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0\"/>
    </mc:Choice>
  </mc:AlternateContent>
  <xr:revisionPtr revIDLastSave="0" documentId="13_ncr:1_{27182E43-8C4C-435A-944F-87C1E0C4F0FE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2" r:id="rId2"/>
  </sheets>
  <externalReferences>
    <externalReference r:id="rId3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G65" i="2" l="1"/>
  <c r="H65" i="2"/>
  <c r="J65" i="2"/>
  <c r="K65" i="2"/>
  <c r="L65" i="2"/>
  <c r="N65" i="2"/>
  <c r="O64" i="2" l="1"/>
  <c r="F64" i="2"/>
  <c r="I64" i="2" s="1"/>
  <c r="O63" i="2"/>
  <c r="F63" i="2"/>
  <c r="I63" i="2" s="1"/>
  <c r="O62" i="2"/>
  <c r="F62" i="2"/>
  <c r="I62" i="2" s="1"/>
  <c r="O60" i="2"/>
  <c r="F60" i="2"/>
  <c r="I60" i="2" s="1"/>
  <c r="O61" i="2"/>
  <c r="F61" i="2"/>
  <c r="I61" i="2" s="1"/>
  <c r="O59" i="2"/>
  <c r="F59" i="2"/>
  <c r="I59" i="2" s="1"/>
  <c r="O58" i="2"/>
  <c r="F58" i="2"/>
  <c r="I58" i="2" s="1"/>
  <c r="O57" i="2"/>
  <c r="F57" i="2"/>
  <c r="I57" i="2" s="1"/>
  <c r="P57" i="2" s="1"/>
  <c r="O56" i="2"/>
  <c r="F56" i="2"/>
  <c r="I56" i="2" s="1"/>
  <c r="O55" i="2"/>
  <c r="F55" i="2"/>
  <c r="I55" i="2" s="1"/>
  <c r="O54" i="2"/>
  <c r="F54" i="2"/>
  <c r="I54" i="2" s="1"/>
  <c r="P54" i="2" s="1"/>
  <c r="O53" i="2"/>
  <c r="F53" i="2"/>
  <c r="I53" i="2" s="1"/>
  <c r="O52" i="2"/>
  <c r="F52" i="2"/>
  <c r="I52" i="2" s="1"/>
  <c r="O51" i="2"/>
  <c r="F51" i="2"/>
  <c r="P53" i="2" l="1"/>
  <c r="P61" i="2"/>
  <c r="P64" i="2"/>
  <c r="P59" i="2"/>
  <c r="P63" i="2"/>
  <c r="P52" i="2"/>
  <c r="P55" i="2"/>
  <c r="P60" i="2"/>
  <c r="P56" i="2"/>
  <c r="P58" i="2"/>
  <c r="P62" i="2"/>
  <c r="I51" i="2"/>
  <c r="P51" i="2" s="1"/>
  <c r="O50" i="2" l="1"/>
  <c r="F50" i="2"/>
  <c r="I50" i="2" s="1"/>
  <c r="P50" i="2" s="1"/>
  <c r="O49" i="2"/>
  <c r="F49" i="2"/>
  <c r="I49" i="2" s="1"/>
  <c r="O46" i="2"/>
  <c r="F46" i="2"/>
  <c r="I46" i="2" s="1"/>
  <c r="P46" i="2" s="1"/>
  <c r="O45" i="2"/>
  <c r="F45" i="2"/>
  <c r="I45" i="2" s="1"/>
  <c r="P45" i="2" l="1"/>
  <c r="P49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7" i="2"/>
  <c r="O48" i="2"/>
  <c r="O4" i="2"/>
  <c r="F48" i="2"/>
  <c r="I48" i="2" s="1"/>
  <c r="F47" i="2"/>
  <c r="I47" i="2" s="1"/>
  <c r="F44" i="2"/>
  <c r="I44" i="2" s="1"/>
  <c r="P47" i="2" l="1"/>
  <c r="P48" i="2"/>
  <c r="P44" i="2"/>
  <c r="P320" i="1" l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19" i="1"/>
  <c r="H306" i="1" l="1"/>
  <c r="I306" i="1"/>
  <c r="K306" i="1"/>
  <c r="L306" i="1"/>
  <c r="M306" i="1"/>
  <c r="N306" i="1"/>
  <c r="O306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290" i="1"/>
  <c r="H274" i="1"/>
  <c r="I274" i="1"/>
  <c r="K274" i="1"/>
  <c r="L274" i="1"/>
  <c r="O274" i="1"/>
  <c r="P28" i="1"/>
  <c r="P34" i="1"/>
  <c r="P36" i="1"/>
  <c r="P39" i="1"/>
  <c r="P40" i="1"/>
  <c r="P42" i="1"/>
  <c r="P43" i="1"/>
  <c r="P44" i="1"/>
  <c r="P45" i="1"/>
  <c r="P49" i="1"/>
  <c r="P50" i="1"/>
  <c r="P52" i="1"/>
  <c r="P54" i="1"/>
  <c r="P55" i="1"/>
  <c r="P56" i="1"/>
  <c r="P57" i="1"/>
  <c r="P58" i="1"/>
  <c r="P59" i="1"/>
  <c r="P60" i="1"/>
  <c r="P63" i="1"/>
  <c r="P64" i="1"/>
  <c r="P65" i="1"/>
  <c r="P66" i="1"/>
  <c r="P67" i="1"/>
  <c r="P69" i="1"/>
  <c r="P70" i="1"/>
  <c r="P71" i="1"/>
  <c r="P72" i="1"/>
  <c r="P74" i="1"/>
  <c r="P75" i="1"/>
  <c r="P76" i="1"/>
  <c r="P78" i="1"/>
  <c r="P79" i="1"/>
  <c r="P80" i="1"/>
  <c r="P81" i="1"/>
  <c r="P82" i="1"/>
  <c r="P83" i="1"/>
  <c r="P84" i="1"/>
  <c r="P85" i="1"/>
  <c r="P86" i="1"/>
  <c r="P87" i="1"/>
  <c r="P88" i="1"/>
  <c r="P91" i="1"/>
  <c r="P96" i="1"/>
  <c r="P97" i="1"/>
  <c r="P100" i="1"/>
  <c r="P101" i="1"/>
  <c r="P102" i="1"/>
  <c r="P103" i="1"/>
  <c r="P104" i="1"/>
  <c r="P105" i="1"/>
  <c r="P108" i="1"/>
  <c r="P109" i="1"/>
  <c r="P112" i="1"/>
  <c r="P114" i="1"/>
  <c r="P115" i="1"/>
  <c r="P116" i="1"/>
  <c r="P121" i="1"/>
  <c r="P124" i="1"/>
  <c r="P125" i="1"/>
  <c r="P130" i="1"/>
  <c r="P131" i="1"/>
  <c r="P132" i="1"/>
  <c r="P136" i="1"/>
  <c r="P142" i="1"/>
  <c r="P150" i="1"/>
  <c r="P151" i="1"/>
  <c r="P152" i="1"/>
  <c r="P154" i="1"/>
  <c r="P155" i="1"/>
  <c r="P157" i="1"/>
  <c r="P163" i="1"/>
  <c r="P164" i="1"/>
  <c r="P166" i="1"/>
  <c r="P167" i="1"/>
  <c r="P168" i="1"/>
  <c r="P169" i="1"/>
  <c r="P170" i="1"/>
  <c r="P172" i="1"/>
  <c r="P173" i="1"/>
  <c r="P174" i="1"/>
  <c r="P176" i="1"/>
  <c r="P177" i="1"/>
  <c r="P178" i="1"/>
  <c r="P180" i="1"/>
  <c r="P183" i="1"/>
  <c r="P186" i="1"/>
  <c r="P191" i="1"/>
  <c r="P192" i="1"/>
  <c r="P193" i="1"/>
  <c r="P194" i="1"/>
  <c r="P199" i="1"/>
  <c r="P200" i="1"/>
  <c r="P201" i="1"/>
  <c r="P202" i="1"/>
  <c r="P204" i="1"/>
  <c r="P206" i="1"/>
  <c r="P207" i="1"/>
  <c r="P208" i="1"/>
  <c r="P209" i="1"/>
  <c r="P212" i="1"/>
  <c r="P213" i="1"/>
  <c r="P214" i="1"/>
  <c r="P215" i="1"/>
  <c r="P216" i="1"/>
  <c r="P217" i="1"/>
  <c r="P218" i="1"/>
  <c r="P219" i="1"/>
  <c r="P224" i="1"/>
  <c r="P225" i="1"/>
  <c r="P226" i="1"/>
  <c r="P232" i="1"/>
  <c r="P236" i="1"/>
  <c r="P237" i="1"/>
  <c r="P238" i="1"/>
  <c r="P239" i="1"/>
  <c r="P240" i="1"/>
  <c r="P241" i="1"/>
  <c r="P242" i="1"/>
  <c r="P244" i="1"/>
  <c r="P248" i="1"/>
  <c r="P249" i="1"/>
  <c r="P252" i="1"/>
  <c r="P254" i="1"/>
  <c r="P259" i="1"/>
  <c r="P261" i="1"/>
  <c r="P262" i="1"/>
  <c r="P263" i="1"/>
  <c r="P265" i="1"/>
  <c r="P266" i="1"/>
  <c r="P268" i="1"/>
  <c r="P269" i="1"/>
  <c r="P270" i="1"/>
  <c r="P271" i="1"/>
  <c r="H14" i="1"/>
  <c r="I14" i="1"/>
  <c r="K14" i="1"/>
  <c r="L14" i="1"/>
  <c r="M14" i="1"/>
  <c r="O14" i="1"/>
  <c r="P9" i="1"/>
  <c r="P10" i="1"/>
  <c r="P11" i="1"/>
  <c r="P12" i="1"/>
  <c r="L310" i="1" l="1"/>
  <c r="K310" i="1"/>
  <c r="O310" i="1"/>
  <c r="H310" i="1"/>
  <c r="P306" i="1"/>
  <c r="I310" i="1"/>
  <c r="F43" i="2"/>
  <c r="I43" i="2" s="1"/>
  <c r="P43" i="2" l="1"/>
  <c r="G4" i="1" l="1"/>
  <c r="J4" i="1" s="1"/>
  <c r="G5" i="1"/>
  <c r="N5" i="1" s="1"/>
  <c r="P5" i="1" s="1"/>
  <c r="G6" i="1"/>
  <c r="J6" i="1" s="1"/>
  <c r="G7" i="1"/>
  <c r="N7" i="1" s="1"/>
  <c r="P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G20" i="1"/>
  <c r="N20" i="1" s="1"/>
  <c r="G21" i="1"/>
  <c r="J21" i="1" s="1"/>
  <c r="G22" i="1"/>
  <c r="G23" i="1"/>
  <c r="J23" i="1" s="1"/>
  <c r="G24" i="1"/>
  <c r="M24" i="1" s="1"/>
  <c r="G25" i="1"/>
  <c r="J25" i="1" s="1"/>
  <c r="G26" i="1"/>
  <c r="J26" i="1" s="1"/>
  <c r="G27" i="1"/>
  <c r="G28" i="1"/>
  <c r="J28" i="1" s="1"/>
  <c r="G29" i="1"/>
  <c r="M29" i="1" s="1"/>
  <c r="P29" i="1" s="1"/>
  <c r="G30" i="1"/>
  <c r="G31" i="1"/>
  <c r="G32" i="1"/>
  <c r="J32" i="1" s="1"/>
  <c r="G33" i="1"/>
  <c r="M33" i="1" s="1"/>
  <c r="P33" i="1" s="1"/>
  <c r="G34" i="1"/>
  <c r="J34" i="1" s="1"/>
  <c r="G35" i="1"/>
  <c r="G36" i="1"/>
  <c r="J36" i="1" s="1"/>
  <c r="G37" i="1"/>
  <c r="N37" i="1" s="1"/>
  <c r="P37" i="1" s="1"/>
  <c r="G38" i="1"/>
  <c r="G39" i="1"/>
  <c r="J39" i="1" s="1"/>
  <c r="G40" i="1"/>
  <c r="J40" i="1" s="1"/>
  <c r="G41" i="1"/>
  <c r="N41" i="1" s="1"/>
  <c r="G42" i="1"/>
  <c r="J42" i="1" s="1"/>
  <c r="G43" i="1"/>
  <c r="J43" i="1" s="1"/>
  <c r="G44" i="1"/>
  <c r="J44" i="1" s="1"/>
  <c r="G45" i="1"/>
  <c r="J45" i="1" s="1"/>
  <c r="G46" i="1"/>
  <c r="G47" i="1"/>
  <c r="G48" i="1"/>
  <c r="N48" i="1" s="1"/>
  <c r="G49" i="1"/>
  <c r="J49" i="1" s="1"/>
  <c r="G50" i="1"/>
  <c r="J50" i="1" s="1"/>
  <c r="G51" i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G60" i="1"/>
  <c r="J60" i="1" s="1"/>
  <c r="G61" i="1"/>
  <c r="M61" i="1" s="1"/>
  <c r="P61" i="1" s="1"/>
  <c r="G62" i="1"/>
  <c r="M62" i="1" s="1"/>
  <c r="P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G69" i="1"/>
  <c r="J69" i="1" s="1"/>
  <c r="G70" i="1"/>
  <c r="J70" i="1" s="1"/>
  <c r="Q70" i="1" s="1"/>
  <c r="G71" i="1"/>
  <c r="J71" i="1" s="1"/>
  <c r="G72" i="1"/>
  <c r="J72" i="1" s="1"/>
  <c r="G73" i="1"/>
  <c r="G74" i="1"/>
  <c r="J74" i="1" s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G90" i="1"/>
  <c r="J90" i="1" s="1"/>
  <c r="G91" i="1"/>
  <c r="J91" i="1" s="1"/>
  <c r="G92" i="1"/>
  <c r="M92" i="1" s="1"/>
  <c r="P92" i="1" s="1"/>
  <c r="G93" i="1"/>
  <c r="J93" i="1" s="1"/>
  <c r="G94" i="1"/>
  <c r="M94" i="1" s="1"/>
  <c r="P94" i="1" s="1"/>
  <c r="G95" i="1"/>
  <c r="J95" i="1" s="1"/>
  <c r="G96" i="1"/>
  <c r="J96" i="1" s="1"/>
  <c r="G97" i="1"/>
  <c r="J97" i="1" s="1"/>
  <c r="G98" i="1"/>
  <c r="N98" i="1" s="1"/>
  <c r="P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09" i="1"/>
  <c r="J109" i="1" s="1"/>
  <c r="G110" i="1"/>
  <c r="N110" i="1" s="1"/>
  <c r="P110" i="1" s="1"/>
  <c r="G111" i="1"/>
  <c r="J111" i="1" s="1"/>
  <c r="G112" i="1"/>
  <c r="J112" i="1" s="1"/>
  <c r="G113" i="1"/>
  <c r="N113" i="1" s="1"/>
  <c r="P113" i="1" s="1"/>
  <c r="G114" i="1"/>
  <c r="J114" i="1" s="1"/>
  <c r="G115" i="1"/>
  <c r="J115" i="1" s="1"/>
  <c r="G116" i="1"/>
  <c r="J116" i="1" s="1"/>
  <c r="G117" i="1"/>
  <c r="J117" i="1" s="1"/>
  <c r="G118" i="1"/>
  <c r="N118" i="1" s="1"/>
  <c r="G119" i="1"/>
  <c r="G120" i="1"/>
  <c r="J120" i="1" s="1"/>
  <c r="G121" i="1"/>
  <c r="J121" i="1" s="1"/>
  <c r="G122" i="1"/>
  <c r="G123" i="1"/>
  <c r="M123" i="1" s="1"/>
  <c r="P123" i="1" s="1"/>
  <c r="G124" i="1"/>
  <c r="J124" i="1" s="1"/>
  <c r="G125" i="1"/>
  <c r="J125" i="1" s="1"/>
  <c r="G126" i="1"/>
  <c r="J126" i="1" s="1"/>
  <c r="G127" i="1"/>
  <c r="M127" i="1" s="1"/>
  <c r="P127" i="1" s="1"/>
  <c r="G128" i="1"/>
  <c r="M128" i="1" s="1"/>
  <c r="P128" i="1" s="1"/>
  <c r="G129" i="1"/>
  <c r="M129" i="1" s="1"/>
  <c r="P129" i="1" s="1"/>
  <c r="G130" i="1"/>
  <c r="J130" i="1" s="1"/>
  <c r="G131" i="1"/>
  <c r="J131" i="1" s="1"/>
  <c r="G132" i="1"/>
  <c r="J132" i="1" s="1"/>
  <c r="G133" i="1"/>
  <c r="J133" i="1" s="1"/>
  <c r="G134" i="1"/>
  <c r="N134" i="1" s="1"/>
  <c r="P134" i="1" s="1"/>
  <c r="G135" i="1"/>
  <c r="M135" i="1" s="1"/>
  <c r="P135" i="1" s="1"/>
  <c r="G136" i="1"/>
  <c r="J136" i="1" s="1"/>
  <c r="G137" i="1"/>
  <c r="M137" i="1" s="1"/>
  <c r="P137" i="1" s="1"/>
  <c r="G138" i="1"/>
  <c r="J138" i="1" s="1"/>
  <c r="G139" i="1"/>
  <c r="J139" i="1" s="1"/>
  <c r="G140" i="1"/>
  <c r="M140" i="1" s="1"/>
  <c r="P140" i="1" s="1"/>
  <c r="G141" i="1"/>
  <c r="G142" i="1"/>
  <c r="J142" i="1" s="1"/>
  <c r="G143" i="1"/>
  <c r="M143" i="1" s="1"/>
  <c r="P143" i="1" s="1"/>
  <c r="G144" i="1"/>
  <c r="J144" i="1" s="1"/>
  <c r="G145" i="1"/>
  <c r="M145" i="1" s="1"/>
  <c r="P145" i="1" s="1"/>
  <c r="G146" i="1"/>
  <c r="J146" i="1" s="1"/>
  <c r="G147" i="1"/>
  <c r="M147" i="1" s="1"/>
  <c r="P147" i="1" s="1"/>
  <c r="G148" i="1"/>
  <c r="J148" i="1" s="1"/>
  <c r="G149" i="1"/>
  <c r="J149" i="1" s="1"/>
  <c r="G150" i="1"/>
  <c r="J150" i="1" s="1"/>
  <c r="G151" i="1"/>
  <c r="J151" i="1" s="1"/>
  <c r="G152" i="1"/>
  <c r="J152" i="1" s="1"/>
  <c r="G153" i="1"/>
  <c r="J153" i="1" s="1"/>
  <c r="G154" i="1"/>
  <c r="J154" i="1" s="1"/>
  <c r="G155" i="1"/>
  <c r="J155" i="1" s="1"/>
  <c r="G156" i="1"/>
  <c r="G157" i="1"/>
  <c r="J157" i="1" s="1"/>
  <c r="G158" i="1"/>
  <c r="J158" i="1" s="1"/>
  <c r="G159" i="1"/>
  <c r="N159" i="1" s="1"/>
  <c r="P159" i="1" s="1"/>
  <c r="G160" i="1"/>
  <c r="J160" i="1" s="1"/>
  <c r="G161" i="1"/>
  <c r="M161" i="1" s="1"/>
  <c r="P161" i="1" s="1"/>
  <c r="G162" i="1"/>
  <c r="G163" i="1"/>
  <c r="J163" i="1" s="1"/>
  <c r="G164" i="1"/>
  <c r="J164" i="1" s="1"/>
  <c r="G165" i="1"/>
  <c r="J165" i="1" s="1"/>
  <c r="G166" i="1"/>
  <c r="J166" i="1" s="1"/>
  <c r="G167" i="1"/>
  <c r="J167" i="1" s="1"/>
  <c r="G168" i="1"/>
  <c r="J168" i="1" s="1"/>
  <c r="G169" i="1"/>
  <c r="J169" i="1" s="1"/>
  <c r="G170" i="1"/>
  <c r="J170" i="1" s="1"/>
  <c r="G171" i="1"/>
  <c r="J171" i="1" s="1"/>
  <c r="G172" i="1"/>
  <c r="J172" i="1" s="1"/>
  <c r="G173" i="1"/>
  <c r="J173" i="1" s="1"/>
  <c r="G174" i="1"/>
  <c r="J174" i="1" s="1"/>
  <c r="G175" i="1"/>
  <c r="M175" i="1" s="1"/>
  <c r="P175" i="1" s="1"/>
  <c r="G176" i="1"/>
  <c r="J176" i="1" s="1"/>
  <c r="G177" i="1"/>
  <c r="J177" i="1" s="1"/>
  <c r="G178" i="1"/>
  <c r="J178" i="1" s="1"/>
  <c r="G179" i="1"/>
  <c r="J179" i="1" s="1"/>
  <c r="G180" i="1"/>
  <c r="J180" i="1" s="1"/>
  <c r="G181" i="1"/>
  <c r="J181" i="1" s="1"/>
  <c r="G182" i="1"/>
  <c r="J182" i="1" s="1"/>
  <c r="G183" i="1"/>
  <c r="J183" i="1" s="1"/>
  <c r="G184" i="1"/>
  <c r="N184" i="1" s="1"/>
  <c r="P184" i="1" s="1"/>
  <c r="G185" i="1"/>
  <c r="J185" i="1" s="1"/>
  <c r="G186" i="1"/>
  <c r="J186" i="1" s="1"/>
  <c r="G187" i="1"/>
  <c r="G188" i="1"/>
  <c r="J188" i="1" s="1"/>
  <c r="G189" i="1"/>
  <c r="M189" i="1" s="1"/>
  <c r="P189" i="1" s="1"/>
  <c r="G190" i="1"/>
  <c r="J190" i="1" s="1"/>
  <c r="G191" i="1"/>
  <c r="J191" i="1" s="1"/>
  <c r="G192" i="1"/>
  <c r="J192" i="1" s="1"/>
  <c r="G193" i="1"/>
  <c r="J193" i="1" s="1"/>
  <c r="G194" i="1"/>
  <c r="J194" i="1" s="1"/>
  <c r="G195" i="1"/>
  <c r="J195" i="1" s="1"/>
  <c r="G196" i="1"/>
  <c r="J196" i="1" s="1"/>
  <c r="G197" i="1"/>
  <c r="M197" i="1" s="1"/>
  <c r="P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G211" i="1"/>
  <c r="J211" i="1" s="1"/>
  <c r="G212" i="1"/>
  <c r="J212" i="1" s="1"/>
  <c r="G213" i="1"/>
  <c r="J213" i="1" s="1"/>
  <c r="G214" i="1"/>
  <c r="J214" i="1" s="1"/>
  <c r="G215" i="1"/>
  <c r="J215" i="1" s="1"/>
  <c r="G216" i="1"/>
  <c r="J216" i="1" s="1"/>
  <c r="G217" i="1"/>
  <c r="J217" i="1" s="1"/>
  <c r="G218" i="1"/>
  <c r="J218" i="1" s="1"/>
  <c r="G219" i="1"/>
  <c r="J219" i="1" s="1"/>
  <c r="G220" i="1"/>
  <c r="G221" i="1"/>
  <c r="J221" i="1" s="1"/>
  <c r="G222" i="1"/>
  <c r="M222" i="1" s="1"/>
  <c r="P222" i="1" s="1"/>
  <c r="G223" i="1"/>
  <c r="J223" i="1" s="1"/>
  <c r="G224" i="1"/>
  <c r="J224" i="1" s="1"/>
  <c r="G225" i="1"/>
  <c r="J225" i="1" s="1"/>
  <c r="G226" i="1"/>
  <c r="J226" i="1" s="1"/>
  <c r="G227" i="1"/>
  <c r="J227" i="1" s="1"/>
  <c r="G228" i="1"/>
  <c r="G229" i="1"/>
  <c r="M229" i="1" s="1"/>
  <c r="P229" i="1" s="1"/>
  <c r="G230" i="1"/>
  <c r="J230" i="1" s="1"/>
  <c r="G231" i="1"/>
  <c r="J231" i="1" s="1"/>
  <c r="G232" i="1"/>
  <c r="J232" i="1" s="1"/>
  <c r="G233" i="1"/>
  <c r="M233" i="1" s="1"/>
  <c r="P233" i="1" s="1"/>
  <c r="G234" i="1"/>
  <c r="M234" i="1" s="1"/>
  <c r="P234" i="1" s="1"/>
  <c r="G235" i="1"/>
  <c r="J235" i="1" s="1"/>
  <c r="G236" i="1"/>
  <c r="J236" i="1" s="1"/>
  <c r="G237" i="1"/>
  <c r="J237" i="1" s="1"/>
  <c r="G238" i="1"/>
  <c r="J238" i="1" s="1"/>
  <c r="G239" i="1"/>
  <c r="J239" i="1" s="1"/>
  <c r="J240" i="1"/>
  <c r="G241" i="1"/>
  <c r="J241" i="1" s="1"/>
  <c r="G242" i="1"/>
  <c r="J242" i="1" s="1"/>
  <c r="G243" i="1"/>
  <c r="J243" i="1" s="1"/>
  <c r="G244" i="1"/>
  <c r="J244" i="1" s="1"/>
  <c r="G245" i="1"/>
  <c r="M245" i="1" s="1"/>
  <c r="P245" i="1" s="1"/>
  <c r="G246" i="1"/>
  <c r="J246" i="1" s="1"/>
  <c r="G247" i="1"/>
  <c r="M247" i="1" s="1"/>
  <c r="P247" i="1" s="1"/>
  <c r="G248" i="1"/>
  <c r="J248" i="1" s="1"/>
  <c r="G249" i="1"/>
  <c r="J249" i="1" s="1"/>
  <c r="G250" i="1"/>
  <c r="G251" i="1"/>
  <c r="M251" i="1" s="1"/>
  <c r="P251" i="1" s="1"/>
  <c r="J252" i="1"/>
  <c r="G253" i="1"/>
  <c r="J253" i="1" s="1"/>
  <c r="G254" i="1"/>
  <c r="J254" i="1" s="1"/>
  <c r="G255" i="1"/>
  <c r="J255" i="1" s="1"/>
  <c r="G256" i="1"/>
  <c r="M256" i="1" s="1"/>
  <c r="P256" i="1" s="1"/>
  <c r="G257" i="1"/>
  <c r="J257" i="1" s="1"/>
  <c r="G258" i="1"/>
  <c r="J258" i="1" s="1"/>
  <c r="G259" i="1"/>
  <c r="J259" i="1" s="1"/>
  <c r="G260" i="1"/>
  <c r="G261" i="1"/>
  <c r="J261" i="1" s="1"/>
  <c r="G262" i="1"/>
  <c r="J262" i="1" s="1"/>
  <c r="G263" i="1"/>
  <c r="J263" i="1" s="1"/>
  <c r="G264" i="1"/>
  <c r="G265" i="1"/>
  <c r="J265" i="1" s="1"/>
  <c r="G266" i="1"/>
  <c r="J266" i="1" s="1"/>
  <c r="G267" i="1"/>
  <c r="J267" i="1" s="1"/>
  <c r="G268" i="1"/>
  <c r="J268" i="1" s="1"/>
  <c r="G269" i="1"/>
  <c r="J269" i="1" s="1"/>
  <c r="G270" i="1"/>
  <c r="J270" i="1" s="1"/>
  <c r="G271" i="1"/>
  <c r="J271" i="1" s="1"/>
  <c r="G272" i="1"/>
  <c r="J272" i="1" s="1"/>
  <c r="G273" i="1"/>
  <c r="J273" i="1" s="1"/>
  <c r="J228" i="1" l="1"/>
  <c r="N228" i="1"/>
  <c r="J220" i="1"/>
  <c r="N220" i="1"/>
  <c r="N187" i="1"/>
  <c r="P187" i="1" s="1"/>
  <c r="J119" i="1"/>
  <c r="N119" i="1"/>
  <c r="N210" i="1"/>
  <c r="P210" i="1" s="1"/>
  <c r="J162" i="1"/>
  <c r="N162" i="1"/>
  <c r="J30" i="1"/>
  <c r="N30" i="1"/>
  <c r="M227" i="1"/>
  <c r="P227" i="1" s="1"/>
  <c r="Q227" i="1" s="1"/>
  <c r="J5" i="1"/>
  <c r="Q5" i="1" s="1"/>
  <c r="P24" i="1"/>
  <c r="P20" i="1"/>
  <c r="Q271" i="1"/>
  <c r="M181" i="1"/>
  <c r="P181" i="1" s="1"/>
  <c r="Q181" i="1" s="1"/>
  <c r="J127" i="1"/>
  <c r="Q127" i="1" s="1"/>
  <c r="Q202" i="1"/>
  <c r="Q49" i="1"/>
  <c r="Q261" i="1"/>
  <c r="Q268" i="1"/>
  <c r="Q178" i="1"/>
  <c r="Q50" i="1"/>
  <c r="Q45" i="1"/>
  <c r="Q36" i="1"/>
  <c r="Q266" i="1"/>
  <c r="N258" i="1"/>
  <c r="P258" i="1" s="1"/>
  <c r="M195" i="1"/>
  <c r="P195" i="1" s="1"/>
  <c r="Q195" i="1" s="1"/>
  <c r="N120" i="1"/>
  <c r="P120" i="1" s="1"/>
  <c r="Q88" i="1"/>
  <c r="Q44" i="1"/>
  <c r="J37" i="1"/>
  <c r="Q37" i="1" s="1"/>
  <c r="Q142" i="1"/>
  <c r="Q56" i="1"/>
  <c r="Q40" i="1"/>
  <c r="Q269" i="1"/>
  <c r="Q252" i="1"/>
  <c r="Q244" i="1"/>
  <c r="Q225" i="1"/>
  <c r="Q219" i="1"/>
  <c r="Q204" i="1"/>
  <c r="M253" i="1"/>
  <c r="J245" i="1"/>
  <c r="Q245" i="1" s="1"/>
  <c r="Q241" i="1"/>
  <c r="M231" i="1"/>
  <c r="P231" i="1" s="1"/>
  <c r="Q231" i="1" s="1"/>
  <c r="Q215" i="1"/>
  <c r="Q213" i="1"/>
  <c r="Q131" i="1"/>
  <c r="Q254" i="1"/>
  <c r="Q191" i="1"/>
  <c r="Q151" i="1"/>
  <c r="Q124" i="1"/>
  <c r="Q270" i="1"/>
  <c r="Q201" i="1"/>
  <c r="Q173" i="1"/>
  <c r="Q167" i="1"/>
  <c r="Q91" i="1"/>
  <c r="Q72" i="1"/>
  <c r="Q258" i="1"/>
  <c r="Q249" i="1"/>
  <c r="Q242" i="1"/>
  <c r="Q186" i="1"/>
  <c r="Q170" i="1"/>
  <c r="Q164" i="1"/>
  <c r="M153" i="1"/>
  <c r="M139" i="1"/>
  <c r="J134" i="1"/>
  <c r="Q134" i="1" s="1"/>
  <c r="Q132" i="1"/>
  <c r="Q115" i="1"/>
  <c r="Q96" i="1"/>
  <c r="M90" i="1"/>
  <c r="Q63" i="1"/>
  <c r="Q39" i="1"/>
  <c r="Q28" i="1"/>
  <c r="Q12" i="1"/>
  <c r="Q10" i="1"/>
  <c r="Q248" i="1"/>
  <c r="Q199" i="1"/>
  <c r="Q154" i="1"/>
  <c r="Q108" i="1"/>
  <c r="J234" i="1"/>
  <c r="Q234" i="1" s="1"/>
  <c r="M95" i="1"/>
  <c r="J62" i="1"/>
  <c r="Q62" i="1" s="1"/>
  <c r="N23" i="1"/>
  <c r="P23" i="1" s="1"/>
  <c r="Q23" i="1" s="1"/>
  <c r="Q216" i="1"/>
  <c r="Q206" i="1"/>
  <c r="Q66" i="1"/>
  <c r="Q57" i="1"/>
  <c r="G14" i="1"/>
  <c r="M272" i="1"/>
  <c r="J251" i="1"/>
  <c r="Q251" i="1" s="1"/>
  <c r="Q239" i="1"/>
  <c r="Q232" i="1"/>
  <c r="Q214" i="1"/>
  <c r="M203" i="1"/>
  <c r="Q200" i="1"/>
  <c r="M165" i="1"/>
  <c r="J159" i="1"/>
  <c r="Q159" i="1" s="1"/>
  <c r="Q157" i="1"/>
  <c r="M149" i="1"/>
  <c r="J140" i="1"/>
  <c r="Q140" i="1" s="1"/>
  <c r="Q112" i="1"/>
  <c r="M106" i="1"/>
  <c r="Q103" i="1"/>
  <c r="Q60" i="1"/>
  <c r="M32" i="1"/>
  <c r="Q11" i="1"/>
  <c r="Q9" i="1"/>
  <c r="N6" i="1"/>
  <c r="Q236" i="1"/>
  <c r="Q226" i="1"/>
  <c r="Q218" i="1"/>
  <c r="Q208" i="1"/>
  <c r="Q155" i="1"/>
  <c r="Q64" i="1"/>
  <c r="Q265" i="1"/>
  <c r="Q240" i="1"/>
  <c r="J233" i="1"/>
  <c r="Q233" i="1" s="1"/>
  <c r="J187" i="1"/>
  <c r="J128" i="1"/>
  <c r="Q128" i="1" s="1"/>
  <c r="N117" i="1"/>
  <c r="J113" i="1"/>
  <c r="Q113" i="1" s="1"/>
  <c r="Q83" i="1"/>
  <c r="Q80" i="1"/>
  <c r="J61" i="1"/>
  <c r="Q61" i="1" s="1"/>
  <c r="M26" i="1"/>
  <c r="Q168" i="1"/>
  <c r="M264" i="1"/>
  <c r="P264" i="1" s="1"/>
  <c r="J264" i="1"/>
  <c r="Q262" i="1"/>
  <c r="J250" i="1"/>
  <c r="M250" i="1"/>
  <c r="P250" i="1" s="1"/>
  <c r="Q238" i="1"/>
  <c r="Q194" i="1"/>
  <c r="Q180" i="1"/>
  <c r="Q174" i="1"/>
  <c r="Q172" i="1"/>
  <c r="Q163" i="1"/>
  <c r="Q152" i="1"/>
  <c r="J145" i="1"/>
  <c r="Q145" i="1" s="1"/>
  <c r="J135" i="1"/>
  <c r="Q135" i="1" s="1"/>
  <c r="J122" i="1"/>
  <c r="M122" i="1"/>
  <c r="P122" i="1" s="1"/>
  <c r="P118" i="1"/>
  <c r="J118" i="1"/>
  <c r="Q116" i="1"/>
  <c r="Q114" i="1"/>
  <c r="Q102" i="1"/>
  <c r="J94" i="1"/>
  <c r="Q94" i="1" s="1"/>
  <c r="Q87" i="1"/>
  <c r="Q84" i="1"/>
  <c r="Q79" i="1"/>
  <c r="Q76" i="1"/>
  <c r="Q74" i="1"/>
  <c r="Q59" i="1"/>
  <c r="J47" i="1"/>
  <c r="M47" i="1"/>
  <c r="Q34" i="1"/>
  <c r="J31" i="1"/>
  <c r="M31" i="1"/>
  <c r="P31" i="1" s="1"/>
  <c r="J260" i="1"/>
  <c r="N260" i="1"/>
  <c r="P260" i="1" s="1"/>
  <c r="J89" i="1"/>
  <c r="M89" i="1"/>
  <c r="P89" i="1" s="1"/>
  <c r="N68" i="1"/>
  <c r="P68" i="1" s="1"/>
  <c r="J68" i="1"/>
  <c r="Q263" i="1"/>
  <c r="Q237" i="1"/>
  <c r="Q224" i="1"/>
  <c r="Q192" i="1"/>
  <c r="Q183" i="1"/>
  <c r="M156" i="1"/>
  <c r="P156" i="1" s="1"/>
  <c r="J156" i="1"/>
  <c r="M141" i="1"/>
  <c r="P141" i="1" s="1"/>
  <c r="J141" i="1"/>
  <c r="Q121" i="1"/>
  <c r="Q58" i="1"/>
  <c r="Q55" i="1"/>
  <c r="J27" i="1"/>
  <c r="M27" i="1"/>
  <c r="P27" i="1" s="1"/>
  <c r="J22" i="1"/>
  <c r="N22" i="1"/>
  <c r="P22" i="1" s="1"/>
  <c r="J13" i="1"/>
  <c r="N13" i="1"/>
  <c r="P13" i="1" s="1"/>
  <c r="Q217" i="1"/>
  <c r="Q212" i="1"/>
  <c r="Q193" i="1"/>
  <c r="Q125" i="1"/>
  <c r="Q97" i="1"/>
  <c r="Q65" i="1"/>
  <c r="Q54" i="1"/>
  <c r="Q52" i="1"/>
  <c r="Q259" i="1"/>
  <c r="M235" i="1"/>
  <c r="Q209" i="1"/>
  <c r="Q207" i="1"/>
  <c r="Q176" i="1"/>
  <c r="Q166" i="1"/>
  <c r="Q150" i="1"/>
  <c r="Q136" i="1"/>
  <c r="N133" i="1"/>
  <c r="M126" i="1"/>
  <c r="Q109" i="1"/>
  <c r="M107" i="1"/>
  <c r="Q104" i="1"/>
  <c r="Q100" i="1"/>
  <c r="Q85" i="1"/>
  <c r="Q81" i="1"/>
  <c r="Q71" i="1"/>
  <c r="Q69" i="1"/>
  <c r="Q67" i="1"/>
  <c r="Q42" i="1"/>
  <c r="Q177" i="1"/>
  <c r="Q105" i="1"/>
  <c r="Q101" i="1"/>
  <c r="Q86" i="1"/>
  <c r="Q82" i="1"/>
  <c r="Q78" i="1"/>
  <c r="M51" i="1"/>
  <c r="P51" i="1" s="1"/>
  <c r="J51" i="1"/>
  <c r="J48" i="1"/>
  <c r="P48" i="1"/>
  <c r="J35" i="1"/>
  <c r="M35" i="1"/>
  <c r="P35" i="1" s="1"/>
  <c r="M273" i="1"/>
  <c r="M196" i="1"/>
  <c r="M188" i="1"/>
  <c r="M182" i="1"/>
  <c r="Q169" i="1"/>
  <c r="M160" i="1"/>
  <c r="M146" i="1"/>
  <c r="Q130" i="1"/>
  <c r="Q75" i="1"/>
  <c r="M73" i="1"/>
  <c r="P73" i="1" s="1"/>
  <c r="J73" i="1"/>
  <c r="M267" i="1"/>
  <c r="M255" i="1"/>
  <c r="N246" i="1"/>
  <c r="M221" i="1"/>
  <c r="M205" i="1"/>
  <c r="M198" i="1"/>
  <c r="J197" i="1"/>
  <c r="Q197" i="1" s="1"/>
  <c r="M190" i="1"/>
  <c r="J189" i="1"/>
  <c r="Q189" i="1" s="1"/>
  <c r="N185" i="1"/>
  <c r="J184" i="1"/>
  <c r="Q184" i="1" s="1"/>
  <c r="M179" i="1"/>
  <c r="M171" i="1"/>
  <c r="J161" i="1"/>
  <c r="Q161" i="1" s="1"/>
  <c r="N158" i="1"/>
  <c r="M148" i="1"/>
  <c r="J147" i="1"/>
  <c r="Q147" i="1" s="1"/>
  <c r="M144" i="1"/>
  <c r="J143" i="1"/>
  <c r="Q143" i="1" s="1"/>
  <c r="J137" i="1"/>
  <c r="Q137" i="1" s="1"/>
  <c r="J129" i="1"/>
  <c r="Q129" i="1" s="1"/>
  <c r="Q120" i="1"/>
  <c r="J46" i="1"/>
  <c r="M46" i="1"/>
  <c r="P46" i="1" s="1"/>
  <c r="Q43" i="1"/>
  <c r="P41" i="1"/>
  <c r="J41" i="1"/>
  <c r="J38" i="1"/>
  <c r="M38" i="1"/>
  <c r="P38" i="1" s="1"/>
  <c r="G274" i="1"/>
  <c r="M257" i="1"/>
  <c r="J256" i="1"/>
  <c r="Q256" i="1" s="1"/>
  <c r="J247" i="1"/>
  <c r="Q247" i="1" s="1"/>
  <c r="M243" i="1"/>
  <c r="M230" i="1"/>
  <c r="J229" i="1"/>
  <c r="Q229" i="1" s="1"/>
  <c r="M223" i="1"/>
  <c r="J222" i="1"/>
  <c r="Q222" i="1" s="1"/>
  <c r="N211" i="1"/>
  <c r="J210" i="1"/>
  <c r="J175" i="1"/>
  <c r="Q175" i="1" s="1"/>
  <c r="M138" i="1"/>
  <c r="N53" i="1"/>
  <c r="J123" i="1"/>
  <c r="Q123" i="1" s="1"/>
  <c r="M111" i="1"/>
  <c r="J110" i="1"/>
  <c r="Q110" i="1" s="1"/>
  <c r="M99" i="1"/>
  <c r="J98" i="1"/>
  <c r="Q98" i="1" s="1"/>
  <c r="M93" i="1"/>
  <c r="J92" i="1"/>
  <c r="Q92" i="1" s="1"/>
  <c r="M77" i="1"/>
  <c r="J33" i="1"/>
  <c r="Q33" i="1" s="1"/>
  <c r="J29" i="1"/>
  <c r="Q29" i="1" s="1"/>
  <c r="M25" i="1"/>
  <c r="P25" i="1" s="1"/>
  <c r="J24" i="1"/>
  <c r="N21" i="1"/>
  <c r="P21" i="1" s="1"/>
  <c r="J20" i="1"/>
  <c r="N8" i="1"/>
  <c r="J7" i="1"/>
  <c r="Q7" i="1" s="1"/>
  <c r="N4" i="1"/>
  <c r="Q210" i="1" l="1"/>
  <c r="Q187" i="1"/>
  <c r="Q24" i="1"/>
  <c r="J274" i="1"/>
  <c r="P171" i="1"/>
  <c r="Q171" i="1" s="1"/>
  <c r="P228" i="1"/>
  <c r="Q228" i="1" s="1"/>
  <c r="P146" i="1"/>
  <c r="Q146" i="1" s="1"/>
  <c r="P220" i="1"/>
  <c r="Q220" i="1" s="1"/>
  <c r="P272" i="1"/>
  <c r="Q272" i="1" s="1"/>
  <c r="P53" i="1"/>
  <c r="Q53" i="1" s="1"/>
  <c r="P230" i="1"/>
  <c r="Q230" i="1" s="1"/>
  <c r="P126" i="1"/>
  <c r="Q126" i="1" s="1"/>
  <c r="P235" i="1"/>
  <c r="Q235" i="1" s="1"/>
  <c r="P149" i="1"/>
  <c r="Q149" i="1" s="1"/>
  <c r="P95" i="1"/>
  <c r="Q95" i="1" s="1"/>
  <c r="P90" i="1"/>
  <c r="Q90" i="1" s="1"/>
  <c r="N14" i="1"/>
  <c r="P4" i="1"/>
  <c r="P138" i="1"/>
  <c r="Q138" i="1" s="1"/>
  <c r="P243" i="1"/>
  <c r="Q243" i="1" s="1"/>
  <c r="P144" i="1"/>
  <c r="Q144" i="1" s="1"/>
  <c r="P190" i="1"/>
  <c r="Q190" i="1" s="1"/>
  <c r="P205" i="1"/>
  <c r="Q205" i="1" s="1"/>
  <c r="P255" i="1"/>
  <c r="Q255" i="1" s="1"/>
  <c r="P273" i="1"/>
  <c r="Q273" i="1" s="1"/>
  <c r="P133" i="1"/>
  <c r="Q133" i="1" s="1"/>
  <c r="P26" i="1"/>
  <c r="Q26" i="1" s="1"/>
  <c r="P106" i="1"/>
  <c r="Q106" i="1" s="1"/>
  <c r="P203" i="1"/>
  <c r="Q203" i="1" s="1"/>
  <c r="P119" i="1"/>
  <c r="Q119" i="1" s="1"/>
  <c r="P139" i="1"/>
  <c r="Q139" i="1" s="1"/>
  <c r="P253" i="1"/>
  <c r="Q253" i="1" s="1"/>
  <c r="M274" i="1"/>
  <c r="M310" i="1" s="1"/>
  <c r="P148" i="1"/>
  <c r="Q148" i="1" s="1"/>
  <c r="P185" i="1"/>
  <c r="Q185" i="1" s="1"/>
  <c r="P188" i="1"/>
  <c r="Q188" i="1" s="1"/>
  <c r="P6" i="1"/>
  <c r="Q6" i="1" s="1"/>
  <c r="P165" i="1"/>
  <c r="Q165" i="1" s="1"/>
  <c r="N274" i="1"/>
  <c r="P8" i="1"/>
  <c r="Q8" i="1" s="1"/>
  <c r="P77" i="1"/>
  <c r="Q77" i="1" s="1"/>
  <c r="P99" i="1"/>
  <c r="Q99" i="1" s="1"/>
  <c r="P211" i="1"/>
  <c r="Q211" i="1" s="1"/>
  <c r="P257" i="1"/>
  <c r="Q257" i="1" s="1"/>
  <c r="P158" i="1"/>
  <c r="Q158" i="1" s="1"/>
  <c r="P179" i="1"/>
  <c r="Q179" i="1" s="1"/>
  <c r="P198" i="1"/>
  <c r="Q198" i="1" s="1"/>
  <c r="P246" i="1"/>
  <c r="Q246" i="1" s="1"/>
  <c r="P160" i="1"/>
  <c r="Q160" i="1" s="1"/>
  <c r="P196" i="1"/>
  <c r="Q196" i="1" s="1"/>
  <c r="P30" i="1"/>
  <c r="Q30" i="1" s="1"/>
  <c r="P93" i="1"/>
  <c r="Q93" i="1" s="1"/>
  <c r="P111" i="1"/>
  <c r="Q111" i="1" s="1"/>
  <c r="P223" i="1"/>
  <c r="Q223" i="1" s="1"/>
  <c r="P162" i="1"/>
  <c r="Q162" i="1" s="1"/>
  <c r="P221" i="1"/>
  <c r="Q221" i="1" s="1"/>
  <c r="P267" i="1"/>
  <c r="Q267" i="1" s="1"/>
  <c r="P182" i="1"/>
  <c r="Q182" i="1" s="1"/>
  <c r="P107" i="1"/>
  <c r="Q107" i="1" s="1"/>
  <c r="P47" i="1"/>
  <c r="Q47" i="1" s="1"/>
  <c r="P117" i="1"/>
  <c r="Q117" i="1" s="1"/>
  <c r="P32" i="1"/>
  <c r="Q32" i="1" s="1"/>
  <c r="P153" i="1"/>
  <c r="Q153" i="1" s="1"/>
  <c r="J14" i="1"/>
  <c r="Q41" i="1"/>
  <c r="Q22" i="1"/>
  <c r="Q31" i="1"/>
  <c r="Q46" i="1"/>
  <c r="Q13" i="1"/>
  <c r="Q68" i="1"/>
  <c r="Q141" i="1"/>
  <c r="Q89" i="1"/>
  <c r="Q264" i="1"/>
  <c r="Q73" i="1"/>
  <c r="Q27" i="1"/>
  <c r="Q122" i="1"/>
  <c r="Q250" i="1"/>
  <c r="Q38" i="1"/>
  <c r="Q35" i="1"/>
  <c r="Q156" i="1"/>
  <c r="Q260" i="1"/>
  <c r="Q118" i="1"/>
  <c r="Q48" i="1"/>
  <c r="Q20" i="1"/>
  <c r="Q25" i="1"/>
  <c r="Q51" i="1"/>
  <c r="P274" i="1" l="1"/>
  <c r="P14" i="1"/>
  <c r="N310" i="1"/>
  <c r="Q21" i="1"/>
  <c r="Q274" i="1" s="1"/>
  <c r="Q4" i="1"/>
  <c r="Q14" i="1" s="1"/>
  <c r="P310" i="1" l="1"/>
  <c r="H364" i="1"/>
  <c r="I364" i="1"/>
  <c r="K364" i="1"/>
  <c r="L364" i="1"/>
  <c r="N364" i="1"/>
  <c r="O364" i="1"/>
  <c r="J341" i="1"/>
  <c r="J358" i="1"/>
  <c r="J362" i="1"/>
  <c r="J363" i="1"/>
  <c r="F42" i="2"/>
  <c r="I42" i="2" s="1"/>
  <c r="P42" i="2" l="1"/>
  <c r="F41" i="2" l="1"/>
  <c r="I41" i="2" s="1"/>
  <c r="P41" i="2" l="1"/>
  <c r="F35" i="2" l="1"/>
  <c r="I35" i="2" s="1"/>
  <c r="F36" i="2"/>
  <c r="I36" i="2" s="1"/>
  <c r="F37" i="2"/>
  <c r="I37" i="2" s="1"/>
  <c r="F38" i="2"/>
  <c r="I38" i="2" s="1"/>
  <c r="F39" i="2"/>
  <c r="I39" i="2" s="1"/>
  <c r="F40" i="2"/>
  <c r="I40" i="2" s="1"/>
  <c r="P38" i="2" l="1"/>
  <c r="P40" i="2"/>
  <c r="P39" i="2"/>
  <c r="P37" i="2"/>
  <c r="P36" i="2"/>
  <c r="P35" i="2"/>
  <c r="F34" i="2"/>
  <c r="I34" i="2" s="1"/>
  <c r="F33" i="2"/>
  <c r="I33" i="2" s="1"/>
  <c r="P33" i="2" l="1"/>
  <c r="P34" i="2"/>
  <c r="F27" i="2" l="1"/>
  <c r="I27" i="2" s="1"/>
  <c r="F28" i="2"/>
  <c r="I28" i="2" s="1"/>
  <c r="F29" i="2"/>
  <c r="I29" i="2" s="1"/>
  <c r="F30" i="2"/>
  <c r="I30" i="2" s="1"/>
  <c r="P30" i="2" l="1"/>
  <c r="P27" i="2"/>
  <c r="P28" i="2"/>
  <c r="P29" i="2"/>
  <c r="F31" i="2" l="1"/>
  <c r="I31" i="2" s="1"/>
  <c r="F26" i="2"/>
  <c r="I26" i="2" s="1"/>
  <c r="F5" i="2"/>
  <c r="I5" i="2" s="1"/>
  <c r="F6" i="2"/>
  <c r="I6" i="2" s="1"/>
  <c r="F7" i="2"/>
  <c r="I7" i="2" s="1"/>
  <c r="F8" i="2"/>
  <c r="I8" i="2" s="1"/>
  <c r="F9" i="2"/>
  <c r="I9" i="2" s="1"/>
  <c r="F10" i="2"/>
  <c r="I10" i="2" s="1"/>
  <c r="F11" i="2"/>
  <c r="I11" i="2" s="1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F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F32" i="2"/>
  <c r="I32" i="2" s="1"/>
  <c r="I19" i="2" l="1"/>
  <c r="I25" i="2"/>
  <c r="P24" i="2"/>
  <c r="P31" i="2"/>
  <c r="P12" i="2"/>
  <c r="P10" i="2"/>
  <c r="P9" i="2"/>
  <c r="P7" i="2"/>
  <c r="P23" i="2"/>
  <c r="P22" i="2"/>
  <c r="P20" i="2"/>
  <c r="P18" i="2"/>
  <c r="P16" i="2"/>
  <c r="P21" i="2"/>
  <c r="P17" i="2"/>
  <c r="P15" i="2"/>
  <c r="P14" i="2"/>
  <c r="P13" i="2"/>
  <c r="P11" i="2"/>
  <c r="P8" i="2"/>
  <c r="P6" i="2"/>
  <c r="P26" i="2"/>
  <c r="P32" i="2"/>
  <c r="P19" i="2" l="1"/>
  <c r="P25" i="2"/>
  <c r="Q341" i="1" l="1"/>
  <c r="Q363" i="1"/>
  <c r="Q358" i="1" l="1"/>
  <c r="Q362" i="1"/>
  <c r="F4" i="2"/>
  <c r="F65" i="2" s="1"/>
  <c r="I4" i="2" l="1"/>
  <c r="I65" i="2" s="1"/>
  <c r="M5" i="2"/>
  <c r="M65" i="2" s="1"/>
  <c r="O5" i="2" l="1"/>
  <c r="O65" i="2" s="1"/>
  <c r="G320" i="1"/>
  <c r="J320" i="1" s="1"/>
  <c r="G321" i="1"/>
  <c r="J321" i="1" s="1"/>
  <c r="G322" i="1"/>
  <c r="J322" i="1" s="1"/>
  <c r="G323" i="1"/>
  <c r="J323" i="1" s="1"/>
  <c r="G324" i="1"/>
  <c r="J324" i="1" s="1"/>
  <c r="G325" i="1"/>
  <c r="J325" i="1" s="1"/>
  <c r="G326" i="1"/>
  <c r="J326" i="1" s="1"/>
  <c r="G327" i="1"/>
  <c r="J327" i="1" s="1"/>
  <c r="G328" i="1"/>
  <c r="J328" i="1" s="1"/>
  <c r="G329" i="1"/>
  <c r="J329" i="1" s="1"/>
  <c r="G330" i="1"/>
  <c r="J330" i="1" s="1"/>
  <c r="G331" i="1"/>
  <c r="J331" i="1" s="1"/>
  <c r="G332" i="1"/>
  <c r="J332" i="1" s="1"/>
  <c r="G333" i="1"/>
  <c r="G334" i="1"/>
  <c r="J334" i="1" s="1"/>
  <c r="G335" i="1"/>
  <c r="J335" i="1" s="1"/>
  <c r="G336" i="1"/>
  <c r="J336" i="1" s="1"/>
  <c r="G337" i="1"/>
  <c r="J337" i="1" s="1"/>
  <c r="G338" i="1"/>
  <c r="J338" i="1" s="1"/>
  <c r="G339" i="1"/>
  <c r="J339" i="1" s="1"/>
  <c r="G340" i="1"/>
  <c r="J340" i="1" s="1"/>
  <c r="G342" i="1"/>
  <c r="J342" i="1" s="1"/>
  <c r="G343" i="1"/>
  <c r="J343" i="1" s="1"/>
  <c r="G344" i="1"/>
  <c r="J344" i="1" s="1"/>
  <c r="G345" i="1"/>
  <c r="J345" i="1" s="1"/>
  <c r="G346" i="1"/>
  <c r="J346" i="1" s="1"/>
  <c r="G347" i="1"/>
  <c r="J347" i="1" s="1"/>
  <c r="G348" i="1"/>
  <c r="J348" i="1" s="1"/>
  <c r="G349" i="1"/>
  <c r="J349" i="1" s="1"/>
  <c r="G350" i="1"/>
  <c r="J350" i="1" s="1"/>
  <c r="G351" i="1"/>
  <c r="G352" i="1"/>
  <c r="G353" i="1"/>
  <c r="J353" i="1" s="1"/>
  <c r="G354" i="1"/>
  <c r="J354" i="1" s="1"/>
  <c r="G355" i="1"/>
  <c r="G356" i="1"/>
  <c r="G357" i="1"/>
  <c r="G359" i="1"/>
  <c r="J359" i="1" s="1"/>
  <c r="G360" i="1"/>
  <c r="G361" i="1"/>
  <c r="G319" i="1"/>
  <c r="J319" i="1" s="1"/>
  <c r="P5" i="2" l="1"/>
  <c r="J357" i="1"/>
  <c r="Q357" i="1" s="1"/>
  <c r="J356" i="1"/>
  <c r="Q356" i="1" s="1"/>
  <c r="J352" i="1"/>
  <c r="Q352" i="1" s="1"/>
  <c r="J360" i="1"/>
  <c r="Q360" i="1" s="1"/>
  <c r="J355" i="1"/>
  <c r="Q355" i="1" s="1"/>
  <c r="J351" i="1"/>
  <c r="Q351" i="1" s="1"/>
  <c r="J333" i="1"/>
  <c r="Q333" i="1" s="1"/>
  <c r="J361" i="1"/>
  <c r="Q361" i="1" s="1"/>
  <c r="G364" i="1"/>
  <c r="M343" i="1"/>
  <c r="M364" i="1" l="1"/>
  <c r="P343" i="1"/>
  <c r="Q343" i="1" s="1"/>
  <c r="J364" i="1"/>
  <c r="Q320" i="1"/>
  <c r="Q324" i="1"/>
  <c r="Q328" i="1"/>
  <c r="Q332" i="1"/>
  <c r="Q336" i="1"/>
  <c r="Q340" i="1"/>
  <c r="Q345" i="1"/>
  <c r="Q349" i="1"/>
  <c r="Q353" i="1"/>
  <c r="Q323" i="1"/>
  <c r="Q344" i="1"/>
  <c r="Q321" i="1"/>
  <c r="Q325" i="1"/>
  <c r="Q329" i="1"/>
  <c r="Q337" i="1"/>
  <c r="Q342" i="1"/>
  <c r="Q346" i="1"/>
  <c r="Q350" i="1"/>
  <c r="Q354" i="1"/>
  <c r="Q359" i="1"/>
  <c r="Q327" i="1"/>
  <c r="Q339" i="1"/>
  <c r="Q322" i="1"/>
  <c r="Q326" i="1"/>
  <c r="Q330" i="1"/>
  <c r="Q334" i="1"/>
  <c r="Q338" i="1"/>
  <c r="Q347" i="1"/>
  <c r="Q331" i="1"/>
  <c r="Q335" i="1"/>
  <c r="Q348" i="1"/>
  <c r="P364" i="1" l="1"/>
  <c r="Q319" i="1"/>
  <c r="Q364" i="1" s="1"/>
  <c r="G305" i="1" l="1"/>
  <c r="J305" i="1" s="1"/>
  <c r="Q305" i="1" l="1"/>
  <c r="G290" i="1"/>
  <c r="J290" i="1" s="1"/>
  <c r="G291" i="1"/>
  <c r="J291" i="1" s="1"/>
  <c r="G292" i="1"/>
  <c r="J292" i="1" s="1"/>
  <c r="G293" i="1"/>
  <c r="J293" i="1" s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J299" i="1" s="1"/>
  <c r="G300" i="1"/>
  <c r="J300" i="1" s="1"/>
  <c r="G301" i="1"/>
  <c r="J301" i="1" s="1"/>
  <c r="G302" i="1"/>
  <c r="J302" i="1" s="1"/>
  <c r="G303" i="1"/>
  <c r="J303" i="1" s="1"/>
  <c r="G304" i="1"/>
  <c r="J304" i="1" s="1"/>
  <c r="J306" i="1" l="1"/>
  <c r="J310" i="1" s="1"/>
  <c r="Q299" i="1"/>
  <c r="Q302" i="1"/>
  <c r="G306" i="1"/>
  <c r="Q303" i="1"/>
  <c r="Q296" i="1"/>
  <c r="Q293" i="1"/>
  <c r="Q292" i="1"/>
  <c r="Q294" i="1"/>
  <c r="Q298" i="1"/>
  <c r="Q291" i="1"/>
  <c r="G310" i="1" l="1"/>
  <c r="Q304" i="1"/>
  <c r="Q301" i="1"/>
  <c r="Q297" i="1"/>
  <c r="Q290" i="1"/>
  <c r="Q300" i="1"/>
  <c r="Q295" i="1"/>
  <c r="Q306" i="1" l="1"/>
  <c r="Q310" i="1" s="1"/>
  <c r="P4" i="2" l="1"/>
  <c r="P65" i="2" s="1"/>
</calcChain>
</file>

<file path=xl/sharedStrings.xml><?xml version="1.0" encoding="utf-8"?>
<sst xmlns="http://schemas.openxmlformats.org/spreadsheetml/2006/main" count="937" uniqueCount="667">
  <si>
    <t>DIRECCION</t>
  </si>
  <si>
    <t>COORDINACION</t>
  </si>
  <si>
    <t>PUESTO</t>
  </si>
  <si>
    <t>NOMBRE</t>
  </si>
  <si>
    <t>SALARIO DIARIO</t>
  </si>
  <si>
    <t>REGIDURIA</t>
  </si>
  <si>
    <t>REGIDOR</t>
  </si>
  <si>
    <t>SINDICO</t>
  </si>
  <si>
    <t xml:space="preserve">PRESIDENCIA </t>
  </si>
  <si>
    <t>PRESIDENCIA MUNICIPAL</t>
  </si>
  <si>
    <t>PRESIDENTE MUNICIPAL</t>
  </si>
  <si>
    <t>SECRETARIO PARTICULAR</t>
  </si>
  <si>
    <t>SECRETARIA (A)</t>
  </si>
  <si>
    <t>RECEPCIONISTA</t>
  </si>
  <si>
    <t>CONSERJE (B)</t>
  </si>
  <si>
    <t>CONSERJE (A)</t>
  </si>
  <si>
    <t>SINDICATURA</t>
  </si>
  <si>
    <t>SECRETARIA (C)</t>
  </si>
  <si>
    <t>JUZGADO MUNICIPAL</t>
  </si>
  <si>
    <t>REGLAMENTOS</t>
  </si>
  <si>
    <t>INSPECTOR</t>
  </si>
  <si>
    <t>REGISTRO CIVIL</t>
  </si>
  <si>
    <t>OFICIAL AUXILIAR</t>
  </si>
  <si>
    <t>COMUNICACIÓN SOCIAL</t>
  </si>
  <si>
    <t>CAMAROGRAFO</t>
  </si>
  <si>
    <t>FOTOGRAFO</t>
  </si>
  <si>
    <t>COMPUTO E INFORMATICA</t>
  </si>
  <si>
    <t>OBRAS PUBLICAS</t>
  </si>
  <si>
    <t>AUXILIAR</t>
  </si>
  <si>
    <t>AYUDANTES</t>
  </si>
  <si>
    <t>AYUDANTE (B)</t>
  </si>
  <si>
    <t>SERVICIOS MEDICOS MUNICIPALES</t>
  </si>
  <si>
    <t>DENTISTA</t>
  </si>
  <si>
    <t>MEDICO MUNICIPAL</t>
  </si>
  <si>
    <t>NUTRIOLOGA</t>
  </si>
  <si>
    <t>AUXILIAR MEDICO MUNICIPAL</t>
  </si>
  <si>
    <t xml:space="preserve">PROMOTOR </t>
  </si>
  <si>
    <t>INTENDENTE</t>
  </si>
  <si>
    <t>CHOFER CAMION ESCOLAR (A)</t>
  </si>
  <si>
    <t>CHOFER CAMION ESCOLAR (B)</t>
  </si>
  <si>
    <t>TURISMO</t>
  </si>
  <si>
    <t>FOMENTO AGROPECUARIO</t>
  </si>
  <si>
    <t>OPERADOR MOTOCONFORMADORA</t>
  </si>
  <si>
    <t>OPERADOR RETROEXCAVADORA</t>
  </si>
  <si>
    <t>OPERADOR MAQUINA D-6</t>
  </si>
  <si>
    <t>SERVICIOS GENERALES</t>
  </si>
  <si>
    <t>MENSAJERO</t>
  </si>
  <si>
    <t>PARQUES Y JARDINES</t>
  </si>
  <si>
    <t>RASTRO</t>
  </si>
  <si>
    <t>CEMENTERIO</t>
  </si>
  <si>
    <t>MECANICO</t>
  </si>
  <si>
    <t>OFICIAL DE REGISTRO CIVIL</t>
  </si>
  <si>
    <t>JARDINERO</t>
  </si>
  <si>
    <t>RADIO OPERADOR</t>
  </si>
  <si>
    <t xml:space="preserve">DELEGADO </t>
  </si>
  <si>
    <t>AGENCIA SANTIAGO</t>
  </si>
  <si>
    <t>FONTANERO</t>
  </si>
  <si>
    <t>INTENDENTE CASA DE SALUD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</si>
  <si>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</si>
  <si>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</si>
  <si>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</si>
  <si>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</si>
  <si>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</si>
  <si>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PROMOTOR (A)</t>
  </si>
  <si>
    <t>PROMOTOR (B)</t>
  </si>
  <si>
    <t>ENCARGADO DE POLIDEPORTIVO</t>
  </si>
  <si>
    <t>JARDINERO (A)</t>
  </si>
  <si>
    <t>AUXILIAR ADMINISTRATIVO (A)</t>
  </si>
  <si>
    <t>JEFE DE TURNO (B)</t>
  </si>
  <si>
    <t>OPER. MAQ. CATERPILLAR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</si>
  <si>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</si>
  <si>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</si>
  <si>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</si>
  <si>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</si>
  <si>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</si>
  <si>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</si>
  <si>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</si>
  <si>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</si>
  <si>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</si>
  <si>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</si>
  <si>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</si>
  <si>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</si>
  <si>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</si>
  <si>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</si>
  <si>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</si>
  <si>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</si>
  <si>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</si>
  <si>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</si>
  <si>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</si>
  <si>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</si>
  <si>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</si>
  <si>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</si>
  <si>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</si>
  <si>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</si>
  <si>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</si>
  <si>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</si>
  <si>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</si>
  <si>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DIAS TRAB.</t>
  </si>
  <si>
    <t>TOTAL NOMINA JUBILADOS</t>
  </si>
  <si>
    <t>TOTAL NOMINA SEGURIDAD PREVENTIVA, PROTECCION CIVIL Y VIALIDAD</t>
  </si>
  <si>
    <t>TOTAL NOMINA DIETAS</t>
  </si>
  <si>
    <t>CUOTA SIND.</t>
  </si>
  <si>
    <t>AUX. CEMENTERIO</t>
  </si>
  <si>
    <t>CONTRALORIA</t>
  </si>
  <si>
    <t>TOTAL NOMINA EVENTUAL</t>
  </si>
  <si>
    <t>VACANTE</t>
  </si>
  <si>
    <t>BARRENDERO</t>
  </si>
  <si>
    <t>GENERAL</t>
  </si>
  <si>
    <t>EVENTUALES</t>
  </si>
  <si>
    <t>CHOFER</t>
  </si>
  <si>
    <t>INSTRUCTORA DE AEROBICS</t>
  </si>
  <si>
    <t>CASA DE LA CULTURA</t>
  </si>
  <si>
    <t>AYUDANTE</t>
  </si>
  <si>
    <t>JEFE EN TURNO (A)</t>
  </si>
  <si>
    <t>ENCARGADO APOYOS SOCIALES</t>
  </si>
  <si>
    <t>AUXILIAR ADMINISTRATIVO</t>
  </si>
  <si>
    <t>JEFE DE GABINETE</t>
  </si>
  <si>
    <t>SECRETARIA</t>
  </si>
  <si>
    <t>AUXILIAR DE RADIO</t>
  </si>
  <si>
    <t>TRANSPORTADOR DE CARNES</t>
  </si>
  <si>
    <t>DELEGACION LA MISERIA</t>
  </si>
  <si>
    <t>ADSCRIPCIÓN DE LA PLAZA / DEPARTAMENTO</t>
  </si>
  <si>
    <t xml:space="preserve">ASESOR JURIDICO </t>
  </si>
  <si>
    <t>JUEZ MUNICIPAL</t>
  </si>
  <si>
    <t>COORINACIÓN GENERAL  ADMINISTRACIÓN</t>
  </si>
  <si>
    <t>ENCARGADA DE RECURSOS HUMANOS</t>
  </si>
  <si>
    <t xml:space="preserve">CHOFER </t>
  </si>
  <si>
    <t>OFICIALIA MAYOR Y RECURSOS HUMANOS</t>
  </si>
  <si>
    <t>ENCARGADO DE COMPUTO</t>
  </si>
  <si>
    <t>CONTRALOR MUNICIPAL</t>
  </si>
  <si>
    <t>DELEGACIÓN AHUIJULLO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</si>
  <si>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</si>
  <si>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</si>
  <si>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</si>
  <si>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</si>
  <si>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</si>
  <si>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</si>
  <si>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</si>
  <si>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</si>
  <si>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>CHOFER DE CENTRO DE SALUD</t>
  </si>
  <si>
    <t>EDUCACION</t>
  </si>
  <si>
    <t xml:space="preserve">JARDINERO CANCHA SAN JUAN </t>
  </si>
  <si>
    <t>ENCARGADO DE CANCHA EJIDAL</t>
  </si>
  <si>
    <t>ENCARGADO DE CANCHA LA LOMA</t>
  </si>
  <si>
    <t>ENCARGADO DE UNIDAD DEPORTIVA T/V</t>
  </si>
  <si>
    <t>ENCARGADO DE UNIDAD DEPORTIVA T/M</t>
  </si>
  <si>
    <t>SECRETARIA (B)</t>
  </si>
  <si>
    <t>INSTANCIA DEL ADULTO MAYOR</t>
  </si>
  <si>
    <t>COORDINACIÓN DE DESARROLLO ECÓNOMICO Y COMBATE A LA DESIGUALDAD</t>
  </si>
  <si>
    <t>ASISTENCIA SOCIAL</t>
  </si>
  <si>
    <t>PROMOCION ECONOMICA</t>
  </si>
  <si>
    <t xml:space="preserve">ENCARGADO DE OFICINA 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</si>
  <si>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</si>
  <si>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</si>
  <si>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</si>
  <si>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</si>
  <si>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</si>
  <si>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</si>
  <si>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TECNICO EN MANTENIMIENTO (A)</t>
  </si>
  <si>
    <t>TECNICO EN MANTENIMIENTO (B)</t>
  </si>
  <si>
    <t>ENCARGADO DE BOMBAS (A)</t>
  </si>
  <si>
    <t>ENCARGADO DE BOMBAS (B)</t>
  </si>
  <si>
    <t>ENCARGADO DE VALVULA LA MISERIA</t>
  </si>
  <si>
    <t>ENCARGADO DE ALCANTARILLADO</t>
  </si>
  <si>
    <t>AUXILIAR DE ALCANTARILLADO</t>
  </si>
  <si>
    <t>AGUA POTABLE</t>
  </si>
  <si>
    <t>ENCARGADO DE PROYECTOS</t>
  </si>
  <si>
    <t>AUXILIAR (A)</t>
  </si>
  <si>
    <t>AUXILIAR TECNICO</t>
  </si>
  <si>
    <t>AUXILIAR (B)</t>
  </si>
  <si>
    <t>EMPEDRADOR</t>
  </si>
  <si>
    <t>AYUDANTE (A)</t>
  </si>
  <si>
    <t>AYUDANTE (C)</t>
  </si>
  <si>
    <t>AYUDANTE (D)</t>
  </si>
  <si>
    <t>AYUDANTE (E)</t>
  </si>
  <si>
    <t>PINTOR (A)</t>
  </si>
  <si>
    <t>PINTOR (B)</t>
  </si>
  <si>
    <t>SOLDADOR</t>
  </si>
  <si>
    <t>AYUDANTE DE SOLDADOR</t>
  </si>
  <si>
    <t>ALMACENISTA</t>
  </si>
  <si>
    <t>PLANEACIÓN Y PARTICIPACIÓN CIUDADANA</t>
  </si>
  <si>
    <t>AUXILIAR ADMINISTRATIVO (B)</t>
  </si>
  <si>
    <t>ENCARGADO</t>
  </si>
  <si>
    <t>BARRENDERO (A)</t>
  </si>
  <si>
    <t>BARRENDERO (B)</t>
  </si>
  <si>
    <t>INTENDENTE AUDITORIO MUNICIPAL</t>
  </si>
  <si>
    <t>INTENDENTE DEL MERCADO MPAL</t>
  </si>
  <si>
    <t>INTENDENTE COMPLEJO ADMINISTRATIVO</t>
  </si>
  <si>
    <t>INTENDENTE CADER</t>
  </si>
  <si>
    <t>ENCARGADO DE CUADRILLA</t>
  </si>
  <si>
    <t>ENCARGADO PARQUE MUNICIPAL</t>
  </si>
  <si>
    <t>ALUMBRADO PÚBLICO</t>
  </si>
  <si>
    <t>JEFE ADMINISTRATIVO (B)</t>
  </si>
  <si>
    <t>VETERINARIO</t>
  </si>
  <si>
    <t>VELADOR</t>
  </si>
  <si>
    <t>ECOLOGÍA Y ASEO PÚBLICO</t>
  </si>
  <si>
    <t>CHOFER RECOLECTOR (A)</t>
  </si>
  <si>
    <t>CHOFER RECOLECTOR (B)</t>
  </si>
  <si>
    <t>RECOLECTOR (A)</t>
  </si>
  <si>
    <t>RECOLECTOR (B)</t>
  </si>
  <si>
    <t>RECOLECTOR (C)</t>
  </si>
  <si>
    <t>COORDINACION DE HACIENDA PUBLICA Y CATASTRO</t>
  </si>
  <si>
    <t>HACIENDA  PÚBLICA MUNICIPAL</t>
  </si>
  <si>
    <t>ENCARGADO CUENTA PÚBLICA</t>
  </si>
  <si>
    <t xml:space="preserve">ENCARGADO DE PROVEEDURÍA </t>
  </si>
  <si>
    <t xml:space="preserve">ENCARGADO CONTABILIDAD </t>
  </si>
  <si>
    <t>JEFA DE INGRESOS</t>
  </si>
  <si>
    <t>RECAUDADOR DE INGRESOS</t>
  </si>
  <si>
    <t>JEFE EGRESOS</t>
  </si>
  <si>
    <t>DEPARTAMENTO DE CATASTRO</t>
  </si>
  <si>
    <t>JEFE DE CATASTRO</t>
  </si>
  <si>
    <t>CAJERA</t>
  </si>
  <si>
    <t>COORDINACIÓN DE SEGURIDAD PÚBLICA PREVENTIVA MUNICIPAL</t>
  </si>
  <si>
    <t>JEFE OPERATIVO</t>
  </si>
  <si>
    <t>SECRETARIO TECNICO (A)</t>
  </si>
  <si>
    <t xml:space="preserve">SECRETARIO TECNICO (B) </t>
  </si>
  <si>
    <t>COORDINACIÓN GENERAL DE CULTURA</t>
  </si>
  <si>
    <t>CRONICA MUNICIPAL</t>
  </si>
  <si>
    <t>CRONISTA</t>
  </si>
  <si>
    <t>ENCARGADO DE LOGISTICA Y DECORACIÓN</t>
  </si>
  <si>
    <t>ENCARGADA BIBLIOTECA T/M</t>
  </si>
  <si>
    <t>ENCARGADA BIBLIOTECA T/V</t>
  </si>
  <si>
    <t>AUXILIAR BIBLIOTECA</t>
  </si>
  <si>
    <t>INSTRUCTOR DE MÚSICA</t>
  </si>
  <si>
    <t>INSTRUCTOR DE MARIACHI MUNICIPAL</t>
  </si>
  <si>
    <t>INTENDENTE (A)</t>
  </si>
  <si>
    <t>MUSEO</t>
  </si>
  <si>
    <t>CHOFER CAMION ESCOLAR (C)</t>
  </si>
  <si>
    <t>FONTANERO (A)</t>
  </si>
  <si>
    <t>FONTANERO (B)</t>
  </si>
  <si>
    <t>INTENDENTE BAÑOS PUBLICOS (A)</t>
  </si>
  <si>
    <t>INTENDENTE BAÑOS PUBLICOS (B)</t>
  </si>
  <si>
    <t>RECOLECTOR (D)</t>
  </si>
  <si>
    <t>RECOLECTOR (E)</t>
  </si>
  <si>
    <t>RECOLECTOR (F)</t>
  </si>
  <si>
    <t>RECOLECTOR (G)</t>
  </si>
  <si>
    <t>ENCRAGADA DE NOMINA Y PATRIMONIO</t>
  </si>
  <si>
    <t>AUXILIAR DE CONTABLIDAD</t>
  </si>
  <si>
    <t>COORDINACION GENERAL DE VIALIDAD</t>
  </si>
  <si>
    <t xml:space="preserve">TRANSITO Y VIALIDAD </t>
  </si>
  <si>
    <t>DIRECTOR DE VIALIDAD</t>
  </si>
  <si>
    <t>AGENTE VIAL</t>
  </si>
  <si>
    <t>OFICIALES (B)</t>
  </si>
  <si>
    <t>AUXILIAR DE MEDIOS</t>
  </si>
  <si>
    <t>ENCARGADO DE MUSEO</t>
  </si>
  <si>
    <t>ENLACE DE PROCURADORIA SOCIAL</t>
  </si>
  <si>
    <t>CUBRE VACACIONES</t>
  </si>
  <si>
    <t>OPERADOR DE MAQUINARIA</t>
  </si>
  <si>
    <t>SECRETARIA GENERAL</t>
  </si>
  <si>
    <t>SECRETARIO GENERAL</t>
  </si>
  <si>
    <t>SECRETARIA (D)</t>
  </si>
  <si>
    <t>COORDINADOR GENERAL DE ADMINISTRACIÓN</t>
  </si>
  <si>
    <t>COORDINADOR GENERAL</t>
  </si>
  <si>
    <t>FONTANERO (C)</t>
  </si>
  <si>
    <t>ENCARGADO DE BOMBAS (C)</t>
  </si>
  <si>
    <t>ENCARGADO DE BOMBAS (D)</t>
  </si>
  <si>
    <t>PINTOR (C)</t>
  </si>
  <si>
    <t>ENCARGADA DE PLANEACION Y PARTICIPACION CIUDADANA</t>
  </si>
  <si>
    <t>AUXILIAR DE PROGRAMAS (A)</t>
  </si>
  <si>
    <t>AUXILIAR DE PROGRAMAS (B)</t>
  </si>
  <si>
    <t>ENCARGADO DE SERVICIOS GENERALES</t>
  </si>
  <si>
    <t>ENCARGADO DE PARQUES Y JARDINES</t>
  </si>
  <si>
    <t>ENCARGADO DE BOMBAS (E)</t>
  </si>
  <si>
    <t>ENCARGADO DE ECOLOGIA Y ASEO PUBLICO</t>
  </si>
  <si>
    <t>RECOLECTOR (H)</t>
  </si>
  <si>
    <t>ENCARGADO DE HACIENDA PUBLICA MUNICIPAL</t>
  </si>
  <si>
    <t>DIRECTOR DE SEGURIDAD PUBLICA PREVENTIVA MUNICIPAL</t>
  </si>
  <si>
    <t>COORDINADOR GENERAL DE CULTURA</t>
  </si>
  <si>
    <t>COORINACIÓN GENERAL DE ADMINISTRACIÓN</t>
  </si>
  <si>
    <t>DIRECTOR DE COMUNICACIÓN SOCIAL</t>
  </si>
  <si>
    <t>DIRECTOR DE COMPUTO E INFORMATICA</t>
  </si>
  <si>
    <t xml:space="preserve">ENCARGADA DE ARCHIVO </t>
  </si>
  <si>
    <t>AGENCIA LA PURISIMA</t>
  </si>
  <si>
    <t>COORDINADORA GENERAL</t>
  </si>
  <si>
    <t>DIRECTORA DE UNIDAD SERVICIOS MEDICOS MUNICIPALES</t>
  </si>
  <si>
    <t>UNIDAD DE SERVICIOS MEDICOS MUNICIPALES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</si>
  <si>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</si>
  <si>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</si>
  <si>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</si>
  <si>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</si>
  <si>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</si>
  <si>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TURISTICA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</si>
  <si>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</si>
  <si>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</si>
  <si>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</si>
  <si>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</si>
  <si>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</si>
  <si>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</si>
  <si>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</si>
  <si>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</si>
  <si>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 ANGUIANO GALVAN MARIA DE LOS ANGELES GISELA</t>
  </si>
  <si>
    <t xml:space="preserve">LARIOS DE LA MORA JOSE OSMAR </t>
  </si>
  <si>
    <t xml:space="preserve">BARON MENDOZA GRACIELA IRMA </t>
  </si>
  <si>
    <t xml:space="preserve"> TORRES CHAVEZ OSCAR RAMIRO</t>
  </si>
  <si>
    <t xml:space="preserve"> ROLON BARAJAS SAUL ARMANDO</t>
  </si>
  <si>
    <t xml:space="preserve"> LARIOS OROZCO JUANA</t>
  </si>
  <si>
    <t xml:space="preserve">CONTRERAS PEREZ MAURICIO ALBERTO </t>
  </si>
  <si>
    <t xml:space="preserve">PANTOJA AGUILAR MARIA DEL PILAR </t>
  </si>
  <si>
    <t xml:space="preserve"> ALCARAZ SOLORIO CARMEN YADIRA</t>
  </si>
  <si>
    <t xml:space="preserve">SOTO CONTRERAS EVARISTO </t>
  </si>
  <si>
    <t xml:space="preserve">LARIOS GARCIA MARTIN </t>
  </si>
  <si>
    <t xml:space="preserve">MENDOZA VARGAS RODRIGO </t>
  </si>
  <si>
    <t xml:space="preserve">RAMIREZ MILANEZ LENIN ALFREDO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</si>
  <si>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</si>
  <si>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</si>
  <si>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</si>
  <si>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</si>
  <si>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</si>
  <si>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</si>
  <si>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</si>
  <si>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</si>
  <si>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</si>
  <si>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</si>
  <si>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</si>
  <si>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MARTINEZ RODRIGUEZ RAFAEL </t>
  </si>
  <si>
    <t xml:space="preserve">HERNANDEZ VILLASEÑOR CARLOS EDUARDO </t>
  </si>
  <si>
    <t xml:space="preserve">MENDOZA SANCHEZ MAYRA ALEJANDRA </t>
  </si>
  <si>
    <t xml:space="preserve">GARCIA GUERRERO TOMAS </t>
  </si>
  <si>
    <t xml:space="preserve">TORRES CHAVEZ RAMIRO </t>
  </si>
  <si>
    <t xml:space="preserve">MADRIGAL MORFIN LAURA MATILDE </t>
  </si>
  <si>
    <t xml:space="preserve">MARTINEZ CORTES JOSE DE JESUS </t>
  </si>
  <si>
    <t xml:space="preserve">CUEVAS LUNA CARLOS URIEL </t>
  </si>
  <si>
    <t xml:space="preserve">GOMEZ MARTINEZ  ALVARO ALEJANDRO </t>
  </si>
  <si>
    <t xml:space="preserve">HERNANDEZ MORAN ESPIRIDION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</si>
  <si>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</si>
  <si>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</si>
  <si>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</si>
  <si>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LOPEZ HERRERA ALEJANDRO </t>
  </si>
  <si>
    <t xml:space="preserve"> ORTIZ RAMIREZ GERARDO</t>
  </si>
  <si>
    <t xml:space="preserve"> CARDENAS ROSALES JORGE ALEJANDRO</t>
  </si>
  <si>
    <t xml:space="preserve">PANDURO PANDURO MARIA AZUCENA </t>
  </si>
  <si>
    <t xml:space="preserve">SOTO JIMENEZ VICTOR MANUEL </t>
  </si>
  <si>
    <t xml:space="preserve"> RODRIGUEZ BUENROSTRO MA VERONICA</t>
  </si>
  <si>
    <t xml:space="preserve">BARAJAS MORFIN OCTAVIO </t>
  </si>
  <si>
    <t xml:space="preserve">MORFIN VILLA LUIS YUVAN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</si>
  <si>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</si>
  <si>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</si>
  <si>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</si>
  <si>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</si>
  <si>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</si>
  <si>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</si>
  <si>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</si>
  <si>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</si>
  <si>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</si>
  <si>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</si>
  <si>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SOTO MENDOZA ERIKA GABRIELA </t>
  </si>
  <si>
    <t xml:space="preserve">CHAVEZ HERNANDEZ CRUZ LORENA </t>
  </si>
  <si>
    <t xml:space="preserve">CARDENAS BARON IRMA GRACIELA </t>
  </si>
  <si>
    <t xml:space="preserve">DELGADILLO MACIAS  MARICELA </t>
  </si>
  <si>
    <t xml:space="preserve"> FIGUEROA BECERRA ADRIANA GUADALUPE</t>
  </si>
  <si>
    <t xml:space="preserve">PEREZ GONZALEZ MARIA DE JESUS </t>
  </si>
  <si>
    <t xml:space="preserve">GUTIERREZ GALVEZ ARACELI </t>
  </si>
  <si>
    <t xml:space="preserve">LARA CISNEROS VICTORIA </t>
  </si>
  <si>
    <t xml:space="preserve">CARDENAS MORFIN ISIDRO </t>
  </si>
  <si>
    <t xml:space="preserve">PANDURO ARELLANO JUAN CARLOS </t>
  </si>
  <si>
    <t xml:space="preserve">LOPEZ MEJIA EDER MARTIN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</si>
  <si>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</si>
  <si>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</si>
  <si>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</si>
  <si>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</si>
  <si>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 AGUIRRE ZUÑIGA JOSE GUADALUPE</t>
  </si>
  <si>
    <t xml:space="preserve">VAZQUEZ REYES SABINO OSVALDO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</si>
  <si>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</si>
  <si>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</si>
  <si>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</si>
  <si>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</si>
  <si>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</si>
  <si>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</si>
  <si>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</si>
  <si>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ARRIAGA HERNANDEZ JOSE ANGEL </t>
  </si>
  <si>
    <t xml:space="preserve">MUNGUIA VALENCIA JOSE LUIS </t>
  </si>
  <si>
    <t xml:space="preserve">LOPEZ BAEZA JOAQUIN </t>
  </si>
  <si>
    <t xml:space="preserve"> RAMOS ACEVEDO ALEJANDRO</t>
  </si>
  <si>
    <t xml:space="preserve"> CARDENAS IBAÑEZ JORGE ADRIAN</t>
  </si>
  <si>
    <t xml:space="preserve"> MEZA SALARZAR MARICELA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</si>
  <si>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</si>
  <si>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</si>
  <si>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</si>
  <si>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</si>
  <si>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</si>
  <si>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</si>
  <si>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RAMIREZ RAMIREZ GONZALO </t>
  </si>
  <si>
    <t xml:space="preserve">ARELLANO CONTRERAS RAQUEL </t>
  </si>
  <si>
    <t xml:space="preserve"> ALVAREZ PEREZ YESENIA JULISSA</t>
  </si>
  <si>
    <t xml:space="preserve">ARREGUIN LICEA JORGE ELIAN </t>
  </si>
  <si>
    <t xml:space="preserve"> LARIOS CABADAS VALERIA ALEJANDRA</t>
  </si>
  <si>
    <t xml:space="preserve">MORFIN HERRERA HECTOR ALONSO </t>
  </si>
  <si>
    <t xml:space="preserve">ALCARAZ VAZQUEZ SONIA GUADALUPE </t>
  </si>
  <si>
    <t xml:space="preserve">ORTA GOMEZ ISMAEL </t>
  </si>
  <si>
    <t xml:space="preserve"> HERRERA MANCILLA BERTIN UBALDO</t>
  </si>
  <si>
    <t xml:space="preserve">GALVAN TORRES JUAN MANUEL </t>
  </si>
  <si>
    <t xml:space="preserve">MARTINEZ BARON  EDUARDO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</si>
  <si>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</si>
  <si>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</si>
  <si>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</si>
  <si>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</si>
  <si>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CASILLAS RENDON MIGUEL </t>
  </si>
  <si>
    <t xml:space="preserve">HERNANDEZ HUERTA JUAN MANUEL </t>
  </si>
  <si>
    <t xml:space="preserve">VALDOVINOS SANDOVAL LUIS </t>
  </si>
  <si>
    <t xml:space="preserve">HERNANDEZ PIMENTEL  J TRINIDAD </t>
  </si>
  <si>
    <t xml:space="preserve">CARVAJAL CHOCOTECO JOSE DE JESUS </t>
  </si>
  <si>
    <t xml:space="preserve">ALCARAZ LOPEZ ALFREDO </t>
  </si>
  <si>
    <t xml:space="preserve">PIMENTEL LOPEZ SANTIAGO JAVIER </t>
  </si>
  <si>
    <t xml:space="preserve">CHAVEZ DOÑAN OSCAR MARIO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</si>
  <si>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</si>
  <si>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</si>
  <si>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</si>
  <si>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VAZQUEZ FLORES VERONICA </t>
  </si>
  <si>
    <t xml:space="preserve">PARTIDA MORENO  RAFAEL </t>
  </si>
  <si>
    <t xml:space="preserve"> LOPEZ MARTINEZ HERIBERTO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</si>
  <si>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</si>
  <si>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</si>
  <si>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</si>
  <si>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</si>
  <si>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</si>
  <si>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</si>
  <si>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TORRES MENDOZA  ARNOLDO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</si>
  <si>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</si>
  <si>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</si>
  <si>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</si>
  <si>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</si>
  <si>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</si>
  <si>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</si>
  <si>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LUNA DIAZ OCTAVIO </t>
  </si>
  <si>
    <t xml:space="preserve">BERNAL BARAJAS ANGEL ALEXIS </t>
  </si>
  <si>
    <t xml:space="preserve">PLACENCIA SALAZAR ROQUE </t>
  </si>
  <si>
    <t xml:space="preserve"> SANCHEZ GARCIA SERGIO</t>
  </si>
  <si>
    <t xml:space="preserve">PEREZ GUEVARA JUAN MANUEL </t>
  </si>
  <si>
    <t xml:space="preserve">CUEVAS ARIAS SERGIO ALAN </t>
  </si>
  <si>
    <t xml:space="preserve">CORTES GOMEZ MARINA </t>
  </si>
  <si>
    <t xml:space="preserve">JIMENEZ VARGAS ELIZABETH </t>
  </si>
  <si>
    <t xml:space="preserve">PEREZ ARIAS SALVADOR </t>
  </si>
  <si>
    <t xml:space="preserve">ALVAREZ PEREZ MARTIN ANTONIO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</si>
  <si>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</si>
  <si>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</si>
  <si>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</si>
  <si>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</si>
  <si>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</si>
  <si>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</si>
  <si>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</si>
  <si>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</si>
  <si>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 GARCIA CORDOVA GERARDO</t>
  </si>
  <si>
    <t xml:space="preserve">GONZALEZ HERNANDEZ ALBERTO </t>
  </si>
  <si>
    <t xml:space="preserve">LOPEZ CASTAÑEDA JUAN PEDRO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</si>
  <si>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</si>
  <si>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</si>
  <si>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</si>
  <si>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</si>
  <si>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</si>
  <si>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</si>
  <si>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</si>
  <si>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CHAVEZ CHAVEZ ROMELIA </t>
  </si>
  <si>
    <t xml:space="preserve">DAÑESTA DIAS GERARDO </t>
  </si>
  <si>
    <t xml:space="preserve">CONTRERAS CASTILLO JULISSA </t>
  </si>
  <si>
    <t xml:space="preserve"> BARAJAS FLORES J JESUS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</si>
  <si>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</si>
  <si>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</si>
  <si>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</si>
  <si>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</si>
  <si>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CERNA PADILLA FRANCISCO JAVIER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</si>
  <si>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</si>
  <si>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</si>
  <si>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</si>
  <si>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</si>
  <si>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</si>
  <si>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CERVANTES CASTILLO ADAN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</si>
  <si>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</si>
  <si>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</si>
  <si>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</si>
  <si>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</si>
  <si>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</si>
  <si>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</si>
  <si>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</si>
  <si>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</si>
  <si>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</si>
  <si>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</si>
  <si>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</si>
  <si>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GONZALEZ CARDENAS JAVIER </t>
  </si>
  <si>
    <t xml:space="preserve"> BARAJAS FLORES JOSE</t>
  </si>
  <si>
    <t xml:space="preserve"> VALENCIA MACIAS J BARTOLO</t>
  </si>
  <si>
    <t xml:space="preserve">SOTO LICEA GERMAN </t>
  </si>
  <si>
    <t xml:space="preserve">OSEGUERA CHACON ROGELIO </t>
  </si>
  <si>
    <t xml:space="preserve">LOPEZ RODRIGUEZ SERGIO </t>
  </si>
  <si>
    <t>BARAJAS MENDOZA MANUEL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</si>
  <si>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</si>
  <si>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</si>
  <si>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</si>
  <si>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</si>
  <si>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</si>
  <si>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ALVAREZ JIMENEZ  ANGEL </t>
  </si>
  <si>
    <t xml:space="preserve">MUÑIZ GARCIA ENRIQUE </t>
  </si>
  <si>
    <t xml:space="preserve">MEZA VAZQUEZ SALVADOR </t>
  </si>
  <si>
    <t xml:space="preserve">FLORES CUEVAS HERIBERTO </t>
  </si>
  <si>
    <t xml:space="preserve">JIMENEZ SANCHEZ MA. GUADALUPE </t>
  </si>
  <si>
    <t xml:space="preserve">BARBOZA TORRES  JORGE RAMIRO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</si>
  <si>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</si>
  <si>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</si>
  <si>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</si>
  <si>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</si>
  <si>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</si>
  <si>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</si>
  <si>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</si>
  <si>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</si>
  <si>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</si>
  <si>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</si>
  <si>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</si>
  <si>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</si>
  <si>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CORTES VILLAVICENCIO ARTURO </t>
  </si>
  <si>
    <t xml:space="preserve">CUEVAS MARTINEZ ABIMAEL ALEJANDRO </t>
  </si>
  <si>
    <t xml:space="preserve">MORFIN LARIOS JOSE DE JESUS </t>
  </si>
  <si>
    <t xml:space="preserve">ORTIZ PANDURO CARLOS MANUEL </t>
  </si>
  <si>
    <t xml:space="preserve">CORONA GARCIA ANDREA SARAHI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</si>
  <si>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</si>
  <si>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</si>
  <si>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</si>
  <si>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</si>
  <si>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JIMENEZ PANDURO CECILIA GUADALUPE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</si>
  <si>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</si>
  <si>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</si>
  <si>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</si>
  <si>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</si>
  <si>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BARON MENDOZA LIZBETH </t>
  </si>
  <si>
    <t xml:space="preserve">GALLEGOS ROMERO ADAN </t>
  </si>
  <si>
    <t xml:space="preserve">BARRAGAN LOZOYA ARMANDO </t>
  </si>
  <si>
    <t xml:space="preserve"> ANGUIANO AGUAYO SILVIA</t>
  </si>
  <si>
    <t xml:space="preserve">GONZALEZ MEJIA ERIKA BERENICE </t>
  </si>
  <si>
    <t xml:space="preserve">LOPEZ MEJIA ANDORENY YAZMIN </t>
  </si>
  <si>
    <t xml:space="preserve">ACEVEDO MEJIA MA DEL CARMEN </t>
  </si>
  <si>
    <t xml:space="preserve"> MORA MARTINEZ MIGUEL ANGEL</t>
  </si>
  <si>
    <t xml:space="preserve">DE LA MORA MACIAS PAUL RICARDO </t>
  </si>
  <si>
    <t xml:space="preserve">MEDRANO MARTINEZ MARISOL 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</si>
  <si>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</si>
  <si>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</si>
  <si>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</si>
  <si>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</si>
  <si>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HERRERA VAZQUEZ JOSE ALBERTO </t>
  </si>
  <si>
    <t xml:space="preserve">ESPINOZA MARTINEZ OCTAVIANO </t>
  </si>
  <si>
    <t xml:space="preserve"> PANDURO CUADROS ROCIO</t>
  </si>
  <si>
    <t xml:space="preserve"> MUNDO VERA RAUL</t>
  </si>
  <si>
    <t xml:space="preserve">MEZA RAMOS ALDO URIEL </t>
  </si>
  <si>
    <t xml:space="preserve">GONZALEZ CEJA LORENZO </t>
  </si>
  <si>
    <t xml:space="preserve"> JIMENEZ BAUTISTA  LUIS ALFREDO</t>
  </si>
  <si>
    <t xml:space="preserve">VAZQUEZ BARAJAS CARLOS AARON </t>
  </si>
  <si>
    <t xml:space="preserve"> CORTEZ ORTIZ BLANCA IDALIA</t>
  </si>
  <si>
    <t xml:space="preserve">SANTILLAN ORTEGA GUSTAVO ANGEL DE JESUS </t>
  </si>
  <si>
    <t xml:space="preserve">MAGALLANES LARA JOSE CARLOS </t>
  </si>
  <si>
    <t xml:space="preserve">VALENCIA SANDOVAL ALEJANDRO RUBEN </t>
  </si>
  <si>
    <t xml:space="preserve">RAMOS GARCIA ALBERTO JORGE </t>
  </si>
  <si>
    <t xml:space="preserve">GONZALEZ AVALOS ADAN </t>
  </si>
  <si>
    <t xml:space="preserve">GONZALEZ LOPEZ JESUS ALONSO </t>
  </si>
  <si>
    <t xml:space="preserve">ALCARAZ JIMENEZ ADRIAN </t>
  </si>
  <si>
    <t xml:space="preserve">MENDOZA DE LIRA CRISTIAN </t>
  </si>
  <si>
    <t xml:space="preserve"> MEZA LOPEZ ANGEL</t>
  </si>
  <si>
    <t xml:space="preserve">SOTO MENDOZA  SOTERO RAMON </t>
  </si>
  <si>
    <t xml:space="preserve">CHAVEZ TORRES SAMARIA GIZEH </t>
  </si>
  <si>
    <t xml:space="preserve">CORONA MUÑOZ ANGEL </t>
  </si>
  <si>
    <t>TOTAL NOMINA GENERAL</t>
  </si>
  <si>
    <t xml:space="preserve">DE LOS SANTOS CHAVEZ  JACINTO </t>
  </si>
  <si>
    <t>SERGIO IÑIGUEZ TORRES</t>
  </si>
  <si>
    <t xml:space="preserve">AGUA POTABLE </t>
  </si>
  <si>
    <t>HACIENDA PUBLICA</t>
  </si>
  <si>
    <t>CUEVAS RODRIGUEZ SALVADOR ALEJANDRO</t>
  </si>
  <si>
    <t>PARQUIMETROS</t>
  </si>
  <si>
    <t>ENCARGADO DE PARQUIMETRO</t>
  </si>
  <si>
    <t xml:space="preserve"> MEDINA VARGAS GUSTAVO</t>
  </si>
  <si>
    <t xml:space="preserve">URZUA CUEVAS JORGE ENRIQUE </t>
  </si>
  <si>
    <t xml:space="preserve">SOTO PANDURO JOSE GUADALUPE </t>
  </si>
  <si>
    <t xml:space="preserve">ALCARAZ ROSAS OSCAR MANUEL </t>
  </si>
  <si>
    <t xml:space="preserve">MANCILLA REYES CARLOS ALDAIR </t>
  </si>
  <si>
    <t xml:space="preserve">CRUZ TEJEDA CARLOS ADAN </t>
  </si>
  <si>
    <t xml:space="preserve">CARDENAS ALCARAZ ZENAIDA </t>
  </si>
  <si>
    <t xml:space="preserve">CAMPOS VALDOVINOS DAMIAN </t>
  </si>
  <si>
    <t xml:space="preserve">OLIVERA RODRIGUEZ MA GUADALUPE </t>
  </si>
  <si>
    <t xml:space="preserve">CHAVEZ DEL TORO MARIA DEL ROSARIO </t>
  </si>
  <si>
    <t xml:space="preserve">MORENO ALCARAZ JUAN MANUEL </t>
  </si>
  <si>
    <t xml:space="preserve">IBARRA CARDENAS JENIFFER </t>
  </si>
  <si>
    <t xml:space="preserve">QUIROGA CEBALLOS SERGIO </t>
  </si>
  <si>
    <t xml:space="preserve">ALCARAZ TORRES JOSE MANUEL </t>
  </si>
  <si>
    <t xml:space="preserve">BECERRA SILVA CARLA ALEJANDRA </t>
  </si>
  <si>
    <t xml:space="preserve">BERNARDINO GOMEZ RAMON  </t>
  </si>
  <si>
    <t>PLANEACION Y PARTICIPACION CIUDADANA</t>
  </si>
  <si>
    <t>DIETAS</t>
  </si>
  <si>
    <t>TOTAL NOMINA DIETAS, GENERAL Y JUBILADOS</t>
  </si>
  <si>
    <t>DE LA MORA MORFIN ALBERTO</t>
  </si>
  <si>
    <t>MAGAÑA CERVANTES JOSE LUIS</t>
  </si>
  <si>
    <t>MUNGUIA MARTINEZ FRANCISCO JAVIER</t>
  </si>
  <si>
    <t>ORTEGA ARIAS LUIS ENRIQUE</t>
  </si>
  <si>
    <t>HERNANDEZ HUERTA LUIS GONZALO</t>
  </si>
  <si>
    <t>CARDENAS ANDRADE RAFAEL</t>
  </si>
  <si>
    <t>OROZCO FLORES RAMON</t>
  </si>
  <si>
    <t xml:space="preserve">GARCIA CAZARES ANTONIO </t>
  </si>
  <si>
    <t>ENCARGADO DE BOMBAS ( E )</t>
  </si>
  <si>
    <t>ENCARGADO DE BOMBAS (F)</t>
  </si>
  <si>
    <t>INSTANCIA DE LA JUVENTUD</t>
  </si>
  <si>
    <t>ENCARGADA DE EDUCACION PUBLICA</t>
  </si>
  <si>
    <t>TORRES PANDURO MARTA</t>
  </si>
  <si>
    <t>PINEDA EVANGELISTA AGUSTIN ADRIAN</t>
  </si>
  <si>
    <t>BARAJAS RANGEL ZOILA ROSA</t>
  </si>
  <si>
    <t>RODRIGUEZ LOPEZ ANA IZA</t>
  </si>
  <si>
    <t>RAMOS ROBLES TEODORO</t>
  </si>
  <si>
    <t>RAMOS ALEGRIA JUAN</t>
  </si>
  <si>
    <t>RAMOS ROBLES CESAR RODRIGO</t>
  </si>
  <si>
    <t>PADILLA GALVEZ JOSE</t>
  </si>
  <si>
    <t>MELCHOR ESPINOZA EVELIA</t>
  </si>
  <si>
    <t>DESC. PRESTAMO</t>
  </si>
  <si>
    <t>DIRECTOR DE REGLAMENTOS Y SECRETARIO TECNICO COMUR</t>
  </si>
  <si>
    <t>BARRENDERO ( C)</t>
  </si>
  <si>
    <t>BARRENDERO (D)</t>
  </si>
  <si>
    <t>AUXILIAR  (B)</t>
  </si>
  <si>
    <t>AUXILIAR ( C)</t>
  </si>
  <si>
    <t>PEREZ JIMENEZ ARCADIO</t>
  </si>
  <si>
    <t>MEZA LEON GUSTAVO ALONSO</t>
  </si>
  <si>
    <t>LEAL OCHOA SAUL RODRIGO</t>
  </si>
  <si>
    <t>PROTECCION CIVIL</t>
  </si>
  <si>
    <t>OFICIAL</t>
  </si>
  <si>
    <t>ANGUIANO GALVAN MIGUEL ANGEL</t>
  </si>
  <si>
    <t>OFICIAL (A)</t>
  </si>
  <si>
    <t xml:space="preserve">FLORES HERNANDEZ MARIA CONCEPCION </t>
  </si>
  <si>
    <t>AUXILIAR MAQUINARIA</t>
  </si>
  <si>
    <t>GALVAN  JIMENEZ JUAN</t>
  </si>
  <si>
    <t>BARRAGAN LOSOYA MARIA GUADALUPE</t>
  </si>
  <si>
    <t>SOTO PANDURO JOB MANUEL</t>
  </si>
  <si>
    <t>RAMIREZ ABUNDIS JOSUE ANTONIO</t>
  </si>
  <si>
    <t>FIGUEROA CUEVAS SAHIRA BERENICE</t>
  </si>
  <si>
    <t>ENCARGADO DE APOYOS SOCIALES</t>
  </si>
  <si>
    <t>RUIZ VALDOVINOS LUIS FERNANDO</t>
  </si>
  <si>
    <t>RANGEL GARCIA ISABEL</t>
  </si>
  <si>
    <t>FARIAS CORTES SAUL ERNESTO</t>
  </si>
  <si>
    <t>CUBRE INCAPACIDAD</t>
  </si>
  <si>
    <t>AUXILIAR DE OBRAS PUBLICAS</t>
  </si>
  <si>
    <t>PRESTAMO</t>
  </si>
  <si>
    <t>DESCUENTO PRESTAMO</t>
  </si>
  <si>
    <t xml:space="preserve">SERVICIOS GENERALES </t>
  </si>
  <si>
    <t>SANCHEZ GARCIA ALEJANDRO</t>
  </si>
  <si>
    <t>BARAJAS MARTINEZ LUIS ENRIQUE</t>
  </si>
  <si>
    <t>VALLE BAUTISTA CECIA KEREN</t>
  </si>
  <si>
    <t>ANGUIANO MONTES DE OCA</t>
  </si>
  <si>
    <t>MEJIA MURGUIA MANUEL</t>
  </si>
  <si>
    <t>LOPEZ LOPEZ GERARDO</t>
  </si>
  <si>
    <t>LARIOS CEBALLOS FATIMA GUADALUPE</t>
  </si>
  <si>
    <t>QUIROZ SILVA MARIA GUADALUPE</t>
  </si>
  <si>
    <t>AUXILIAR ADMINISTRATIVO PROVEEDURIA</t>
  </si>
  <si>
    <t>MARTINEZ JIMENEZ LORENA</t>
  </si>
  <si>
    <t>GUTIERREZ GALVEZ MARIA DEL CARMEN</t>
  </si>
  <si>
    <t>PANDURO BUENROSTRO NIDIA GUADALUPE</t>
  </si>
  <si>
    <r>
      <t>DIAZ MARQUEZ JUAN JOSE</t>
    </r>
    <r>
      <rPr>
        <sz val="10"/>
        <color theme="1"/>
        <rFont val="Arial"/>
        <family val="2"/>
      </rPr>
      <t xml:space="preserve"> </t>
    </r>
  </si>
  <si>
    <t>PANDURO ALCARAZ MARIA DEL REGUGIO</t>
  </si>
  <si>
    <t>RODRIGUEZ MORFIN JOVANY BULMARO</t>
  </si>
  <si>
    <t xml:space="preserve">REGLAMENTOS </t>
  </si>
  <si>
    <t>REYNOSO LLAMAS GABRIELA DEL ROCIO</t>
  </si>
  <si>
    <t>PARTIDA GUTIERRES RAFAEL</t>
  </si>
  <si>
    <t>ENFERMERO</t>
  </si>
  <si>
    <t>ARELLANO MARTINEZ JUAN CARLOS</t>
  </si>
  <si>
    <t>QUIROGA MATA SILVIA GUADALUPE</t>
  </si>
  <si>
    <t>BRIGADA CONTRA INCENDIOS</t>
  </si>
  <si>
    <t>CABO</t>
  </si>
  <si>
    <t>CARDENAS CHAVEZ ERASMO</t>
  </si>
  <si>
    <t>VARELA BERNAL JUAN JOSE</t>
  </si>
  <si>
    <t>VARELA ORTIZ JOSE ANTONIO</t>
  </si>
  <si>
    <t>MENDOZA LANDIN DANIEL</t>
  </si>
  <si>
    <t>VILLA GALLEGOS ANTONIO</t>
  </si>
  <si>
    <t>GARCIA RAMIREZ KEVIN RAMCEL</t>
  </si>
  <si>
    <t>PALACIO SERRANO JOSE MANUEL</t>
  </si>
  <si>
    <t>AYUDANTE COMEDOR COMUNITARIO</t>
  </si>
  <si>
    <t>PERAL VERA IRMA</t>
  </si>
  <si>
    <t>BECERRA OSORIO MARIA GUADALUPE</t>
  </si>
  <si>
    <t>SALAZAR GOMEZ BRENDA CECILIA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</si>
</sst>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4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52">
    <xf numFmtId="0" fontId="0" fillId="0" borderId="0" xfId="0"/>
    <xf numFmtId="44" fontId="0" fillId="0" borderId="0" xfId="0" applyNumberFormat="1"/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2" fillId="3" borderId="2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4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9" fillId="0" borderId="0" xfId="0" applyNumberFormat="1" applyFont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 wrapText="1"/>
    </xf>
    <xf numFmtId="44" fontId="5" fillId="4" borderId="11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horizontal="center" vertical="center"/>
    </xf>
    <xf numFmtId="0" fontId="2" fillId="0" borderId="0" xfId="0" applyFont="1"/>
    <xf numFmtId="0" fontId="1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4" fillId="0" borderId="4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44" fontId="5" fillId="4" borderId="29" xfId="0" applyNumberFormat="1" applyFont="1" applyFill="1" applyBorder="1" applyAlignment="1">
      <alignment horizontal="center" vertical="center" wrapText="1"/>
    </xf>
    <xf numFmtId="4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1" xfId="2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15" fillId="0" borderId="1" xfId="2" applyNumberFormat="1" applyFont="1" applyFill="1" applyBorder="1" applyAlignment="1">
      <alignment horizontal="center" vertical="center"/>
    </xf>
    <xf numFmtId="44" fontId="4" fillId="5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44" fontId="4" fillId="0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2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1" xfId="3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165" fontId="5" fillId="4" borderId="12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5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5" fillId="3" borderId="19" xfId="1" applyNumberFormat="1" applyFont="1" applyFill="1" applyBorder="1" applyAlignment="1">
      <alignment horizontal="center" wrapText="1"/>
    </xf>
    <xf numFmtId="165" fontId="4" fillId="0" borderId="4" xfId="1" applyNumberFormat="1" applyFont="1" applyBorder="1" applyAlignment="1">
      <alignment horizontal="center"/>
    </xf>
    <xf numFmtId="165" fontId="5" fillId="3" borderId="14" xfId="1" applyNumberFormat="1" applyFont="1" applyFill="1" applyBorder="1" applyAlignment="1">
      <alignment horizontal="center" wrapText="1"/>
    </xf>
    <xf numFmtId="165" fontId="5" fillId="3" borderId="26" xfId="1" applyNumberFormat="1" applyFont="1" applyFill="1" applyBorder="1" applyAlignment="1">
      <alignment horizontal="center" wrapText="1"/>
    </xf>
    <xf numFmtId="165" fontId="5" fillId="0" borderId="0" xfId="1" applyNumberFormat="1" applyFont="1" applyBorder="1" applyAlignment="1">
      <alignment horizont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65" fontId="12" fillId="4" borderId="29" xfId="3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44" fontId="12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165" fontId="10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2" fillId="4" borderId="1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0" fontId="9" fillId="0" borderId="1" xfId="0" applyFont="1" applyBorder="1"/>
    <xf numFmtId="44" fontId="5" fillId="4" borderId="13" xfId="1" applyFont="1" applyFill="1" applyBorder="1" applyAlignment="1">
      <alignment horizontal="center" vertical="center" wrapText="1"/>
    </xf>
    <xf numFmtId="44" fontId="4" fillId="0" borderId="4" xfId="1" applyFont="1" applyBorder="1" applyAlignment="1">
      <alignment horizontal="center" vertical="center"/>
    </xf>
    <xf numFmtId="44" fontId="5" fillId="4" borderId="30" xfId="1" applyFont="1" applyFill="1" applyBorder="1" applyAlignment="1">
      <alignment horizontal="center" vertical="center" wrapText="1"/>
    </xf>
    <xf numFmtId="44" fontId="4" fillId="0" borderId="0" xfId="1" applyFont="1" applyBorder="1" applyAlignment="1">
      <alignment horizontal="center"/>
    </xf>
    <xf numFmtId="44" fontId="5" fillId="0" borderId="0" xfId="1" applyFont="1" applyBorder="1" applyAlignment="1">
      <alignment horizontal="center" vertical="center" wrapText="1"/>
    </xf>
    <xf numFmtId="44" fontId="7" fillId="0" borderId="0" xfId="1" applyFont="1"/>
    <xf numFmtId="44" fontId="0" fillId="0" borderId="0" xfId="1" applyFont="1"/>
    <xf numFmtId="4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Border="1"/>
    <xf numFmtId="165" fontId="5" fillId="3" borderId="19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4" fontId="5" fillId="4" borderId="28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44" fontId="5" fillId="4" borderId="3" xfId="0" applyNumberFormat="1" applyFont="1" applyFill="1" applyBorder="1" applyAlignment="1">
      <alignment horizontal="center" vertical="center" wrapText="1"/>
    </xf>
    <xf numFmtId="44" fontId="5" fillId="4" borderId="41" xfId="1" applyFont="1" applyFill="1" applyBorder="1" applyAlignment="1">
      <alignment horizontal="center" vertical="center" wrapText="1"/>
    </xf>
    <xf numFmtId="2" fontId="5" fillId="4" borderId="28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2" fontId="7" fillId="0" borderId="0" xfId="0" applyNumberFormat="1" applyFont="1" applyFill="1"/>
    <xf numFmtId="2" fontId="0" fillId="0" borderId="0" xfId="0" applyNumberFormat="1" applyFill="1"/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2" applyFont="1" applyFill="1" applyBorder="1" applyAlignment="1">
      <alignment vertical="center" wrapText="1"/>
    </xf>
    <xf numFmtId="2" fontId="5" fillId="6" borderId="12" xfId="0" applyNumberFormat="1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165" fontId="5" fillId="4" borderId="19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44" fontId="5" fillId="4" borderId="17" xfId="0" applyNumberFormat="1" applyFont="1" applyFill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5" fillId="4" borderId="37" xfId="0" applyNumberFormat="1" applyFont="1" applyFill="1" applyBorder="1" applyAlignment="1">
      <alignment horizontal="center" vertical="center" wrapText="1"/>
    </xf>
    <xf numFmtId="44" fontId="5" fillId="4" borderId="35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37" xfId="0" applyNumberFormat="1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textRotation="90" wrapText="1"/>
    </xf>
    <xf numFmtId="2" fontId="5" fillId="4" borderId="48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40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5" fillId="4" borderId="37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35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39" xfId="0" applyFont="1" applyFill="1" applyBorder="1" applyAlignment="1">
      <alignment horizontal="center" vertical="center" textRotation="90" wrapText="1"/>
    </xf>
    <xf numFmtId="0" fontId="5" fillId="4" borderId="45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5" fillId="4" borderId="2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2" fontId="5" fillId="4" borderId="47" xfId="0" applyNumberFormat="1" applyFont="1" applyFill="1" applyBorder="1" applyAlignment="1">
      <alignment horizontal="center" vertical="center" wrapText="1"/>
    </xf>
    <xf numFmtId="2" fontId="5" fillId="4" borderId="24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16" fillId="0" borderId="3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165" fontId="12" fillId="4" borderId="7" xfId="0" applyNumberFormat="1" applyFont="1" applyFill="1" applyBorder="1" applyAlignment="1">
      <alignment horizontal="center" vertical="center" wrapText="1"/>
    </xf>
    <xf numFmtId="165" fontId="12" fillId="4" borderId="8" xfId="0" applyNumberFormat="1" applyFont="1" applyFill="1" applyBorder="1" applyAlignment="1">
      <alignment horizontal="center" vertical="center" wrapText="1"/>
    </xf>
    <xf numFmtId="165" fontId="12" fillId="4" borderId="9" xfId="0" applyNumberFormat="1" applyFont="1" applyFill="1" applyBorder="1" applyAlignment="1">
      <alignment horizontal="center" vertical="center" wrapText="1"/>
    </xf>
    <xf numFmtId="165" fontId="12" fillId="4" borderId="20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Muse/8/v/g/2020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6"/>
  <sheetViews>
    <sheetView view="pageLayout" topLeftCell="B1" zoomScale="55" zoomScaleNormal="60" zoomScalePageLayoutView="55" workbookViewId="0">
      <selection activeCell="M4" sqref="M4"/>
    </sheetView>
  </sheetViews>
  <sheetFormatPr baseColWidth="10" defaultRowHeight="15.75" x14ac:dyDescent="0.25"/>
  <cols>
    <col min="1" max="1" width="15.75" style="21" customWidth="1"/>
    <col min="2" max="2" width="21.375" style="130" customWidth="1"/>
    <col min="3" max="3" width="19.25" customWidth="1"/>
    <col min="4" max="4" width="18.875" customWidth="1"/>
    <col min="5" max="5" width="14.375" style="1" customWidth="1"/>
    <col min="6" max="6" width="9.5" style="14" customWidth="1"/>
    <col min="7" max="7" width="19.5" style="114" customWidth="1"/>
    <col min="8" max="8" width="14.625" style="1" customWidth="1"/>
    <col min="9" max="9" width="14.625" style="1" hidden="1" customWidth="1"/>
    <col min="10" max="10" width="18.375" style="161" customWidth="1"/>
    <col min="11" max="11" width="17.875" style="104" customWidth="1"/>
    <col min="12" max="12" width="15.125" style="195" customWidth="1"/>
    <col min="13" max="13" width="18" style="104" customWidth="1"/>
    <col min="14" max="15" width="17.25" style="104" hidden="1" customWidth="1"/>
    <col min="16" max="16" width="16.625" style="104" customWidth="1"/>
    <col min="17" max="17" width="20.75" style="117" bestFit="1" customWidth="1"/>
  </cols>
  <sheetData>
    <row r="1" spans="1:17" s="75" customFormat="1" ht="78" customHeight="1" thickBot="1" x14ac:dyDescent="0.25">
      <c r="A1" s="238" t="s">
        <v>581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7" s="75" customFormat="1" ht="78" customHeight="1" x14ac:dyDescent="0.2">
      <c r="A2" s="243"/>
      <c r="B2" s="244"/>
      <c r="C2" s="244"/>
      <c r="D2" s="245"/>
      <c r="E2" s="240" t="s">
        <v>87</v>
      </c>
      <c r="F2" s="241"/>
      <c r="G2" s="241"/>
      <c r="H2" s="241"/>
      <c r="I2" s="241"/>
      <c r="J2" s="242"/>
      <c r="K2" s="235" t="s">
        <v>92</v>
      </c>
      <c r="L2" s="236"/>
      <c r="M2" s="236"/>
      <c r="N2" s="236"/>
      <c r="O2" s="236"/>
      <c r="P2" s="237"/>
      <c r="Q2" s="225"/>
    </row>
    <row r="3" spans="1:17" s="75" customFormat="1" ht="78" customHeight="1" thickBot="1" x14ac:dyDescent="0.3">
      <c r="A3" s="2" t="s">
        <v>1</v>
      </c>
      <c r="B3" s="123" t="s">
        <v>121</v>
      </c>
      <c r="C3" s="3" t="s">
        <v>2</v>
      </c>
      <c r="D3" s="4" t="s">
        <v>3</v>
      </c>
      <c r="E3" s="19" t="s">
        <v>4</v>
      </c>
      <c r="F3" s="15" t="s">
        <v>97</v>
      </c>
      <c r="G3" s="105" t="s">
        <v>90</v>
      </c>
      <c r="H3" s="18" t="s">
        <v>91</v>
      </c>
      <c r="I3" s="212" t="s">
        <v>630</v>
      </c>
      <c r="J3" s="155" t="s">
        <v>94</v>
      </c>
      <c r="K3" s="87" t="s">
        <v>88</v>
      </c>
      <c r="L3" s="199" t="s">
        <v>89</v>
      </c>
      <c r="M3" s="88" t="s">
        <v>101</v>
      </c>
      <c r="N3" s="88" t="s">
        <v>93</v>
      </c>
      <c r="O3" s="216" t="s">
        <v>631</v>
      </c>
      <c r="P3" s="89" t="s">
        <v>95</v>
      </c>
      <c r="Q3" s="118" t="s">
        <v>96</v>
      </c>
    </row>
    <row r="4" spans="1:17" s="75" customFormat="1" ht="78" customHeight="1" x14ac:dyDescent="0.2">
      <c r="A4" s="252" t="s">
        <v>581</v>
      </c>
      <c r="B4" s="255" t="s">
        <v>5</v>
      </c>
      <c r="C4" s="23" t="s">
        <v>6</v>
      </c>
      <c r="D4" s="24" t="s">
        <v>290</v>
      </c>
      <c r="E4" s="25">
        <v>718.17</v>
      </c>
      <c r="F4" s="26">
        <v>15</v>
      </c>
      <c r="G4" s="106">
        <f>+E4*F4</f>
        <v>10772.55</v>
      </c>
      <c r="H4" s="27"/>
      <c r="I4" s="27"/>
      <c r="J4" s="156">
        <f>G4+H4+I4</f>
        <v>10772.55</v>
      </c>
      <c r="K4" s="90">
        <v>1662.8</v>
      </c>
      <c r="L4" s="188"/>
      <c r="M4" s="90"/>
      <c r="N4" s="90">
        <f>G4*4%</f>
        <v>430.90199999999999</v>
      </c>
      <c r="O4" s="90"/>
      <c r="P4" s="90">
        <f>SUM(K4:O4)</f>
        <v>2093.7019999999998</v>
      </c>
      <c r="Q4" s="119">
        <f t="shared" ref="Q4:Q13" si="0">J4-P4</f>
        <v>8678.848</v>
      </c>
    </row>
    <row r="5" spans="1:17" s="75" customFormat="1" ht="78" customHeight="1" x14ac:dyDescent="0.2">
      <c r="A5" s="253"/>
      <c r="B5" s="256"/>
      <c r="C5" s="28" t="s">
        <v>6</v>
      </c>
      <c r="D5" s="29" t="s">
        <v>561</v>
      </c>
      <c r="E5" s="25">
        <v>718.17</v>
      </c>
      <c r="F5" s="26">
        <v>15</v>
      </c>
      <c r="G5" s="106">
        <f t="shared" ref="G5:G13" si="1">+E5*F5</f>
        <v>10772.55</v>
      </c>
      <c r="H5" s="31"/>
      <c r="I5" s="27"/>
      <c r="J5" s="156">
        <f t="shared" ref="J5:J13" si="2">G5+H5+I5</f>
        <v>10772.55</v>
      </c>
      <c r="K5" s="90">
        <v>1662.8</v>
      </c>
      <c r="L5" s="97"/>
      <c r="M5" s="90"/>
      <c r="N5" s="90">
        <f>G5*4%</f>
        <v>430.90199999999999</v>
      </c>
      <c r="O5" s="90"/>
      <c r="P5" s="90">
        <f t="shared" ref="P5:P13" si="3">SUM(K5:O5)</f>
        <v>2093.7019999999998</v>
      </c>
      <c r="Q5" s="119">
        <f t="shared" si="0"/>
        <v>8678.848</v>
      </c>
    </row>
    <row r="6" spans="1:17" s="75" customFormat="1" ht="78" customHeight="1" x14ac:dyDescent="0.2">
      <c r="A6" s="253"/>
      <c r="B6" s="256"/>
      <c r="C6" s="28" t="s">
        <v>6</v>
      </c>
      <c r="D6" s="29" t="s">
        <v>291</v>
      </c>
      <c r="E6" s="25">
        <v>718.17</v>
      </c>
      <c r="F6" s="26">
        <v>15</v>
      </c>
      <c r="G6" s="106">
        <f t="shared" si="1"/>
        <v>10772.55</v>
      </c>
      <c r="H6" s="31"/>
      <c r="I6" s="27"/>
      <c r="J6" s="156">
        <f t="shared" si="2"/>
        <v>10772.55</v>
      </c>
      <c r="K6" s="90">
        <v>1662.8</v>
      </c>
      <c r="L6" s="97"/>
      <c r="M6" s="90"/>
      <c r="N6" s="90">
        <f>G6*4%</f>
        <v>430.90199999999999</v>
      </c>
      <c r="O6" s="90"/>
      <c r="P6" s="90">
        <f t="shared" si="3"/>
        <v>2093.7019999999998</v>
      </c>
      <c r="Q6" s="119">
        <f t="shared" si="0"/>
        <v>8678.848</v>
      </c>
    </row>
    <row r="7" spans="1:17" s="75" customFormat="1" ht="78" customHeight="1" x14ac:dyDescent="0.2">
      <c r="A7" s="253"/>
      <c r="B7" s="256"/>
      <c r="C7" s="28" t="s">
        <v>6</v>
      </c>
      <c r="D7" s="29" t="s">
        <v>292</v>
      </c>
      <c r="E7" s="25">
        <v>718.17</v>
      </c>
      <c r="F7" s="26">
        <v>15</v>
      </c>
      <c r="G7" s="106">
        <f t="shared" si="1"/>
        <v>10772.55</v>
      </c>
      <c r="H7" s="31"/>
      <c r="I7" s="27"/>
      <c r="J7" s="156">
        <f t="shared" si="2"/>
        <v>10772.55</v>
      </c>
      <c r="K7" s="90">
        <v>1662.8</v>
      </c>
      <c r="L7" s="97"/>
      <c r="M7" s="90"/>
      <c r="N7" s="90">
        <f>G7*4%</f>
        <v>430.90199999999999</v>
      </c>
      <c r="O7" s="90"/>
      <c r="P7" s="90">
        <f t="shared" si="3"/>
        <v>2093.7019999999998</v>
      </c>
      <c r="Q7" s="119">
        <f t="shared" si="0"/>
        <v>8678.848</v>
      </c>
    </row>
    <row r="8" spans="1:17" s="75" customFormat="1" ht="78" customHeight="1" x14ac:dyDescent="0.2">
      <c r="A8" s="253"/>
      <c r="B8" s="256"/>
      <c r="C8" s="28" t="s">
        <v>6</v>
      </c>
      <c r="D8" s="29" t="s">
        <v>293</v>
      </c>
      <c r="E8" s="25">
        <v>718.17</v>
      </c>
      <c r="F8" s="26">
        <v>15</v>
      </c>
      <c r="G8" s="106">
        <f t="shared" si="1"/>
        <v>10772.55</v>
      </c>
      <c r="H8" s="31"/>
      <c r="I8" s="27"/>
      <c r="J8" s="156">
        <f t="shared" si="2"/>
        <v>10772.55</v>
      </c>
      <c r="K8" s="90">
        <v>1662.8</v>
      </c>
      <c r="L8" s="97"/>
      <c r="M8" s="90"/>
      <c r="N8" s="90">
        <f>G8*4%</f>
        <v>430.90199999999999</v>
      </c>
      <c r="O8" s="90"/>
      <c r="P8" s="90">
        <f t="shared" si="3"/>
        <v>2093.7019999999998</v>
      </c>
      <c r="Q8" s="119">
        <f t="shared" si="0"/>
        <v>8678.848</v>
      </c>
    </row>
    <row r="9" spans="1:17" s="75" customFormat="1" ht="78" customHeight="1" x14ac:dyDescent="0.2">
      <c r="A9" s="253"/>
      <c r="B9" s="256"/>
      <c r="C9" s="28" t="s">
        <v>6</v>
      </c>
      <c r="D9" s="29" t="s">
        <v>294</v>
      </c>
      <c r="E9" s="25">
        <v>718.17</v>
      </c>
      <c r="F9" s="26">
        <v>15</v>
      </c>
      <c r="G9" s="106">
        <f t="shared" si="1"/>
        <v>10772.55</v>
      </c>
      <c r="H9" s="31"/>
      <c r="I9" s="27"/>
      <c r="J9" s="156">
        <f t="shared" si="2"/>
        <v>10772.55</v>
      </c>
      <c r="K9" s="90">
        <v>1662.8</v>
      </c>
      <c r="L9" s="97"/>
      <c r="M9" s="91"/>
      <c r="N9" s="90"/>
      <c r="O9" s="90"/>
      <c r="P9" s="90">
        <f t="shared" si="3"/>
        <v>1662.8</v>
      </c>
      <c r="Q9" s="119">
        <f t="shared" si="0"/>
        <v>9109.75</v>
      </c>
    </row>
    <row r="10" spans="1:17" s="75" customFormat="1" ht="78" customHeight="1" x14ac:dyDescent="0.2">
      <c r="A10" s="253"/>
      <c r="B10" s="256"/>
      <c r="C10" s="28" t="s">
        <v>6</v>
      </c>
      <c r="D10" s="29" t="s">
        <v>295</v>
      </c>
      <c r="E10" s="25">
        <v>718.17</v>
      </c>
      <c r="F10" s="26">
        <v>15</v>
      </c>
      <c r="G10" s="106">
        <f t="shared" si="1"/>
        <v>10772.55</v>
      </c>
      <c r="H10" s="31"/>
      <c r="I10" s="27"/>
      <c r="J10" s="156">
        <f t="shared" si="2"/>
        <v>10772.55</v>
      </c>
      <c r="K10" s="90">
        <v>1662.8</v>
      </c>
      <c r="L10" s="97"/>
      <c r="M10" s="91"/>
      <c r="N10" s="90"/>
      <c r="O10" s="90"/>
      <c r="P10" s="90">
        <f t="shared" si="3"/>
        <v>1662.8</v>
      </c>
      <c r="Q10" s="119">
        <f t="shared" si="0"/>
        <v>9109.75</v>
      </c>
    </row>
    <row r="11" spans="1:17" s="75" customFormat="1" ht="78" customHeight="1" x14ac:dyDescent="0.2">
      <c r="A11" s="253"/>
      <c r="B11" s="256"/>
      <c r="C11" s="28" t="s">
        <v>6</v>
      </c>
      <c r="D11" s="29" t="s">
        <v>296</v>
      </c>
      <c r="E11" s="25">
        <v>718.17</v>
      </c>
      <c r="F11" s="26">
        <v>15</v>
      </c>
      <c r="G11" s="106">
        <f t="shared" si="1"/>
        <v>10772.55</v>
      </c>
      <c r="H11" s="31"/>
      <c r="I11" s="27"/>
      <c r="J11" s="156">
        <f t="shared" si="2"/>
        <v>10772.55</v>
      </c>
      <c r="K11" s="90">
        <v>1662.8</v>
      </c>
      <c r="L11" s="97"/>
      <c r="M11" s="91"/>
      <c r="N11" s="90"/>
      <c r="O11" s="90"/>
      <c r="P11" s="90">
        <f t="shared" si="3"/>
        <v>1662.8</v>
      </c>
      <c r="Q11" s="119">
        <f t="shared" si="0"/>
        <v>9109.75</v>
      </c>
    </row>
    <row r="12" spans="1:17" s="75" customFormat="1" ht="78" customHeight="1" x14ac:dyDescent="0.2">
      <c r="A12" s="253"/>
      <c r="B12" s="257"/>
      <c r="C12" s="28" t="s">
        <v>6</v>
      </c>
      <c r="D12" s="29" t="s">
        <v>297</v>
      </c>
      <c r="E12" s="25">
        <v>718.17</v>
      </c>
      <c r="F12" s="26">
        <v>15</v>
      </c>
      <c r="G12" s="106">
        <f t="shared" si="1"/>
        <v>10772.55</v>
      </c>
      <c r="H12" s="31"/>
      <c r="I12" s="27"/>
      <c r="J12" s="156">
        <f t="shared" si="2"/>
        <v>10772.55</v>
      </c>
      <c r="K12" s="90">
        <v>1662.8</v>
      </c>
      <c r="L12" s="97"/>
      <c r="M12" s="91"/>
      <c r="N12" s="90"/>
      <c r="O12" s="90"/>
      <c r="P12" s="90">
        <f t="shared" si="3"/>
        <v>1662.8</v>
      </c>
      <c r="Q12" s="119">
        <f t="shared" si="0"/>
        <v>9109.75</v>
      </c>
    </row>
    <row r="13" spans="1:17" s="75" customFormat="1" ht="78" customHeight="1" thickBot="1" x14ac:dyDescent="0.25">
      <c r="A13" s="254"/>
      <c r="B13" s="187" t="s">
        <v>16</v>
      </c>
      <c r="C13" s="32" t="s">
        <v>7</v>
      </c>
      <c r="D13" s="33" t="s">
        <v>298</v>
      </c>
      <c r="E13" s="25">
        <v>718.17</v>
      </c>
      <c r="F13" s="26">
        <v>15</v>
      </c>
      <c r="G13" s="106">
        <f t="shared" si="1"/>
        <v>10772.55</v>
      </c>
      <c r="H13" s="34"/>
      <c r="I13" s="213"/>
      <c r="J13" s="156">
        <f t="shared" si="2"/>
        <v>10772.55</v>
      </c>
      <c r="K13" s="90">
        <v>1662.8</v>
      </c>
      <c r="L13" s="189"/>
      <c r="M13" s="92"/>
      <c r="N13" s="90">
        <f>G13*4%</f>
        <v>430.90199999999999</v>
      </c>
      <c r="O13" s="90"/>
      <c r="P13" s="90">
        <f t="shared" si="3"/>
        <v>2093.7019999999998</v>
      </c>
      <c r="Q13" s="119">
        <f t="shared" si="0"/>
        <v>8678.848</v>
      </c>
    </row>
    <row r="14" spans="1:17" s="75" customFormat="1" ht="78" customHeight="1" thickBot="1" x14ac:dyDescent="0.25">
      <c r="A14" s="227" t="s">
        <v>100</v>
      </c>
      <c r="B14" s="228"/>
      <c r="C14" s="228"/>
      <c r="D14" s="228"/>
      <c r="E14" s="228"/>
      <c r="F14" s="229"/>
      <c r="G14" s="82">
        <f>SUM(G4:G13)</f>
        <v>107725.50000000001</v>
      </c>
      <c r="H14" s="82">
        <f t="shared" ref="H14:Q14" si="4">SUM(H4:H13)</f>
        <v>0</v>
      </c>
      <c r="I14" s="82">
        <f t="shared" si="4"/>
        <v>0</v>
      </c>
      <c r="J14" s="82">
        <f t="shared" si="4"/>
        <v>107725.50000000001</v>
      </c>
      <c r="K14" s="82">
        <f t="shared" si="4"/>
        <v>16627.999999999996</v>
      </c>
      <c r="L14" s="82">
        <f t="shared" si="4"/>
        <v>0</v>
      </c>
      <c r="M14" s="82">
        <f t="shared" si="4"/>
        <v>0</v>
      </c>
      <c r="N14" s="82">
        <f t="shared" si="4"/>
        <v>2585.4119999999998</v>
      </c>
      <c r="O14" s="82">
        <f t="shared" si="4"/>
        <v>0</v>
      </c>
      <c r="P14" s="82">
        <f t="shared" si="4"/>
        <v>19213.411999999997</v>
      </c>
      <c r="Q14" s="82">
        <f t="shared" si="4"/>
        <v>88512.087999999989</v>
      </c>
    </row>
    <row r="15" spans="1:17" s="75" customFormat="1" ht="78" customHeight="1" x14ac:dyDescent="0.2">
      <c r="A15" s="219"/>
      <c r="B15" s="219"/>
      <c r="C15" s="219"/>
      <c r="D15" s="219"/>
      <c r="E15" s="219"/>
      <c r="F15" s="219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7" s="75" customFormat="1" ht="178.5" customHeight="1" thickBot="1" x14ac:dyDescent="0.25">
      <c r="A16" s="219"/>
      <c r="B16" s="219"/>
      <c r="C16" s="219"/>
      <c r="D16" s="219"/>
      <c r="E16" s="219"/>
      <c r="F16" s="219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s="75" customFormat="1" ht="78" customHeight="1" thickBot="1" x14ac:dyDescent="0.25">
      <c r="A17" s="238" t="s">
        <v>107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</row>
    <row r="18" spans="1:17" s="75" customFormat="1" ht="78" customHeight="1" x14ac:dyDescent="0.2">
      <c r="A18" s="243"/>
      <c r="B18" s="244"/>
      <c r="C18" s="244"/>
      <c r="D18" s="245"/>
      <c r="E18" s="240" t="s">
        <v>87</v>
      </c>
      <c r="F18" s="241"/>
      <c r="G18" s="241"/>
      <c r="H18" s="241"/>
      <c r="I18" s="241"/>
      <c r="J18" s="242"/>
      <c r="K18" s="235" t="s">
        <v>92</v>
      </c>
      <c r="L18" s="236"/>
      <c r="M18" s="236"/>
      <c r="N18" s="236"/>
      <c r="O18" s="236"/>
      <c r="P18" s="237"/>
      <c r="Q18" s="225"/>
    </row>
    <row r="19" spans="1:17" s="75" customFormat="1" ht="78" customHeight="1" x14ac:dyDescent="0.25">
      <c r="A19" s="35" t="s">
        <v>1</v>
      </c>
      <c r="B19" s="125" t="s">
        <v>0</v>
      </c>
      <c r="C19" s="36" t="s">
        <v>2</v>
      </c>
      <c r="D19" s="37" t="s">
        <v>3</v>
      </c>
      <c r="E19" s="38" t="s">
        <v>4</v>
      </c>
      <c r="F19" s="79" t="s">
        <v>97</v>
      </c>
      <c r="G19" s="107" t="s">
        <v>90</v>
      </c>
      <c r="H19" s="80" t="s">
        <v>91</v>
      </c>
      <c r="I19" s="214" t="s">
        <v>630</v>
      </c>
      <c r="J19" s="157" t="s">
        <v>94</v>
      </c>
      <c r="K19" s="93" t="s">
        <v>88</v>
      </c>
      <c r="L19" s="200" t="s">
        <v>89</v>
      </c>
      <c r="M19" s="94" t="s">
        <v>101</v>
      </c>
      <c r="N19" s="94" t="s">
        <v>93</v>
      </c>
      <c r="O19" s="217" t="s">
        <v>631</v>
      </c>
      <c r="P19" s="95" t="s">
        <v>95</v>
      </c>
      <c r="Q19" s="120" t="s">
        <v>96</v>
      </c>
    </row>
    <row r="20" spans="1:17" s="75" customFormat="1" ht="78" customHeight="1" x14ac:dyDescent="0.2">
      <c r="A20" s="203" t="s">
        <v>248</v>
      </c>
      <c r="B20" s="126" t="s">
        <v>248</v>
      </c>
      <c r="C20" s="28" t="s">
        <v>249</v>
      </c>
      <c r="D20" s="135" t="s">
        <v>299</v>
      </c>
      <c r="E20" s="31">
        <v>718.17</v>
      </c>
      <c r="F20" s="40">
        <v>15</v>
      </c>
      <c r="G20" s="108">
        <f>+E20*F20</f>
        <v>10772.55</v>
      </c>
      <c r="H20" s="40"/>
      <c r="I20" s="40"/>
      <c r="J20" s="73">
        <f>G20+H20+I20</f>
        <v>10772.55</v>
      </c>
      <c r="K20" s="91">
        <v>1662.8</v>
      </c>
      <c r="L20" s="97"/>
      <c r="M20" s="91"/>
      <c r="N20" s="91">
        <f>G20*4%</f>
        <v>430.90199999999999</v>
      </c>
      <c r="O20" s="91"/>
      <c r="P20" s="91">
        <f>SUM(K20:O20)</f>
        <v>2093.7019999999998</v>
      </c>
      <c r="Q20" s="83">
        <f t="shared" ref="Q20:Q83" si="5">J20-P20</f>
        <v>8678.848</v>
      </c>
    </row>
    <row r="21" spans="1:17" s="75" customFormat="1" ht="78" customHeight="1" x14ac:dyDescent="0.2">
      <c r="A21" s="246" t="s">
        <v>9</v>
      </c>
      <c r="B21" s="249" t="s">
        <v>8</v>
      </c>
      <c r="C21" s="28" t="s">
        <v>10</v>
      </c>
      <c r="D21" s="29" t="s">
        <v>300</v>
      </c>
      <c r="E21" s="39">
        <v>1780.55</v>
      </c>
      <c r="F21" s="40">
        <v>15</v>
      </c>
      <c r="G21" s="108">
        <f t="shared" ref="G21:G84" si="6">+E21*F21</f>
        <v>26708.25</v>
      </c>
      <c r="H21" s="31"/>
      <c r="I21" s="31"/>
      <c r="J21" s="73">
        <f t="shared" ref="J21:J84" si="7">G21+H21+I21</f>
        <v>26708.25</v>
      </c>
      <c r="K21" s="91">
        <v>5895.42</v>
      </c>
      <c r="L21" s="97"/>
      <c r="M21" s="91"/>
      <c r="N21" s="91">
        <f>G21*5%</f>
        <v>1335.4125000000001</v>
      </c>
      <c r="O21" s="91"/>
      <c r="P21" s="91">
        <f t="shared" ref="P21:P84" si="8">SUM(K21:O21)</f>
        <v>7230.8325000000004</v>
      </c>
      <c r="Q21" s="83">
        <f t="shared" si="5"/>
        <v>19477.4175</v>
      </c>
    </row>
    <row r="22" spans="1:17" s="75" customFormat="1" ht="78" customHeight="1" x14ac:dyDescent="0.2">
      <c r="A22" s="247"/>
      <c r="B22" s="250"/>
      <c r="C22" s="28" t="s">
        <v>11</v>
      </c>
      <c r="D22" s="41" t="s">
        <v>301</v>
      </c>
      <c r="E22" s="42">
        <v>454.66</v>
      </c>
      <c r="F22" s="40">
        <v>15</v>
      </c>
      <c r="G22" s="108">
        <f t="shared" si="6"/>
        <v>6819.9000000000005</v>
      </c>
      <c r="H22" s="31"/>
      <c r="I22" s="31"/>
      <c r="J22" s="73">
        <f t="shared" si="7"/>
        <v>6819.9000000000005</v>
      </c>
      <c r="K22" s="91">
        <v>818.51</v>
      </c>
      <c r="L22" s="97">
        <v>57.76</v>
      </c>
      <c r="M22" s="91"/>
      <c r="N22" s="91">
        <f>G22*3%</f>
        <v>204.59700000000001</v>
      </c>
      <c r="O22" s="91"/>
      <c r="P22" s="91">
        <f t="shared" si="8"/>
        <v>1080.867</v>
      </c>
      <c r="Q22" s="83">
        <f t="shared" si="5"/>
        <v>5739.0330000000004</v>
      </c>
    </row>
    <row r="23" spans="1:17" s="75" customFormat="1" ht="78" customHeight="1" x14ac:dyDescent="0.2">
      <c r="A23" s="247"/>
      <c r="B23" s="250"/>
      <c r="C23" s="29" t="s">
        <v>116</v>
      </c>
      <c r="D23" s="41" t="s">
        <v>302</v>
      </c>
      <c r="E23" s="30">
        <v>718.17</v>
      </c>
      <c r="F23" s="40">
        <v>15</v>
      </c>
      <c r="G23" s="108">
        <f t="shared" si="6"/>
        <v>10772.55</v>
      </c>
      <c r="H23" s="31"/>
      <c r="I23" s="31"/>
      <c r="J23" s="73">
        <f t="shared" si="7"/>
        <v>10772.55</v>
      </c>
      <c r="K23" s="91">
        <v>1662.8</v>
      </c>
      <c r="L23" s="97"/>
      <c r="M23" s="91"/>
      <c r="N23" s="91">
        <f>G23*4%</f>
        <v>430.90199999999999</v>
      </c>
      <c r="O23" s="91"/>
      <c r="P23" s="91">
        <f t="shared" si="8"/>
        <v>2093.7019999999998</v>
      </c>
      <c r="Q23" s="83">
        <f t="shared" si="5"/>
        <v>8678.848</v>
      </c>
    </row>
    <row r="24" spans="1:17" s="75" customFormat="1" ht="78" customHeight="1" x14ac:dyDescent="0.2">
      <c r="A24" s="247"/>
      <c r="B24" s="250"/>
      <c r="C24" s="28" t="s">
        <v>12</v>
      </c>
      <c r="D24" s="29" t="s">
        <v>303</v>
      </c>
      <c r="E24" s="42">
        <v>315.7</v>
      </c>
      <c r="F24" s="40">
        <v>15</v>
      </c>
      <c r="G24" s="108">
        <f t="shared" si="6"/>
        <v>4735.5</v>
      </c>
      <c r="H24" s="31"/>
      <c r="I24" s="31"/>
      <c r="J24" s="73">
        <f t="shared" si="7"/>
        <v>4735.5</v>
      </c>
      <c r="K24" s="91">
        <v>418.35</v>
      </c>
      <c r="L24" s="97">
        <v>49.7</v>
      </c>
      <c r="M24" s="91">
        <f>G24*1%</f>
        <v>47.355000000000004</v>
      </c>
      <c r="N24" s="91"/>
      <c r="O24" s="91"/>
      <c r="P24" s="91">
        <f t="shared" si="8"/>
        <v>515.40499999999997</v>
      </c>
      <c r="Q24" s="83">
        <f t="shared" si="5"/>
        <v>4220.0950000000003</v>
      </c>
    </row>
    <row r="25" spans="1:17" s="75" customFormat="1" ht="78" customHeight="1" x14ac:dyDescent="0.2">
      <c r="A25" s="247"/>
      <c r="B25" s="250"/>
      <c r="C25" s="28" t="s">
        <v>17</v>
      </c>
      <c r="D25" s="29" t="s">
        <v>304</v>
      </c>
      <c r="E25" s="39">
        <v>224.4</v>
      </c>
      <c r="F25" s="40">
        <v>15</v>
      </c>
      <c r="G25" s="108">
        <f t="shared" si="6"/>
        <v>3366</v>
      </c>
      <c r="H25" s="31"/>
      <c r="I25" s="31"/>
      <c r="J25" s="73">
        <f t="shared" si="7"/>
        <v>3366</v>
      </c>
      <c r="K25" s="91">
        <v>119.79</v>
      </c>
      <c r="L25" s="97">
        <v>49.7</v>
      </c>
      <c r="M25" s="91">
        <f>G25*1%</f>
        <v>33.660000000000004</v>
      </c>
      <c r="N25" s="91"/>
      <c r="O25" s="91"/>
      <c r="P25" s="91">
        <f t="shared" si="8"/>
        <v>203.15</v>
      </c>
      <c r="Q25" s="83">
        <f t="shared" si="5"/>
        <v>3162.85</v>
      </c>
    </row>
    <row r="26" spans="1:17" s="75" customFormat="1" ht="78" customHeight="1" x14ac:dyDescent="0.2">
      <c r="A26" s="247"/>
      <c r="B26" s="250"/>
      <c r="C26" s="28" t="s">
        <v>13</v>
      </c>
      <c r="D26" s="29" t="s">
        <v>305</v>
      </c>
      <c r="E26" s="39">
        <v>224.4</v>
      </c>
      <c r="F26" s="40">
        <v>15</v>
      </c>
      <c r="G26" s="108">
        <f t="shared" si="6"/>
        <v>3366</v>
      </c>
      <c r="H26" s="31"/>
      <c r="I26" s="31"/>
      <c r="J26" s="73">
        <f t="shared" si="7"/>
        <v>3366</v>
      </c>
      <c r="K26" s="91">
        <v>119.79</v>
      </c>
      <c r="L26" s="97">
        <v>49.7</v>
      </c>
      <c r="M26" s="91">
        <f>G26*1%</f>
        <v>33.660000000000004</v>
      </c>
      <c r="N26" s="91"/>
      <c r="O26" s="91"/>
      <c r="P26" s="91">
        <f t="shared" si="8"/>
        <v>203.15</v>
      </c>
      <c r="Q26" s="83">
        <f t="shared" si="5"/>
        <v>3162.85</v>
      </c>
    </row>
    <row r="27" spans="1:17" s="75" customFormat="1" ht="78" customHeight="1" x14ac:dyDescent="0.2">
      <c r="A27" s="247"/>
      <c r="B27" s="250"/>
      <c r="C27" s="28" t="s">
        <v>15</v>
      </c>
      <c r="D27" s="29" t="s">
        <v>617</v>
      </c>
      <c r="E27" s="39">
        <v>195.1</v>
      </c>
      <c r="F27" s="40">
        <v>15</v>
      </c>
      <c r="G27" s="108">
        <f t="shared" si="6"/>
        <v>2926.5</v>
      </c>
      <c r="H27" s="31"/>
      <c r="I27" s="31"/>
      <c r="J27" s="73">
        <f t="shared" si="7"/>
        <v>2926.5</v>
      </c>
      <c r="K27" s="91">
        <v>51.69</v>
      </c>
      <c r="L27" s="97">
        <v>50.16</v>
      </c>
      <c r="M27" s="91">
        <f>G27*1%</f>
        <v>29.265000000000001</v>
      </c>
      <c r="N27" s="91"/>
      <c r="O27" s="91"/>
      <c r="P27" s="91">
        <f t="shared" si="8"/>
        <v>131.11500000000001</v>
      </c>
      <c r="Q27" s="83">
        <f t="shared" si="5"/>
        <v>2795.3850000000002</v>
      </c>
    </row>
    <row r="28" spans="1:17" s="75" customFormat="1" ht="78" customHeight="1" x14ac:dyDescent="0.2">
      <c r="A28" s="247"/>
      <c r="B28" s="250"/>
      <c r="C28" s="29" t="s">
        <v>14</v>
      </c>
      <c r="D28" s="29" t="s">
        <v>306</v>
      </c>
      <c r="E28" s="39">
        <v>172.91</v>
      </c>
      <c r="F28" s="40">
        <v>15</v>
      </c>
      <c r="G28" s="108">
        <f t="shared" si="6"/>
        <v>2593.65</v>
      </c>
      <c r="H28" s="31"/>
      <c r="I28" s="31"/>
      <c r="J28" s="73">
        <f t="shared" si="7"/>
        <v>2593.65</v>
      </c>
      <c r="K28" s="91">
        <v>0.56000000000000005</v>
      </c>
      <c r="L28" s="97"/>
      <c r="M28" s="91"/>
      <c r="N28" s="91"/>
      <c r="O28" s="91"/>
      <c r="P28" s="91">
        <f t="shared" si="8"/>
        <v>0.56000000000000005</v>
      </c>
      <c r="Q28" s="83">
        <f t="shared" si="5"/>
        <v>2593.09</v>
      </c>
    </row>
    <row r="29" spans="1:17" s="75" customFormat="1" ht="78" customHeight="1" x14ac:dyDescent="0.2">
      <c r="A29" s="247"/>
      <c r="B29" s="251"/>
      <c r="C29" s="28" t="s">
        <v>46</v>
      </c>
      <c r="D29" s="29" t="s">
        <v>307</v>
      </c>
      <c r="E29" s="39">
        <v>195.1</v>
      </c>
      <c r="F29" s="40">
        <v>15</v>
      </c>
      <c r="G29" s="108">
        <f t="shared" si="6"/>
        <v>2926.5</v>
      </c>
      <c r="H29" s="31"/>
      <c r="I29" s="31"/>
      <c r="J29" s="73">
        <f t="shared" si="7"/>
        <v>2926.5</v>
      </c>
      <c r="K29" s="91">
        <v>51.69</v>
      </c>
      <c r="L29" s="97">
        <v>49.7</v>
      </c>
      <c r="M29" s="91">
        <f>G29*1%</f>
        <v>29.265000000000001</v>
      </c>
      <c r="N29" s="91"/>
      <c r="O29" s="91">
        <v>384.62</v>
      </c>
      <c r="P29" s="91">
        <f t="shared" si="8"/>
        <v>515.27499999999998</v>
      </c>
      <c r="Q29" s="83">
        <f t="shared" si="5"/>
        <v>2411.2249999999999</v>
      </c>
    </row>
    <row r="30" spans="1:17" s="75" customFormat="1" ht="78" customHeight="1" x14ac:dyDescent="0.2">
      <c r="A30" s="247"/>
      <c r="B30" s="249" t="s">
        <v>21</v>
      </c>
      <c r="C30" s="28" t="s">
        <v>51</v>
      </c>
      <c r="D30" s="41" t="s">
        <v>308</v>
      </c>
      <c r="E30" s="39">
        <v>423.02</v>
      </c>
      <c r="F30" s="40">
        <v>15</v>
      </c>
      <c r="G30" s="108">
        <f t="shared" si="6"/>
        <v>6345.2999999999993</v>
      </c>
      <c r="H30" s="31"/>
      <c r="I30" s="31"/>
      <c r="J30" s="73">
        <f t="shared" si="7"/>
        <v>6345.2999999999993</v>
      </c>
      <c r="K30" s="91">
        <v>717.14</v>
      </c>
      <c r="L30" s="97"/>
      <c r="M30" s="91"/>
      <c r="N30" s="91">
        <f>G30*3%</f>
        <v>190.35899999999998</v>
      </c>
      <c r="O30" s="91"/>
      <c r="P30" s="91">
        <f t="shared" si="8"/>
        <v>907.49900000000002</v>
      </c>
      <c r="Q30" s="83">
        <f t="shared" si="5"/>
        <v>5437.8009999999995</v>
      </c>
    </row>
    <row r="31" spans="1:17" s="75" customFormat="1" ht="78" customHeight="1" x14ac:dyDescent="0.2">
      <c r="A31" s="247"/>
      <c r="B31" s="250"/>
      <c r="C31" s="29" t="s">
        <v>22</v>
      </c>
      <c r="D31" s="41" t="s">
        <v>309</v>
      </c>
      <c r="E31" s="42">
        <v>243.2</v>
      </c>
      <c r="F31" s="40">
        <v>15</v>
      </c>
      <c r="G31" s="108">
        <f t="shared" si="6"/>
        <v>3648</v>
      </c>
      <c r="H31" s="31"/>
      <c r="I31" s="31"/>
      <c r="J31" s="73">
        <f t="shared" si="7"/>
        <v>3648</v>
      </c>
      <c r="K31" s="91">
        <v>275.57</v>
      </c>
      <c r="L31" s="97">
        <v>49.7</v>
      </c>
      <c r="M31" s="91">
        <f>G31*1%</f>
        <v>36.480000000000004</v>
      </c>
      <c r="N31" s="91"/>
      <c r="O31" s="91"/>
      <c r="P31" s="91">
        <f t="shared" si="8"/>
        <v>361.75</v>
      </c>
      <c r="Q31" s="83">
        <f t="shared" si="5"/>
        <v>3286.25</v>
      </c>
    </row>
    <row r="32" spans="1:17" s="75" customFormat="1" ht="78" customHeight="1" x14ac:dyDescent="0.2">
      <c r="A32" s="247"/>
      <c r="B32" s="251"/>
      <c r="C32" s="29" t="s">
        <v>17</v>
      </c>
      <c r="D32" s="41" t="s">
        <v>310</v>
      </c>
      <c r="E32" s="39">
        <v>224.4</v>
      </c>
      <c r="F32" s="40">
        <v>15</v>
      </c>
      <c r="G32" s="108">
        <f t="shared" si="6"/>
        <v>3366</v>
      </c>
      <c r="H32" s="31"/>
      <c r="I32" s="31"/>
      <c r="J32" s="73">
        <f t="shared" si="7"/>
        <v>3366</v>
      </c>
      <c r="K32" s="91">
        <v>119.79</v>
      </c>
      <c r="L32" s="97">
        <v>49.7</v>
      </c>
      <c r="M32" s="91">
        <f>G32*1%</f>
        <v>33.660000000000004</v>
      </c>
      <c r="N32" s="91"/>
      <c r="O32" s="91"/>
      <c r="P32" s="91">
        <f t="shared" si="8"/>
        <v>203.15</v>
      </c>
      <c r="Q32" s="83">
        <f t="shared" si="5"/>
        <v>3162.85</v>
      </c>
    </row>
    <row r="33" spans="1:17" s="75" customFormat="1" ht="78" customHeight="1" x14ac:dyDescent="0.2">
      <c r="A33" s="247"/>
      <c r="B33" s="249" t="s">
        <v>21</v>
      </c>
      <c r="C33" s="29" t="s">
        <v>17</v>
      </c>
      <c r="D33" s="41" t="s">
        <v>311</v>
      </c>
      <c r="E33" s="39">
        <v>224.4</v>
      </c>
      <c r="F33" s="40">
        <v>15</v>
      </c>
      <c r="G33" s="108">
        <f t="shared" si="6"/>
        <v>3366</v>
      </c>
      <c r="H33" s="31"/>
      <c r="I33" s="31"/>
      <c r="J33" s="73">
        <f t="shared" si="7"/>
        <v>3366</v>
      </c>
      <c r="K33" s="91">
        <v>119.79</v>
      </c>
      <c r="L33" s="97">
        <v>49.7</v>
      </c>
      <c r="M33" s="91">
        <f>G33*1%</f>
        <v>33.660000000000004</v>
      </c>
      <c r="N33" s="91"/>
      <c r="O33" s="91"/>
      <c r="P33" s="91">
        <f t="shared" si="8"/>
        <v>203.15</v>
      </c>
      <c r="Q33" s="83">
        <f t="shared" si="5"/>
        <v>3162.85</v>
      </c>
    </row>
    <row r="34" spans="1:17" s="75" customFormat="1" ht="78" customHeight="1" x14ac:dyDescent="0.2">
      <c r="A34" s="248"/>
      <c r="B34" s="251"/>
      <c r="C34" s="29" t="s">
        <v>250</v>
      </c>
      <c r="D34" s="41" t="s">
        <v>312</v>
      </c>
      <c r="E34" s="31">
        <v>207.79</v>
      </c>
      <c r="F34" s="40">
        <v>15</v>
      </c>
      <c r="G34" s="108">
        <f t="shared" si="6"/>
        <v>3116.85</v>
      </c>
      <c r="H34" s="31"/>
      <c r="I34" s="31"/>
      <c r="J34" s="73">
        <f t="shared" si="7"/>
        <v>3116.85</v>
      </c>
      <c r="K34" s="91">
        <v>92.68</v>
      </c>
      <c r="L34" s="97"/>
      <c r="M34" s="91"/>
      <c r="N34" s="91"/>
      <c r="O34" s="91"/>
      <c r="P34" s="91">
        <f t="shared" si="8"/>
        <v>92.68</v>
      </c>
      <c r="Q34" s="83">
        <f t="shared" si="5"/>
        <v>3024.17</v>
      </c>
    </row>
    <row r="35" spans="1:17" s="75" customFormat="1" ht="78" customHeight="1" x14ac:dyDescent="0.2">
      <c r="A35" s="328" t="s">
        <v>16</v>
      </c>
      <c r="B35" s="230" t="s">
        <v>16</v>
      </c>
      <c r="C35" s="43" t="s">
        <v>17</v>
      </c>
      <c r="D35" s="41" t="s">
        <v>313</v>
      </c>
      <c r="E35" s="39">
        <v>224.4</v>
      </c>
      <c r="F35" s="40">
        <v>15</v>
      </c>
      <c r="G35" s="108">
        <f t="shared" si="6"/>
        <v>3366</v>
      </c>
      <c r="H35" s="31"/>
      <c r="I35" s="31"/>
      <c r="J35" s="73">
        <f t="shared" si="7"/>
        <v>3366</v>
      </c>
      <c r="K35" s="91">
        <v>119.79</v>
      </c>
      <c r="L35" s="97">
        <v>53.6</v>
      </c>
      <c r="M35" s="91">
        <f>G35*1%</f>
        <v>33.660000000000004</v>
      </c>
      <c r="N35" s="91"/>
      <c r="O35" s="91"/>
      <c r="P35" s="91">
        <f t="shared" si="8"/>
        <v>207.05</v>
      </c>
      <c r="Q35" s="83">
        <f t="shared" si="5"/>
        <v>3158.95</v>
      </c>
    </row>
    <row r="36" spans="1:17" s="75" customFormat="1" ht="78" customHeight="1" x14ac:dyDescent="0.2">
      <c r="A36" s="329"/>
      <c r="B36" s="231"/>
      <c r="C36" s="44" t="s">
        <v>122</v>
      </c>
      <c r="D36" s="44" t="s">
        <v>314</v>
      </c>
      <c r="E36" s="30">
        <v>718.17</v>
      </c>
      <c r="F36" s="40">
        <v>15</v>
      </c>
      <c r="G36" s="108">
        <f t="shared" si="6"/>
        <v>10772.55</v>
      </c>
      <c r="H36" s="31"/>
      <c r="I36" s="31"/>
      <c r="J36" s="73">
        <f t="shared" si="7"/>
        <v>10772.55</v>
      </c>
      <c r="K36" s="91">
        <v>1662.8</v>
      </c>
      <c r="L36" s="97"/>
      <c r="M36" s="91"/>
      <c r="N36" s="91"/>
      <c r="O36" s="91"/>
      <c r="P36" s="91">
        <f t="shared" si="8"/>
        <v>1662.8</v>
      </c>
      <c r="Q36" s="83">
        <f t="shared" si="5"/>
        <v>9109.75</v>
      </c>
    </row>
    <row r="37" spans="1:17" s="75" customFormat="1" ht="78" customHeight="1" x14ac:dyDescent="0.2">
      <c r="A37" s="329"/>
      <c r="B37" s="249" t="s">
        <v>18</v>
      </c>
      <c r="C37" s="29" t="s">
        <v>123</v>
      </c>
      <c r="D37" s="45" t="s">
        <v>315</v>
      </c>
      <c r="E37" s="42">
        <v>423.02</v>
      </c>
      <c r="F37" s="40">
        <v>15</v>
      </c>
      <c r="G37" s="108">
        <f t="shared" si="6"/>
        <v>6345.2999999999993</v>
      </c>
      <c r="H37" s="31"/>
      <c r="I37" s="31"/>
      <c r="J37" s="73">
        <f t="shared" si="7"/>
        <v>6345.2999999999993</v>
      </c>
      <c r="K37" s="91">
        <v>717.14</v>
      </c>
      <c r="L37" s="97"/>
      <c r="M37" s="91"/>
      <c r="N37" s="91">
        <f>G37*3%</f>
        <v>190.35899999999998</v>
      </c>
      <c r="O37" s="91"/>
      <c r="P37" s="91">
        <f t="shared" si="8"/>
        <v>907.49900000000002</v>
      </c>
      <c r="Q37" s="83">
        <f t="shared" si="5"/>
        <v>5437.8009999999995</v>
      </c>
    </row>
    <row r="38" spans="1:17" s="75" customFormat="1" ht="78" customHeight="1" x14ac:dyDescent="0.2">
      <c r="A38" s="329"/>
      <c r="B38" s="251"/>
      <c r="C38" s="29" t="s">
        <v>17</v>
      </c>
      <c r="D38" s="45" t="s">
        <v>316</v>
      </c>
      <c r="E38" s="42">
        <v>224.4</v>
      </c>
      <c r="F38" s="40">
        <v>15</v>
      </c>
      <c r="G38" s="108">
        <f t="shared" si="6"/>
        <v>3366</v>
      </c>
      <c r="H38" s="31"/>
      <c r="I38" s="31"/>
      <c r="J38" s="73">
        <f t="shared" si="7"/>
        <v>3366</v>
      </c>
      <c r="K38" s="91">
        <v>119.79</v>
      </c>
      <c r="L38" s="97">
        <v>50.54</v>
      </c>
      <c r="M38" s="91">
        <f>G38*1%</f>
        <v>33.660000000000004</v>
      </c>
      <c r="N38" s="91"/>
      <c r="O38" s="91"/>
      <c r="P38" s="91">
        <f t="shared" si="8"/>
        <v>203.99</v>
      </c>
      <c r="Q38" s="83">
        <f t="shared" si="5"/>
        <v>3162.01</v>
      </c>
    </row>
    <row r="39" spans="1:17" s="75" customFormat="1" ht="78" customHeight="1" x14ac:dyDescent="0.2">
      <c r="A39" s="329"/>
      <c r="B39" s="230" t="s">
        <v>19</v>
      </c>
      <c r="C39" s="29" t="s">
        <v>605</v>
      </c>
      <c r="D39" s="45" t="s">
        <v>317</v>
      </c>
      <c r="E39" s="42">
        <v>358.8</v>
      </c>
      <c r="F39" s="40">
        <v>15</v>
      </c>
      <c r="G39" s="108">
        <f t="shared" si="6"/>
        <v>5382</v>
      </c>
      <c r="H39" s="31"/>
      <c r="I39" s="31"/>
      <c r="J39" s="73">
        <f t="shared" si="7"/>
        <v>5382</v>
      </c>
      <c r="K39" s="91">
        <v>530.09</v>
      </c>
      <c r="L39" s="97"/>
      <c r="M39" s="91"/>
      <c r="N39" s="91"/>
      <c r="O39" s="91"/>
      <c r="P39" s="91">
        <f t="shared" si="8"/>
        <v>530.09</v>
      </c>
      <c r="Q39" s="83">
        <f t="shared" si="5"/>
        <v>4851.91</v>
      </c>
    </row>
    <row r="40" spans="1:17" s="75" customFormat="1" ht="78" customHeight="1" x14ac:dyDescent="0.2">
      <c r="A40" s="330"/>
      <c r="B40" s="231"/>
      <c r="C40" s="29" t="s">
        <v>20</v>
      </c>
      <c r="D40" s="45" t="s">
        <v>646</v>
      </c>
      <c r="E40" s="42">
        <v>238.67</v>
      </c>
      <c r="F40" s="40">
        <v>15</v>
      </c>
      <c r="G40" s="108">
        <f t="shared" si="6"/>
        <v>3580.0499999999997</v>
      </c>
      <c r="H40" s="31"/>
      <c r="I40" s="31"/>
      <c r="J40" s="73">
        <f t="shared" si="7"/>
        <v>3580.0499999999997</v>
      </c>
      <c r="K40" s="91">
        <v>160.80000000000001</v>
      </c>
      <c r="L40" s="97"/>
      <c r="M40" s="91"/>
      <c r="N40" s="91"/>
      <c r="O40" s="91"/>
      <c r="P40" s="91">
        <f t="shared" si="8"/>
        <v>160.80000000000001</v>
      </c>
      <c r="Q40" s="83">
        <f t="shared" si="5"/>
        <v>3419.2499999999995</v>
      </c>
    </row>
    <row r="41" spans="1:17" s="75" customFormat="1" ht="78" customHeight="1" x14ac:dyDescent="0.2">
      <c r="A41" s="335" t="s">
        <v>268</v>
      </c>
      <c r="B41" s="126" t="s">
        <v>124</v>
      </c>
      <c r="C41" s="46" t="s">
        <v>251</v>
      </c>
      <c r="D41" s="135" t="s">
        <v>318</v>
      </c>
      <c r="E41" s="42">
        <v>705.14</v>
      </c>
      <c r="F41" s="40">
        <v>15</v>
      </c>
      <c r="G41" s="108">
        <f t="shared" si="6"/>
        <v>10577.1</v>
      </c>
      <c r="H41" s="31"/>
      <c r="I41" s="31"/>
      <c r="J41" s="73">
        <f t="shared" si="7"/>
        <v>10577.1</v>
      </c>
      <c r="K41" s="91">
        <v>1621.05</v>
      </c>
      <c r="L41" s="97"/>
      <c r="M41" s="91"/>
      <c r="N41" s="91">
        <f>G41*4%</f>
        <v>423.084</v>
      </c>
      <c r="O41" s="91">
        <v>666.67</v>
      </c>
      <c r="P41" s="91">
        <f t="shared" si="8"/>
        <v>2710.8040000000001</v>
      </c>
      <c r="Q41" s="83">
        <f t="shared" si="5"/>
        <v>7866.2960000000003</v>
      </c>
    </row>
    <row r="42" spans="1:17" s="75" customFormat="1" ht="78" customHeight="1" x14ac:dyDescent="0.2">
      <c r="A42" s="336"/>
      <c r="B42" s="230" t="s">
        <v>127</v>
      </c>
      <c r="C42" s="46" t="s">
        <v>125</v>
      </c>
      <c r="D42" s="135" t="s">
        <v>319</v>
      </c>
      <c r="E42" s="42">
        <v>400</v>
      </c>
      <c r="F42" s="40">
        <v>15</v>
      </c>
      <c r="G42" s="108">
        <f t="shared" si="6"/>
        <v>6000</v>
      </c>
      <c r="H42" s="31"/>
      <c r="I42" s="31"/>
      <c r="J42" s="73">
        <f t="shared" si="7"/>
        <v>6000</v>
      </c>
      <c r="K42" s="91">
        <v>643.38</v>
      </c>
      <c r="L42" s="97">
        <v>49.7</v>
      </c>
      <c r="M42" s="91"/>
      <c r="N42" s="91">
        <v>180</v>
      </c>
      <c r="O42" s="91"/>
      <c r="P42" s="91">
        <f t="shared" si="8"/>
        <v>873.08</v>
      </c>
      <c r="Q42" s="83">
        <f t="shared" si="5"/>
        <v>5126.92</v>
      </c>
    </row>
    <row r="43" spans="1:17" s="75" customFormat="1" ht="78" customHeight="1" x14ac:dyDescent="0.2">
      <c r="A43" s="336"/>
      <c r="B43" s="234"/>
      <c r="C43" s="46" t="s">
        <v>50</v>
      </c>
      <c r="D43" s="135" t="s">
        <v>320</v>
      </c>
      <c r="E43" s="39">
        <v>273</v>
      </c>
      <c r="F43" s="40">
        <v>15</v>
      </c>
      <c r="G43" s="108">
        <f t="shared" si="6"/>
        <v>4095</v>
      </c>
      <c r="H43" s="31"/>
      <c r="I43" s="31"/>
      <c r="J43" s="73">
        <f t="shared" si="7"/>
        <v>4095</v>
      </c>
      <c r="K43" s="91">
        <v>324.25</v>
      </c>
      <c r="L43" s="97"/>
      <c r="M43" s="91"/>
      <c r="N43" s="91"/>
      <c r="O43" s="91"/>
      <c r="P43" s="91">
        <f t="shared" si="8"/>
        <v>324.25</v>
      </c>
      <c r="Q43" s="83">
        <f t="shared" si="5"/>
        <v>3770.75</v>
      </c>
    </row>
    <row r="44" spans="1:17" s="75" customFormat="1" ht="78" customHeight="1" x14ac:dyDescent="0.2">
      <c r="A44" s="336"/>
      <c r="B44" s="231"/>
      <c r="C44" s="44" t="s">
        <v>126</v>
      </c>
      <c r="D44" s="135" t="s">
        <v>321</v>
      </c>
      <c r="E44" s="42">
        <v>290.52999999999997</v>
      </c>
      <c r="F44" s="40">
        <v>15</v>
      </c>
      <c r="G44" s="108">
        <f t="shared" si="6"/>
        <v>4357.95</v>
      </c>
      <c r="H44" s="31"/>
      <c r="I44" s="31"/>
      <c r="J44" s="73">
        <f t="shared" si="7"/>
        <v>4357.95</v>
      </c>
      <c r="K44" s="91">
        <v>357.94</v>
      </c>
      <c r="L44" s="97"/>
      <c r="M44" s="91"/>
      <c r="N44" s="91"/>
      <c r="O44" s="91">
        <v>1000</v>
      </c>
      <c r="P44" s="91">
        <f t="shared" si="8"/>
        <v>1357.94</v>
      </c>
      <c r="Q44" s="83">
        <f t="shared" si="5"/>
        <v>3000.0099999999998</v>
      </c>
    </row>
    <row r="45" spans="1:17" s="75" customFormat="1" ht="78" customHeight="1" x14ac:dyDescent="0.2">
      <c r="A45" s="336"/>
      <c r="B45" s="249" t="s">
        <v>23</v>
      </c>
      <c r="C45" s="43" t="s">
        <v>269</v>
      </c>
      <c r="D45" s="29" t="s">
        <v>322</v>
      </c>
      <c r="E45" s="42">
        <v>400</v>
      </c>
      <c r="F45" s="40">
        <v>15</v>
      </c>
      <c r="G45" s="108">
        <f t="shared" si="6"/>
        <v>6000</v>
      </c>
      <c r="H45" s="31"/>
      <c r="I45" s="31"/>
      <c r="J45" s="73">
        <f t="shared" si="7"/>
        <v>6000</v>
      </c>
      <c r="K45" s="91">
        <v>643.38</v>
      </c>
      <c r="L45" s="97"/>
      <c r="M45" s="91"/>
      <c r="N45" s="91">
        <v>180</v>
      </c>
      <c r="O45" s="91"/>
      <c r="P45" s="91">
        <f t="shared" si="8"/>
        <v>823.38</v>
      </c>
      <c r="Q45" s="83">
        <f t="shared" si="5"/>
        <v>5176.62</v>
      </c>
    </row>
    <row r="46" spans="1:17" s="75" customFormat="1" ht="78" customHeight="1" x14ac:dyDescent="0.2">
      <c r="A46" s="336"/>
      <c r="B46" s="250"/>
      <c r="C46" s="47" t="s">
        <v>24</v>
      </c>
      <c r="D46" s="29" t="s">
        <v>323</v>
      </c>
      <c r="E46" s="42">
        <v>313.2</v>
      </c>
      <c r="F46" s="40">
        <v>15</v>
      </c>
      <c r="G46" s="108">
        <f t="shared" si="6"/>
        <v>4698</v>
      </c>
      <c r="H46" s="31"/>
      <c r="I46" s="31"/>
      <c r="J46" s="73">
        <f t="shared" si="7"/>
        <v>4698</v>
      </c>
      <c r="K46" s="91">
        <v>412.35</v>
      </c>
      <c r="L46" s="97">
        <v>57.76</v>
      </c>
      <c r="M46" s="91">
        <f>G46*1%</f>
        <v>46.980000000000004</v>
      </c>
      <c r="N46" s="91"/>
      <c r="O46" s="91"/>
      <c r="P46" s="91">
        <f t="shared" si="8"/>
        <v>517.09</v>
      </c>
      <c r="Q46" s="83">
        <f t="shared" si="5"/>
        <v>4180.91</v>
      </c>
    </row>
    <row r="47" spans="1:17" s="75" customFormat="1" ht="78" customHeight="1" x14ac:dyDescent="0.2">
      <c r="A47" s="336"/>
      <c r="B47" s="250"/>
      <c r="C47" s="43" t="s">
        <v>25</v>
      </c>
      <c r="D47" s="29" t="s">
        <v>324</v>
      </c>
      <c r="E47" s="42">
        <v>278.8</v>
      </c>
      <c r="F47" s="40">
        <v>15</v>
      </c>
      <c r="G47" s="108">
        <f t="shared" si="6"/>
        <v>4182</v>
      </c>
      <c r="H47" s="31"/>
      <c r="I47" s="31"/>
      <c r="J47" s="73">
        <f t="shared" si="7"/>
        <v>4182</v>
      </c>
      <c r="K47" s="91">
        <v>333.67</v>
      </c>
      <c r="L47" s="97">
        <v>49.7</v>
      </c>
      <c r="M47" s="91">
        <f>G47*1%</f>
        <v>41.82</v>
      </c>
      <c r="N47" s="91"/>
      <c r="O47" s="91"/>
      <c r="P47" s="91">
        <f t="shared" si="8"/>
        <v>425.19</v>
      </c>
      <c r="Q47" s="83">
        <f t="shared" si="5"/>
        <v>3756.81</v>
      </c>
    </row>
    <row r="48" spans="1:17" s="75" customFormat="1" ht="78" customHeight="1" x14ac:dyDescent="0.2">
      <c r="A48" s="336"/>
      <c r="B48" s="250"/>
      <c r="C48" s="43" t="s">
        <v>243</v>
      </c>
      <c r="D48" s="131" t="s">
        <v>325</v>
      </c>
      <c r="E48" s="42">
        <v>358.8</v>
      </c>
      <c r="F48" s="40">
        <v>15</v>
      </c>
      <c r="G48" s="108">
        <f t="shared" si="6"/>
        <v>5382</v>
      </c>
      <c r="H48" s="31"/>
      <c r="I48" s="31"/>
      <c r="J48" s="73">
        <f t="shared" si="7"/>
        <v>5382</v>
      </c>
      <c r="K48" s="91">
        <v>530.04</v>
      </c>
      <c r="L48" s="97"/>
      <c r="M48" s="91"/>
      <c r="N48" s="91">
        <f>G48*3%</f>
        <v>161.46</v>
      </c>
      <c r="O48" s="91"/>
      <c r="P48" s="91">
        <f t="shared" si="8"/>
        <v>691.5</v>
      </c>
      <c r="Q48" s="83">
        <f t="shared" si="5"/>
        <v>4690.5</v>
      </c>
    </row>
    <row r="49" spans="1:17" s="75" customFormat="1" ht="78" customHeight="1" x14ac:dyDescent="0.2">
      <c r="A49" s="336"/>
      <c r="B49" s="251"/>
      <c r="C49" s="43" t="s">
        <v>115</v>
      </c>
      <c r="D49" s="29" t="s">
        <v>326</v>
      </c>
      <c r="E49" s="42">
        <v>211.27</v>
      </c>
      <c r="F49" s="40">
        <v>15</v>
      </c>
      <c r="G49" s="108">
        <f t="shared" si="6"/>
        <v>3169.05</v>
      </c>
      <c r="H49" s="31"/>
      <c r="I49" s="31"/>
      <c r="J49" s="73">
        <f t="shared" si="7"/>
        <v>3169.05</v>
      </c>
      <c r="K49" s="91">
        <v>98.36</v>
      </c>
      <c r="L49" s="97"/>
      <c r="M49" s="91"/>
      <c r="N49" s="91"/>
      <c r="O49" s="91"/>
      <c r="P49" s="91">
        <f t="shared" si="8"/>
        <v>98.36</v>
      </c>
      <c r="Q49" s="83">
        <f t="shared" si="5"/>
        <v>3070.69</v>
      </c>
    </row>
    <row r="50" spans="1:17" s="75" customFormat="1" ht="78" customHeight="1" x14ac:dyDescent="0.2">
      <c r="A50" s="336"/>
      <c r="B50" s="249" t="s">
        <v>26</v>
      </c>
      <c r="C50" s="43" t="s">
        <v>270</v>
      </c>
      <c r="D50" s="41" t="s">
        <v>327</v>
      </c>
      <c r="E50" s="42">
        <v>400</v>
      </c>
      <c r="F50" s="40">
        <v>15</v>
      </c>
      <c r="G50" s="108">
        <f t="shared" si="6"/>
        <v>6000</v>
      </c>
      <c r="H50" s="31"/>
      <c r="I50" s="31"/>
      <c r="J50" s="73">
        <f t="shared" si="7"/>
        <v>6000</v>
      </c>
      <c r="K50" s="91">
        <v>643.38</v>
      </c>
      <c r="L50" s="97"/>
      <c r="M50" s="91"/>
      <c r="N50" s="91">
        <v>180</v>
      </c>
      <c r="O50" s="91"/>
      <c r="P50" s="91">
        <f t="shared" si="8"/>
        <v>823.38</v>
      </c>
      <c r="Q50" s="83">
        <f t="shared" si="5"/>
        <v>5176.62</v>
      </c>
    </row>
    <row r="51" spans="1:17" s="75" customFormat="1" ht="78" customHeight="1" x14ac:dyDescent="0.2">
      <c r="A51" s="336"/>
      <c r="B51" s="251"/>
      <c r="C51" s="47" t="s">
        <v>128</v>
      </c>
      <c r="D51" s="41" t="s">
        <v>328</v>
      </c>
      <c r="E51" s="42">
        <v>429</v>
      </c>
      <c r="F51" s="40">
        <v>15</v>
      </c>
      <c r="G51" s="108">
        <f t="shared" si="6"/>
        <v>6435</v>
      </c>
      <c r="H51" s="31"/>
      <c r="I51" s="31"/>
      <c r="J51" s="73">
        <f t="shared" si="7"/>
        <v>6435</v>
      </c>
      <c r="K51" s="91">
        <v>736.3</v>
      </c>
      <c r="L51" s="97">
        <v>69.16</v>
      </c>
      <c r="M51" s="91">
        <f>G51*1%</f>
        <v>64.349999999999994</v>
      </c>
      <c r="N51" s="91"/>
      <c r="O51" s="91"/>
      <c r="P51" s="91">
        <f t="shared" si="8"/>
        <v>869.81</v>
      </c>
      <c r="Q51" s="83">
        <f t="shared" si="5"/>
        <v>5565.1900000000005</v>
      </c>
    </row>
    <row r="52" spans="1:17" s="75" customFormat="1" ht="78" customHeight="1" x14ac:dyDescent="0.2">
      <c r="A52" s="336"/>
      <c r="B52" s="232" t="s">
        <v>103</v>
      </c>
      <c r="C52" s="47" t="s">
        <v>129</v>
      </c>
      <c r="D52" s="41" t="s">
        <v>329</v>
      </c>
      <c r="E52" s="42">
        <v>412.2</v>
      </c>
      <c r="F52" s="40">
        <v>15</v>
      </c>
      <c r="G52" s="108">
        <f t="shared" si="6"/>
        <v>6183</v>
      </c>
      <c r="H52" s="31"/>
      <c r="I52" s="31"/>
      <c r="J52" s="73">
        <f t="shared" si="7"/>
        <v>6183</v>
      </c>
      <c r="K52" s="91">
        <v>682.47</v>
      </c>
      <c r="L52" s="97"/>
      <c r="M52" s="91"/>
      <c r="N52" s="91"/>
      <c r="O52" s="91"/>
      <c r="P52" s="91">
        <f t="shared" si="8"/>
        <v>682.47</v>
      </c>
      <c r="Q52" s="83">
        <f t="shared" si="5"/>
        <v>5500.53</v>
      </c>
    </row>
    <row r="53" spans="1:17" s="75" customFormat="1" ht="78" customHeight="1" x14ac:dyDescent="0.2">
      <c r="A53" s="336" t="s">
        <v>268</v>
      </c>
      <c r="B53" s="233"/>
      <c r="C53" s="43" t="s">
        <v>271</v>
      </c>
      <c r="D53" s="41" t="s">
        <v>330</v>
      </c>
      <c r="E53" s="42">
        <v>320</v>
      </c>
      <c r="F53" s="40">
        <v>15</v>
      </c>
      <c r="G53" s="108">
        <f t="shared" si="6"/>
        <v>4800</v>
      </c>
      <c r="H53" s="31"/>
      <c r="I53" s="31"/>
      <c r="J53" s="73">
        <f t="shared" si="7"/>
        <v>4800</v>
      </c>
      <c r="K53" s="91">
        <v>428.67</v>
      </c>
      <c r="L53" s="97"/>
      <c r="M53" s="91"/>
      <c r="N53" s="91">
        <f>G53*2%</f>
        <v>96</v>
      </c>
      <c r="O53" s="91"/>
      <c r="P53" s="91">
        <f t="shared" si="8"/>
        <v>524.67000000000007</v>
      </c>
      <c r="Q53" s="83">
        <f t="shared" si="5"/>
        <v>4275.33</v>
      </c>
    </row>
    <row r="54" spans="1:17" s="75" customFormat="1" ht="78" customHeight="1" x14ac:dyDescent="0.2">
      <c r="A54" s="336"/>
      <c r="B54" s="249" t="s">
        <v>130</v>
      </c>
      <c r="C54" s="43" t="s">
        <v>54</v>
      </c>
      <c r="D54" s="41" t="s">
        <v>331</v>
      </c>
      <c r="E54" s="42">
        <v>166.66</v>
      </c>
      <c r="F54" s="40">
        <v>15</v>
      </c>
      <c r="G54" s="108">
        <f t="shared" si="6"/>
        <v>2499.9</v>
      </c>
      <c r="H54" s="31">
        <v>9.64</v>
      </c>
      <c r="I54" s="31"/>
      <c r="J54" s="73">
        <f t="shared" si="7"/>
        <v>2509.54</v>
      </c>
      <c r="K54" s="91"/>
      <c r="L54" s="97"/>
      <c r="M54" s="91"/>
      <c r="N54" s="91"/>
      <c r="O54" s="91"/>
      <c r="P54" s="91">
        <f t="shared" si="8"/>
        <v>0</v>
      </c>
      <c r="Q54" s="83">
        <f t="shared" si="5"/>
        <v>2509.54</v>
      </c>
    </row>
    <row r="55" spans="1:17" s="75" customFormat="1" ht="78" customHeight="1" x14ac:dyDescent="0.2">
      <c r="A55" s="336"/>
      <c r="B55" s="250"/>
      <c r="C55" s="43" t="s">
        <v>51</v>
      </c>
      <c r="D55" s="41" t="s">
        <v>332</v>
      </c>
      <c r="E55" s="42">
        <v>113.56</v>
      </c>
      <c r="F55" s="40">
        <v>15</v>
      </c>
      <c r="G55" s="108">
        <f t="shared" si="6"/>
        <v>1703.4</v>
      </c>
      <c r="H55" s="31">
        <v>109.59</v>
      </c>
      <c r="I55" s="31"/>
      <c r="J55" s="73">
        <f t="shared" si="7"/>
        <v>1812.99</v>
      </c>
      <c r="K55" s="91"/>
      <c r="L55" s="97"/>
      <c r="M55" s="91"/>
      <c r="N55" s="91"/>
      <c r="O55" s="91"/>
      <c r="P55" s="91">
        <f t="shared" si="8"/>
        <v>0</v>
      </c>
      <c r="Q55" s="83">
        <f t="shared" si="5"/>
        <v>1812.99</v>
      </c>
    </row>
    <row r="56" spans="1:17" s="75" customFormat="1" ht="78" customHeight="1" x14ac:dyDescent="0.2">
      <c r="A56" s="336"/>
      <c r="B56" s="250"/>
      <c r="C56" s="43" t="s">
        <v>28</v>
      </c>
      <c r="D56" s="41" t="s">
        <v>333</v>
      </c>
      <c r="E56" s="42">
        <v>166</v>
      </c>
      <c r="F56" s="40">
        <v>15</v>
      </c>
      <c r="G56" s="108">
        <f t="shared" si="6"/>
        <v>2490</v>
      </c>
      <c r="H56" s="31">
        <v>10.72</v>
      </c>
      <c r="I56" s="31"/>
      <c r="J56" s="73">
        <f t="shared" si="7"/>
        <v>2500.7199999999998</v>
      </c>
      <c r="K56" s="91"/>
      <c r="L56" s="97"/>
      <c r="M56" s="91"/>
      <c r="N56" s="91"/>
      <c r="O56" s="91"/>
      <c r="P56" s="91">
        <f t="shared" si="8"/>
        <v>0</v>
      </c>
      <c r="Q56" s="83">
        <f t="shared" si="5"/>
        <v>2500.7199999999998</v>
      </c>
    </row>
    <row r="57" spans="1:17" s="75" customFormat="1" ht="78" customHeight="1" x14ac:dyDescent="0.2">
      <c r="A57" s="336"/>
      <c r="B57" s="250"/>
      <c r="C57" s="43" t="s">
        <v>28</v>
      </c>
      <c r="D57" s="41" t="s">
        <v>334</v>
      </c>
      <c r="E57" s="42">
        <v>166</v>
      </c>
      <c r="F57" s="40">
        <v>15</v>
      </c>
      <c r="G57" s="108">
        <f t="shared" si="6"/>
        <v>2490</v>
      </c>
      <c r="H57" s="31">
        <v>10.72</v>
      </c>
      <c r="I57" s="31"/>
      <c r="J57" s="73">
        <f t="shared" si="7"/>
        <v>2500.7199999999998</v>
      </c>
      <c r="K57" s="91"/>
      <c r="L57" s="97"/>
      <c r="M57" s="91"/>
      <c r="N57" s="91"/>
      <c r="O57" s="91"/>
      <c r="P57" s="91">
        <f t="shared" si="8"/>
        <v>0</v>
      </c>
      <c r="Q57" s="83">
        <f t="shared" si="5"/>
        <v>2500.7199999999998</v>
      </c>
    </row>
    <row r="58" spans="1:17" s="75" customFormat="1" ht="78" customHeight="1" x14ac:dyDescent="0.2">
      <c r="A58" s="336"/>
      <c r="B58" s="250"/>
      <c r="C58" s="43" t="s">
        <v>52</v>
      </c>
      <c r="D58" s="41" t="s">
        <v>335</v>
      </c>
      <c r="E58" s="42">
        <v>100.83</v>
      </c>
      <c r="F58" s="40">
        <v>15</v>
      </c>
      <c r="G58" s="108">
        <f t="shared" si="6"/>
        <v>1512.45</v>
      </c>
      <c r="H58" s="31">
        <v>116.63</v>
      </c>
      <c r="I58" s="31"/>
      <c r="J58" s="73">
        <f t="shared" si="7"/>
        <v>1629.08</v>
      </c>
      <c r="K58" s="91"/>
      <c r="L58" s="97"/>
      <c r="M58" s="91"/>
      <c r="N58" s="91"/>
      <c r="O58" s="91"/>
      <c r="P58" s="91">
        <f t="shared" si="8"/>
        <v>0</v>
      </c>
      <c r="Q58" s="83">
        <f t="shared" si="5"/>
        <v>1629.08</v>
      </c>
    </row>
    <row r="59" spans="1:17" s="75" customFormat="1" ht="78" customHeight="1" x14ac:dyDescent="0.2">
      <c r="A59" s="336"/>
      <c r="B59" s="251"/>
      <c r="C59" s="43" t="s">
        <v>53</v>
      </c>
      <c r="D59" s="41" t="s">
        <v>336</v>
      </c>
      <c r="E59" s="42">
        <v>86.36</v>
      </c>
      <c r="F59" s="40">
        <v>15</v>
      </c>
      <c r="G59" s="108">
        <f t="shared" si="6"/>
        <v>1295.4000000000001</v>
      </c>
      <c r="H59" s="31">
        <v>130.62</v>
      </c>
      <c r="I59" s="31"/>
      <c r="J59" s="73">
        <f t="shared" si="7"/>
        <v>1426.02</v>
      </c>
      <c r="K59" s="91"/>
      <c r="L59" s="97"/>
      <c r="M59" s="91"/>
      <c r="N59" s="91"/>
      <c r="O59" s="91"/>
      <c r="P59" s="91">
        <f t="shared" si="8"/>
        <v>0</v>
      </c>
      <c r="Q59" s="83">
        <f t="shared" si="5"/>
        <v>1426.02</v>
      </c>
    </row>
    <row r="60" spans="1:17" s="75" customFormat="1" ht="78" customHeight="1" x14ac:dyDescent="0.2">
      <c r="A60" s="336"/>
      <c r="B60" s="249" t="s">
        <v>272</v>
      </c>
      <c r="C60" s="43" t="s">
        <v>131</v>
      </c>
      <c r="D60" s="41" t="s">
        <v>337</v>
      </c>
      <c r="E60" s="42">
        <v>164.98</v>
      </c>
      <c r="F60" s="40">
        <v>15</v>
      </c>
      <c r="G60" s="108">
        <f t="shared" si="6"/>
        <v>2474.6999999999998</v>
      </c>
      <c r="H60" s="31">
        <v>12.38</v>
      </c>
      <c r="I60" s="31"/>
      <c r="J60" s="73">
        <f t="shared" si="7"/>
        <v>2487.08</v>
      </c>
      <c r="K60" s="91"/>
      <c r="L60" s="97"/>
      <c r="M60" s="91"/>
      <c r="N60" s="91"/>
      <c r="O60" s="91"/>
      <c r="P60" s="91">
        <f t="shared" si="8"/>
        <v>0</v>
      </c>
      <c r="Q60" s="83">
        <f t="shared" si="5"/>
        <v>2487.08</v>
      </c>
    </row>
    <row r="61" spans="1:17" s="75" customFormat="1" ht="78" customHeight="1" x14ac:dyDescent="0.2">
      <c r="A61" s="336"/>
      <c r="B61" s="250"/>
      <c r="C61" s="43" t="s">
        <v>66</v>
      </c>
      <c r="D61" s="41" t="s">
        <v>338</v>
      </c>
      <c r="E61" s="42">
        <v>156</v>
      </c>
      <c r="F61" s="40">
        <v>15</v>
      </c>
      <c r="G61" s="108">
        <f t="shared" si="6"/>
        <v>2340</v>
      </c>
      <c r="H61" s="31">
        <v>23.33</v>
      </c>
      <c r="I61" s="31"/>
      <c r="J61" s="73">
        <f t="shared" si="7"/>
        <v>2363.33</v>
      </c>
      <c r="K61" s="91"/>
      <c r="L61" s="97"/>
      <c r="M61" s="91">
        <f>G61*1%</f>
        <v>23.400000000000002</v>
      </c>
      <c r="N61" s="91"/>
      <c r="O61" s="91"/>
      <c r="P61" s="91">
        <f t="shared" si="8"/>
        <v>23.400000000000002</v>
      </c>
      <c r="Q61" s="83">
        <f t="shared" si="5"/>
        <v>2339.9299999999998</v>
      </c>
    </row>
    <row r="62" spans="1:17" s="75" customFormat="1" ht="78" customHeight="1" x14ac:dyDescent="0.2">
      <c r="A62" s="336"/>
      <c r="B62" s="250"/>
      <c r="C62" s="43" t="s">
        <v>56</v>
      </c>
      <c r="D62" s="29" t="s">
        <v>339</v>
      </c>
      <c r="E62" s="42">
        <v>214.6</v>
      </c>
      <c r="F62" s="40">
        <v>15</v>
      </c>
      <c r="G62" s="108">
        <f t="shared" si="6"/>
        <v>3219</v>
      </c>
      <c r="H62" s="31"/>
      <c r="I62" s="31"/>
      <c r="J62" s="73">
        <f t="shared" si="7"/>
        <v>3219</v>
      </c>
      <c r="K62" s="91">
        <v>103.79</v>
      </c>
      <c r="L62" s="97"/>
      <c r="M62" s="91">
        <f>G62*1%</f>
        <v>32.19</v>
      </c>
      <c r="N62" s="91"/>
      <c r="O62" s="91"/>
      <c r="P62" s="91">
        <f t="shared" si="8"/>
        <v>135.98000000000002</v>
      </c>
      <c r="Q62" s="83">
        <f t="shared" si="5"/>
        <v>3083.02</v>
      </c>
    </row>
    <row r="63" spans="1:17" s="75" customFormat="1" ht="78" customHeight="1" x14ac:dyDescent="0.2">
      <c r="A63" s="336"/>
      <c r="B63" s="250"/>
      <c r="C63" s="43" t="s">
        <v>57</v>
      </c>
      <c r="D63" s="29" t="s">
        <v>340</v>
      </c>
      <c r="E63" s="42">
        <v>175.43</v>
      </c>
      <c r="F63" s="40">
        <v>15</v>
      </c>
      <c r="G63" s="108">
        <f t="shared" si="6"/>
        <v>2631.4500000000003</v>
      </c>
      <c r="H63" s="31"/>
      <c r="I63" s="31"/>
      <c r="J63" s="73">
        <f t="shared" si="7"/>
        <v>2631.4500000000003</v>
      </c>
      <c r="K63" s="91">
        <v>4.67</v>
      </c>
      <c r="L63" s="97"/>
      <c r="M63" s="91"/>
      <c r="N63" s="91"/>
      <c r="O63" s="91"/>
      <c r="P63" s="91">
        <f t="shared" si="8"/>
        <v>4.67</v>
      </c>
      <c r="Q63" s="83">
        <f t="shared" si="5"/>
        <v>2626.78</v>
      </c>
    </row>
    <row r="64" spans="1:17" s="75" customFormat="1" ht="78" customHeight="1" x14ac:dyDescent="0.2">
      <c r="A64" s="336"/>
      <c r="B64" s="251"/>
      <c r="C64" s="47" t="s">
        <v>37</v>
      </c>
      <c r="D64" s="48" t="s">
        <v>341</v>
      </c>
      <c r="E64" s="42">
        <v>88.33</v>
      </c>
      <c r="F64" s="40">
        <v>15</v>
      </c>
      <c r="G64" s="108">
        <f t="shared" si="6"/>
        <v>1324.95</v>
      </c>
      <c r="H64" s="31">
        <v>128.6</v>
      </c>
      <c r="I64" s="31"/>
      <c r="J64" s="73">
        <f t="shared" si="7"/>
        <v>1453.55</v>
      </c>
      <c r="K64" s="91"/>
      <c r="L64" s="97"/>
      <c r="M64" s="91"/>
      <c r="N64" s="91"/>
      <c r="O64" s="91"/>
      <c r="P64" s="91">
        <f t="shared" si="8"/>
        <v>0</v>
      </c>
      <c r="Q64" s="83">
        <f t="shared" si="5"/>
        <v>1453.55</v>
      </c>
    </row>
    <row r="65" spans="1:17" s="75" customFormat="1" ht="78" customHeight="1" x14ac:dyDescent="0.2">
      <c r="A65" s="336"/>
      <c r="B65" s="270" t="s">
        <v>55</v>
      </c>
      <c r="C65" s="43" t="s">
        <v>132</v>
      </c>
      <c r="D65" s="41" t="s">
        <v>342</v>
      </c>
      <c r="E65" s="42">
        <v>162.06</v>
      </c>
      <c r="F65" s="40">
        <v>15</v>
      </c>
      <c r="G65" s="108">
        <f t="shared" si="6"/>
        <v>2430.9</v>
      </c>
      <c r="H65" s="31">
        <v>17.149999999999999</v>
      </c>
      <c r="I65" s="31"/>
      <c r="J65" s="73">
        <f t="shared" si="7"/>
        <v>2448.0500000000002</v>
      </c>
      <c r="K65" s="91"/>
      <c r="L65" s="97"/>
      <c r="M65" s="91"/>
      <c r="N65" s="91"/>
      <c r="O65" s="91">
        <v>357.15</v>
      </c>
      <c r="P65" s="91">
        <f t="shared" si="8"/>
        <v>357.15</v>
      </c>
      <c r="Q65" s="83">
        <f t="shared" si="5"/>
        <v>2090.9</v>
      </c>
    </row>
    <row r="66" spans="1:17" s="75" customFormat="1" ht="78" customHeight="1" x14ac:dyDescent="0.2">
      <c r="A66" s="336"/>
      <c r="B66" s="271"/>
      <c r="C66" s="197" t="s">
        <v>66</v>
      </c>
      <c r="D66" s="41" t="s">
        <v>343</v>
      </c>
      <c r="E66" s="30">
        <v>144.52000000000001</v>
      </c>
      <c r="F66" s="40">
        <v>15</v>
      </c>
      <c r="G66" s="108">
        <f t="shared" si="6"/>
        <v>2167.8000000000002</v>
      </c>
      <c r="H66" s="31">
        <v>48.83</v>
      </c>
      <c r="I66" s="31"/>
      <c r="J66" s="73">
        <f t="shared" si="7"/>
        <v>2216.63</v>
      </c>
      <c r="K66" s="91"/>
      <c r="L66" s="97"/>
      <c r="M66" s="91"/>
      <c r="N66" s="91"/>
      <c r="O66" s="91"/>
      <c r="P66" s="91">
        <f t="shared" si="8"/>
        <v>0</v>
      </c>
      <c r="Q66" s="83">
        <f t="shared" si="5"/>
        <v>2216.63</v>
      </c>
    </row>
    <row r="67" spans="1:17" s="75" customFormat="1" ht="78" customHeight="1" x14ac:dyDescent="0.2">
      <c r="A67" s="337"/>
      <c r="B67" s="205" t="s">
        <v>55</v>
      </c>
      <c r="C67" s="197" t="s">
        <v>66</v>
      </c>
      <c r="D67" s="41" t="s">
        <v>344</v>
      </c>
      <c r="E67" s="42">
        <v>144.52000000000001</v>
      </c>
      <c r="F67" s="40">
        <v>15</v>
      </c>
      <c r="G67" s="108">
        <f t="shared" si="6"/>
        <v>2167.8000000000002</v>
      </c>
      <c r="H67" s="31">
        <v>48.83</v>
      </c>
      <c r="I67" s="31"/>
      <c r="J67" s="73">
        <f t="shared" si="7"/>
        <v>2216.63</v>
      </c>
      <c r="K67" s="91"/>
      <c r="L67" s="97"/>
      <c r="M67" s="91"/>
      <c r="N67" s="91"/>
      <c r="O67" s="91">
        <v>666.67</v>
      </c>
      <c r="P67" s="91">
        <f t="shared" si="8"/>
        <v>666.67</v>
      </c>
      <c r="Q67" s="83">
        <f t="shared" si="5"/>
        <v>1549.96</v>
      </c>
    </row>
    <row r="68" spans="1:17" s="75" customFormat="1" ht="78" customHeight="1" x14ac:dyDescent="0.2">
      <c r="A68" s="264" t="s">
        <v>133</v>
      </c>
      <c r="B68" s="126" t="s">
        <v>133</v>
      </c>
      <c r="C68" s="164" t="s">
        <v>252</v>
      </c>
      <c r="D68" s="29" t="s">
        <v>383</v>
      </c>
      <c r="E68" s="30">
        <v>423.02</v>
      </c>
      <c r="F68" s="40">
        <v>15</v>
      </c>
      <c r="G68" s="108">
        <f t="shared" si="6"/>
        <v>6345.2999999999993</v>
      </c>
      <c r="H68" s="31"/>
      <c r="I68" s="31"/>
      <c r="J68" s="73">
        <f t="shared" si="7"/>
        <v>6345.2999999999993</v>
      </c>
      <c r="K68" s="91">
        <v>717.14</v>
      </c>
      <c r="L68" s="97"/>
      <c r="M68" s="91"/>
      <c r="N68" s="91">
        <f>G68*3%</f>
        <v>190.35899999999998</v>
      </c>
      <c r="O68" s="91"/>
      <c r="P68" s="91">
        <f t="shared" si="8"/>
        <v>907.49900000000002</v>
      </c>
      <c r="Q68" s="83">
        <f t="shared" si="5"/>
        <v>5437.8009999999995</v>
      </c>
    </row>
    <row r="69" spans="1:17" s="75" customFormat="1" ht="78" customHeight="1" x14ac:dyDescent="0.2">
      <c r="A69" s="265"/>
      <c r="B69" s="270" t="s">
        <v>275</v>
      </c>
      <c r="C69" s="166" t="s">
        <v>274</v>
      </c>
      <c r="D69" s="29" t="s">
        <v>346</v>
      </c>
      <c r="E69" s="42">
        <v>416</v>
      </c>
      <c r="F69" s="40">
        <v>15</v>
      </c>
      <c r="G69" s="108">
        <f t="shared" si="6"/>
        <v>6240</v>
      </c>
      <c r="H69" s="31"/>
      <c r="I69" s="31"/>
      <c r="J69" s="73">
        <f t="shared" si="7"/>
        <v>6240</v>
      </c>
      <c r="K69" s="91">
        <v>694.65</v>
      </c>
      <c r="L69" s="97"/>
      <c r="M69" s="91"/>
      <c r="N69" s="91"/>
      <c r="O69" s="91"/>
      <c r="P69" s="91">
        <f t="shared" si="8"/>
        <v>694.65</v>
      </c>
      <c r="Q69" s="83">
        <f t="shared" si="5"/>
        <v>5545.35</v>
      </c>
    </row>
    <row r="70" spans="1:17" s="75" customFormat="1" ht="78" customHeight="1" x14ac:dyDescent="0.2">
      <c r="A70" s="266"/>
      <c r="B70" s="271"/>
      <c r="C70" s="43" t="s">
        <v>33</v>
      </c>
      <c r="D70" s="41" t="s">
        <v>105</v>
      </c>
      <c r="E70" s="42">
        <v>338.63</v>
      </c>
      <c r="F70" s="40"/>
      <c r="G70" s="108">
        <f t="shared" si="6"/>
        <v>0</v>
      </c>
      <c r="H70" s="31"/>
      <c r="I70" s="31"/>
      <c r="J70" s="73">
        <f t="shared" si="7"/>
        <v>0</v>
      </c>
      <c r="K70" s="91"/>
      <c r="L70" s="97"/>
      <c r="M70" s="91"/>
      <c r="N70" s="91"/>
      <c r="O70" s="91"/>
      <c r="P70" s="91">
        <f t="shared" si="8"/>
        <v>0</v>
      </c>
      <c r="Q70" s="83">
        <f t="shared" si="5"/>
        <v>0</v>
      </c>
    </row>
    <row r="71" spans="1:17" s="75" customFormat="1" ht="78" customHeight="1" x14ac:dyDescent="0.2">
      <c r="A71" s="264" t="s">
        <v>133</v>
      </c>
      <c r="B71" s="249" t="s">
        <v>275</v>
      </c>
      <c r="C71" s="267" t="s">
        <v>35</v>
      </c>
      <c r="D71" s="41" t="s">
        <v>635</v>
      </c>
      <c r="E71" s="42">
        <v>238.67</v>
      </c>
      <c r="F71" s="40">
        <v>15</v>
      </c>
      <c r="G71" s="108">
        <f t="shared" si="6"/>
        <v>3580.0499999999997</v>
      </c>
      <c r="H71" s="31"/>
      <c r="I71" s="31"/>
      <c r="J71" s="73">
        <f t="shared" si="7"/>
        <v>3580.0499999999997</v>
      </c>
      <c r="K71" s="91">
        <v>160.38</v>
      </c>
      <c r="L71" s="97"/>
      <c r="M71" s="91"/>
      <c r="N71" s="91"/>
      <c r="O71" s="91"/>
      <c r="P71" s="91">
        <f t="shared" si="8"/>
        <v>160.38</v>
      </c>
      <c r="Q71" s="83">
        <f t="shared" si="5"/>
        <v>3419.6699999999996</v>
      </c>
    </row>
    <row r="72" spans="1:17" s="75" customFormat="1" ht="78" customHeight="1" x14ac:dyDescent="0.2">
      <c r="A72" s="265"/>
      <c r="B72" s="250"/>
      <c r="C72" s="268"/>
      <c r="D72" s="41" t="s">
        <v>347</v>
      </c>
      <c r="E72" s="42">
        <v>238.67</v>
      </c>
      <c r="F72" s="40">
        <v>15</v>
      </c>
      <c r="G72" s="108">
        <f t="shared" si="6"/>
        <v>3580.0499999999997</v>
      </c>
      <c r="H72" s="31"/>
      <c r="I72" s="31"/>
      <c r="J72" s="73">
        <f t="shared" si="7"/>
        <v>3580.0499999999997</v>
      </c>
      <c r="K72" s="91">
        <v>160.38</v>
      </c>
      <c r="L72" s="97"/>
      <c r="M72" s="91"/>
      <c r="N72" s="91"/>
      <c r="O72" s="91"/>
      <c r="P72" s="91">
        <f t="shared" si="8"/>
        <v>160.38</v>
      </c>
      <c r="Q72" s="83">
        <f t="shared" si="5"/>
        <v>3419.6699999999996</v>
      </c>
    </row>
    <row r="73" spans="1:17" s="75" customFormat="1" ht="78" customHeight="1" x14ac:dyDescent="0.2">
      <c r="A73" s="265"/>
      <c r="B73" s="250"/>
      <c r="C73" s="43" t="s">
        <v>32</v>
      </c>
      <c r="D73" s="29" t="s">
        <v>348</v>
      </c>
      <c r="E73" s="42">
        <v>370.7</v>
      </c>
      <c r="F73" s="40">
        <v>15</v>
      </c>
      <c r="G73" s="108">
        <f t="shared" si="6"/>
        <v>5560.5</v>
      </c>
      <c r="H73" s="31"/>
      <c r="I73" s="31"/>
      <c r="J73" s="73">
        <f t="shared" si="7"/>
        <v>5560.5</v>
      </c>
      <c r="K73" s="91">
        <v>560.20000000000005</v>
      </c>
      <c r="L73" s="97">
        <v>76.760000000000005</v>
      </c>
      <c r="M73" s="91">
        <f>G73*1%</f>
        <v>55.605000000000004</v>
      </c>
      <c r="N73" s="91"/>
      <c r="O73" s="91"/>
      <c r="P73" s="91">
        <f t="shared" si="8"/>
        <v>692.56500000000005</v>
      </c>
      <c r="Q73" s="83">
        <f t="shared" si="5"/>
        <v>4867.9349999999995</v>
      </c>
    </row>
    <row r="74" spans="1:17" s="75" customFormat="1" ht="78" customHeight="1" x14ac:dyDescent="0.2">
      <c r="A74" s="265"/>
      <c r="B74" s="250"/>
      <c r="C74" s="267" t="s">
        <v>276</v>
      </c>
      <c r="D74" s="29" t="s">
        <v>349</v>
      </c>
      <c r="E74" s="42">
        <v>207.79</v>
      </c>
      <c r="F74" s="40">
        <v>15</v>
      </c>
      <c r="G74" s="108">
        <f t="shared" si="6"/>
        <v>3116.85</v>
      </c>
      <c r="H74" s="31"/>
      <c r="I74" s="31"/>
      <c r="J74" s="73">
        <f t="shared" si="7"/>
        <v>3116.85</v>
      </c>
      <c r="K74" s="91">
        <v>92.68</v>
      </c>
      <c r="L74" s="97"/>
      <c r="M74" s="91"/>
      <c r="N74" s="91"/>
      <c r="O74" s="91"/>
      <c r="P74" s="91">
        <f t="shared" si="8"/>
        <v>92.68</v>
      </c>
      <c r="Q74" s="83">
        <f t="shared" si="5"/>
        <v>3024.17</v>
      </c>
    </row>
    <row r="75" spans="1:17" s="75" customFormat="1" ht="78" customHeight="1" x14ac:dyDescent="0.2">
      <c r="A75" s="265"/>
      <c r="B75" s="250"/>
      <c r="C75" s="268"/>
      <c r="D75" s="29" t="s">
        <v>350</v>
      </c>
      <c r="E75" s="42">
        <v>207.79</v>
      </c>
      <c r="F75" s="40">
        <v>15</v>
      </c>
      <c r="G75" s="108">
        <f t="shared" si="6"/>
        <v>3116.85</v>
      </c>
      <c r="H75" s="31"/>
      <c r="I75" s="31"/>
      <c r="J75" s="73">
        <f t="shared" si="7"/>
        <v>3116.85</v>
      </c>
      <c r="K75" s="91">
        <v>92.68</v>
      </c>
      <c r="L75" s="97"/>
      <c r="M75" s="91"/>
      <c r="N75" s="91"/>
      <c r="O75" s="91"/>
      <c r="P75" s="91">
        <f t="shared" si="8"/>
        <v>92.68</v>
      </c>
      <c r="Q75" s="83">
        <f t="shared" si="5"/>
        <v>3024.17</v>
      </c>
    </row>
    <row r="76" spans="1:17" s="75" customFormat="1" ht="78" customHeight="1" x14ac:dyDescent="0.2">
      <c r="A76" s="265"/>
      <c r="B76" s="250"/>
      <c r="C76" s="43" t="s">
        <v>34</v>
      </c>
      <c r="D76" s="29" t="s">
        <v>351</v>
      </c>
      <c r="E76" s="42">
        <v>207.79</v>
      </c>
      <c r="F76" s="40">
        <v>15</v>
      </c>
      <c r="G76" s="108">
        <f t="shared" si="6"/>
        <v>3116.85</v>
      </c>
      <c r="H76" s="31"/>
      <c r="I76" s="31"/>
      <c r="J76" s="73">
        <f t="shared" si="7"/>
        <v>3116.85</v>
      </c>
      <c r="K76" s="91">
        <v>92.68</v>
      </c>
      <c r="L76" s="97"/>
      <c r="M76" s="91"/>
      <c r="N76" s="91"/>
      <c r="O76" s="91"/>
      <c r="P76" s="91">
        <f t="shared" si="8"/>
        <v>92.68</v>
      </c>
      <c r="Q76" s="83">
        <f t="shared" si="5"/>
        <v>3024.17</v>
      </c>
    </row>
    <row r="77" spans="1:17" s="75" customFormat="1" ht="78" customHeight="1" x14ac:dyDescent="0.2">
      <c r="A77" s="265"/>
      <c r="B77" s="250"/>
      <c r="C77" s="43" t="s">
        <v>277</v>
      </c>
      <c r="D77" s="29" t="s">
        <v>352</v>
      </c>
      <c r="E77" s="42">
        <v>235.3</v>
      </c>
      <c r="F77" s="40">
        <v>15</v>
      </c>
      <c r="G77" s="108">
        <f t="shared" si="6"/>
        <v>3529.5</v>
      </c>
      <c r="H77" s="31"/>
      <c r="I77" s="31"/>
      <c r="J77" s="73">
        <f t="shared" si="7"/>
        <v>3529.5</v>
      </c>
      <c r="K77" s="91">
        <v>155.30000000000001</v>
      </c>
      <c r="L77" s="97"/>
      <c r="M77" s="91">
        <f>G77*1%</f>
        <v>35.295000000000002</v>
      </c>
      <c r="N77" s="91"/>
      <c r="O77" s="91"/>
      <c r="P77" s="91">
        <f t="shared" si="8"/>
        <v>190.59500000000003</v>
      </c>
      <c r="Q77" s="83">
        <f t="shared" si="5"/>
        <v>3338.9049999999997</v>
      </c>
    </row>
    <row r="78" spans="1:17" s="75" customFormat="1" ht="78" customHeight="1" x14ac:dyDescent="0.2">
      <c r="A78" s="265"/>
      <c r="B78" s="250"/>
      <c r="C78" s="43" t="s">
        <v>134</v>
      </c>
      <c r="D78" s="29" t="s">
        <v>353</v>
      </c>
      <c r="E78" s="42">
        <v>290.5</v>
      </c>
      <c r="F78" s="40">
        <v>15</v>
      </c>
      <c r="G78" s="108">
        <f t="shared" si="6"/>
        <v>4357.5</v>
      </c>
      <c r="H78" s="31"/>
      <c r="I78" s="31"/>
      <c r="J78" s="73">
        <f t="shared" si="7"/>
        <v>4357.5</v>
      </c>
      <c r="K78" s="91">
        <v>357.94</v>
      </c>
      <c r="L78" s="97">
        <v>49.7</v>
      </c>
      <c r="M78" s="91"/>
      <c r="N78" s="91"/>
      <c r="O78" s="91"/>
      <c r="P78" s="91">
        <f t="shared" si="8"/>
        <v>407.64</v>
      </c>
      <c r="Q78" s="83">
        <f t="shared" si="5"/>
        <v>3949.86</v>
      </c>
    </row>
    <row r="79" spans="1:17" s="75" customFormat="1" ht="78" customHeight="1" x14ac:dyDescent="0.2">
      <c r="A79" s="265"/>
      <c r="B79" s="250"/>
      <c r="C79" s="43" t="s">
        <v>135</v>
      </c>
      <c r="D79" s="29" t="s">
        <v>557</v>
      </c>
      <c r="E79" s="42">
        <v>305.86</v>
      </c>
      <c r="F79" s="40">
        <v>15</v>
      </c>
      <c r="G79" s="108">
        <f t="shared" si="6"/>
        <v>4587.9000000000005</v>
      </c>
      <c r="H79" s="49"/>
      <c r="I79" s="49"/>
      <c r="J79" s="73">
        <f t="shared" si="7"/>
        <v>4587.9000000000005</v>
      </c>
      <c r="K79" s="97">
        <v>394.73</v>
      </c>
      <c r="L79" s="97">
        <v>50.54</v>
      </c>
      <c r="M79" s="91"/>
      <c r="N79" s="97"/>
      <c r="O79" s="97"/>
      <c r="P79" s="91">
        <f t="shared" si="8"/>
        <v>445.27000000000004</v>
      </c>
      <c r="Q79" s="83">
        <f t="shared" si="5"/>
        <v>4142.63</v>
      </c>
    </row>
    <row r="80" spans="1:17" s="75" customFormat="1" ht="78" customHeight="1" x14ac:dyDescent="0.2">
      <c r="A80" s="265"/>
      <c r="B80" s="250"/>
      <c r="C80" s="332" t="s">
        <v>136</v>
      </c>
      <c r="D80" s="29" t="s">
        <v>354</v>
      </c>
      <c r="E80" s="42">
        <v>222.6</v>
      </c>
      <c r="F80" s="40">
        <v>15</v>
      </c>
      <c r="G80" s="108">
        <f t="shared" si="6"/>
        <v>3339</v>
      </c>
      <c r="H80" s="31"/>
      <c r="I80" s="31"/>
      <c r="J80" s="73">
        <f t="shared" si="7"/>
        <v>3339</v>
      </c>
      <c r="K80" s="91">
        <v>116.85</v>
      </c>
      <c r="L80" s="97">
        <v>49.7</v>
      </c>
      <c r="M80" s="91"/>
      <c r="N80" s="91"/>
      <c r="O80" s="91"/>
      <c r="P80" s="91">
        <f t="shared" si="8"/>
        <v>166.55</v>
      </c>
      <c r="Q80" s="83">
        <f t="shared" si="5"/>
        <v>3172.45</v>
      </c>
    </row>
    <row r="81" spans="1:17" s="75" customFormat="1" ht="78" customHeight="1" x14ac:dyDescent="0.2">
      <c r="A81" s="265"/>
      <c r="B81" s="250"/>
      <c r="C81" s="333"/>
      <c r="D81" s="29" t="s">
        <v>355</v>
      </c>
      <c r="E81" s="42">
        <v>222.6</v>
      </c>
      <c r="F81" s="40">
        <v>15</v>
      </c>
      <c r="G81" s="108">
        <f t="shared" si="6"/>
        <v>3339</v>
      </c>
      <c r="H81" s="31"/>
      <c r="I81" s="31"/>
      <c r="J81" s="73">
        <f t="shared" si="7"/>
        <v>3339</v>
      </c>
      <c r="K81" s="91">
        <v>116.85</v>
      </c>
      <c r="L81" s="97">
        <v>76.760000000000005</v>
      </c>
      <c r="M81" s="91"/>
      <c r="N81" s="91"/>
      <c r="O81" s="91"/>
      <c r="P81" s="91">
        <f t="shared" si="8"/>
        <v>193.61</v>
      </c>
      <c r="Q81" s="83">
        <f t="shared" si="5"/>
        <v>3145.39</v>
      </c>
    </row>
    <row r="82" spans="1:17" s="75" customFormat="1" ht="78" customHeight="1" x14ac:dyDescent="0.2">
      <c r="A82" s="265"/>
      <c r="B82" s="250"/>
      <c r="C82" s="333"/>
      <c r="D82" s="29" t="s">
        <v>356</v>
      </c>
      <c r="E82" s="42">
        <v>222.6</v>
      </c>
      <c r="F82" s="40">
        <v>15</v>
      </c>
      <c r="G82" s="108">
        <f t="shared" si="6"/>
        <v>3339</v>
      </c>
      <c r="H82" s="31"/>
      <c r="I82" s="31"/>
      <c r="J82" s="73">
        <f t="shared" si="7"/>
        <v>3339</v>
      </c>
      <c r="K82" s="91">
        <v>116.85</v>
      </c>
      <c r="L82" s="97">
        <v>50.54</v>
      </c>
      <c r="M82" s="91"/>
      <c r="N82" s="91"/>
      <c r="O82" s="91"/>
      <c r="P82" s="91">
        <f t="shared" si="8"/>
        <v>167.39</v>
      </c>
      <c r="Q82" s="83">
        <f t="shared" si="5"/>
        <v>3171.61</v>
      </c>
    </row>
    <row r="83" spans="1:17" s="75" customFormat="1" ht="78" customHeight="1" x14ac:dyDescent="0.2">
      <c r="A83" s="265"/>
      <c r="B83" s="251"/>
      <c r="C83" s="334"/>
      <c r="D83" s="29" t="s">
        <v>357</v>
      </c>
      <c r="E83" s="42">
        <v>222.6</v>
      </c>
      <c r="F83" s="40">
        <v>15</v>
      </c>
      <c r="G83" s="108">
        <f t="shared" si="6"/>
        <v>3339</v>
      </c>
      <c r="H83" s="31"/>
      <c r="I83" s="31"/>
      <c r="J83" s="73">
        <f t="shared" si="7"/>
        <v>3339</v>
      </c>
      <c r="K83" s="91">
        <v>116.85</v>
      </c>
      <c r="L83" s="97">
        <v>49.7</v>
      </c>
      <c r="M83" s="91"/>
      <c r="N83" s="91"/>
      <c r="O83" s="91"/>
      <c r="P83" s="91">
        <f t="shared" si="8"/>
        <v>166.55</v>
      </c>
      <c r="Q83" s="83">
        <f t="shared" si="5"/>
        <v>3172.45</v>
      </c>
    </row>
    <row r="84" spans="1:17" s="75" customFormat="1" ht="78" customHeight="1" x14ac:dyDescent="0.2">
      <c r="A84" s="265"/>
      <c r="B84" s="270" t="s">
        <v>275</v>
      </c>
      <c r="C84" s="209" t="s">
        <v>136</v>
      </c>
      <c r="D84" s="29" t="s">
        <v>358</v>
      </c>
      <c r="E84" s="42">
        <v>222.6</v>
      </c>
      <c r="F84" s="40">
        <v>15</v>
      </c>
      <c r="G84" s="108">
        <f t="shared" si="6"/>
        <v>3339</v>
      </c>
      <c r="H84" s="31"/>
      <c r="I84" s="31"/>
      <c r="J84" s="73">
        <f t="shared" si="7"/>
        <v>3339</v>
      </c>
      <c r="K84" s="91">
        <v>116.85</v>
      </c>
      <c r="L84" s="97">
        <v>49.7</v>
      </c>
      <c r="M84" s="91"/>
      <c r="N84" s="91"/>
      <c r="O84" s="91"/>
      <c r="P84" s="91">
        <f t="shared" si="8"/>
        <v>166.55</v>
      </c>
      <c r="Q84" s="83">
        <f t="shared" ref="Q84:Q147" si="9">J84-P84</f>
        <v>3172.45</v>
      </c>
    </row>
    <row r="85" spans="1:17" s="75" customFormat="1" ht="78" customHeight="1" x14ac:dyDescent="0.2">
      <c r="A85" s="265"/>
      <c r="B85" s="331"/>
      <c r="C85" s="43" t="s">
        <v>137</v>
      </c>
      <c r="D85" s="29" t="s">
        <v>359</v>
      </c>
      <c r="E85" s="42">
        <v>284.89999999999998</v>
      </c>
      <c r="F85" s="40">
        <v>15</v>
      </c>
      <c r="G85" s="108">
        <f t="shared" ref="G85:G149" si="10">+E85*F85</f>
        <v>4273.5</v>
      </c>
      <c r="H85" s="31"/>
      <c r="I85" s="31"/>
      <c r="J85" s="73">
        <f t="shared" ref="J85:J148" si="11">G85+H85+I85</f>
        <v>4273.5</v>
      </c>
      <c r="K85" s="91">
        <v>344.43</v>
      </c>
      <c r="L85" s="97">
        <v>76.760000000000005</v>
      </c>
      <c r="M85" s="91"/>
      <c r="N85" s="91"/>
      <c r="O85" s="91"/>
      <c r="P85" s="91">
        <f t="shared" ref="P85:P148" si="12">SUM(K85:O85)</f>
        <v>421.19</v>
      </c>
      <c r="Q85" s="83">
        <f t="shared" si="9"/>
        <v>3852.31</v>
      </c>
    </row>
    <row r="86" spans="1:17" s="75" customFormat="1" ht="78" customHeight="1" x14ac:dyDescent="0.2">
      <c r="A86" s="265"/>
      <c r="B86" s="331"/>
      <c r="C86" s="267" t="s">
        <v>138</v>
      </c>
      <c r="D86" s="29" t="s">
        <v>360</v>
      </c>
      <c r="E86" s="42">
        <v>222.6</v>
      </c>
      <c r="F86" s="40">
        <v>15</v>
      </c>
      <c r="G86" s="108">
        <f t="shared" si="10"/>
        <v>3339</v>
      </c>
      <c r="H86" s="31"/>
      <c r="I86" s="31"/>
      <c r="J86" s="73">
        <f t="shared" si="11"/>
        <v>3339</v>
      </c>
      <c r="K86" s="91">
        <v>116.85</v>
      </c>
      <c r="L86" s="97">
        <v>50.54</v>
      </c>
      <c r="M86" s="91"/>
      <c r="N86" s="91"/>
      <c r="O86" s="91"/>
      <c r="P86" s="91">
        <f t="shared" si="12"/>
        <v>167.39</v>
      </c>
      <c r="Q86" s="83">
        <f t="shared" si="9"/>
        <v>3171.61</v>
      </c>
    </row>
    <row r="87" spans="1:17" s="75" customFormat="1" ht="78" customHeight="1" x14ac:dyDescent="0.2">
      <c r="A87" s="265"/>
      <c r="B87" s="331"/>
      <c r="C87" s="269"/>
      <c r="D87" s="29" t="s">
        <v>361</v>
      </c>
      <c r="E87" s="42">
        <v>222.6</v>
      </c>
      <c r="F87" s="40">
        <v>15</v>
      </c>
      <c r="G87" s="108">
        <f t="shared" si="10"/>
        <v>3339</v>
      </c>
      <c r="H87" s="31"/>
      <c r="I87" s="31"/>
      <c r="J87" s="73">
        <f t="shared" si="11"/>
        <v>3339</v>
      </c>
      <c r="K87" s="91">
        <v>116.85</v>
      </c>
      <c r="L87" s="97">
        <v>48.94</v>
      </c>
      <c r="M87" s="91"/>
      <c r="N87" s="91"/>
      <c r="O87" s="91"/>
      <c r="P87" s="91">
        <f t="shared" si="12"/>
        <v>165.79</v>
      </c>
      <c r="Q87" s="83">
        <f t="shared" si="9"/>
        <v>3173.21</v>
      </c>
    </row>
    <row r="88" spans="1:17" s="75" customFormat="1" ht="78" customHeight="1" x14ac:dyDescent="0.2">
      <c r="A88" s="266"/>
      <c r="B88" s="331"/>
      <c r="C88" s="268"/>
      <c r="D88" s="29" t="s">
        <v>611</v>
      </c>
      <c r="E88" s="42">
        <v>222.6</v>
      </c>
      <c r="F88" s="40">
        <v>15</v>
      </c>
      <c r="G88" s="108">
        <f t="shared" si="10"/>
        <v>3339</v>
      </c>
      <c r="H88" s="31"/>
      <c r="I88" s="31"/>
      <c r="J88" s="73">
        <f t="shared" si="11"/>
        <v>3339</v>
      </c>
      <c r="K88" s="91">
        <v>116.85</v>
      </c>
      <c r="L88" s="97"/>
      <c r="M88" s="91"/>
      <c r="N88" s="91"/>
      <c r="O88" s="91"/>
      <c r="P88" s="91">
        <f t="shared" si="12"/>
        <v>116.85</v>
      </c>
      <c r="Q88" s="83">
        <f t="shared" si="9"/>
        <v>3222.15</v>
      </c>
    </row>
    <row r="89" spans="1:17" s="75" customFormat="1" ht="78" customHeight="1" x14ac:dyDescent="0.2">
      <c r="A89" s="264" t="s">
        <v>133</v>
      </c>
      <c r="B89" s="331"/>
      <c r="C89" s="267" t="s">
        <v>139</v>
      </c>
      <c r="D89" s="29" t="s">
        <v>362</v>
      </c>
      <c r="E89" s="42">
        <v>231.1</v>
      </c>
      <c r="F89" s="40">
        <v>15</v>
      </c>
      <c r="G89" s="108">
        <f t="shared" si="10"/>
        <v>3466.5</v>
      </c>
      <c r="H89" s="31"/>
      <c r="I89" s="31"/>
      <c r="J89" s="73">
        <f t="shared" si="11"/>
        <v>3466.5</v>
      </c>
      <c r="K89" s="91">
        <v>130.72</v>
      </c>
      <c r="L89" s="97">
        <v>49.7</v>
      </c>
      <c r="M89" s="91">
        <f>G89*1%</f>
        <v>34.664999999999999</v>
      </c>
      <c r="N89" s="91"/>
      <c r="O89" s="91"/>
      <c r="P89" s="91">
        <f t="shared" si="12"/>
        <v>215.08500000000001</v>
      </c>
      <c r="Q89" s="83">
        <f t="shared" si="9"/>
        <v>3251.415</v>
      </c>
    </row>
    <row r="90" spans="1:17" s="75" customFormat="1" ht="78" customHeight="1" x14ac:dyDescent="0.2">
      <c r="A90" s="265"/>
      <c r="B90" s="271"/>
      <c r="C90" s="268"/>
      <c r="D90" s="29" t="s">
        <v>363</v>
      </c>
      <c r="E90" s="42">
        <v>231.1</v>
      </c>
      <c r="F90" s="40">
        <v>15</v>
      </c>
      <c r="G90" s="108">
        <f t="shared" si="10"/>
        <v>3466.5</v>
      </c>
      <c r="H90" s="31"/>
      <c r="I90" s="31"/>
      <c r="J90" s="73">
        <f t="shared" si="11"/>
        <v>3466.5</v>
      </c>
      <c r="K90" s="91">
        <v>130.72</v>
      </c>
      <c r="L90" s="97">
        <v>77.94</v>
      </c>
      <c r="M90" s="91">
        <f>G90*1%</f>
        <v>34.664999999999999</v>
      </c>
      <c r="N90" s="91"/>
      <c r="O90" s="91"/>
      <c r="P90" s="91">
        <f t="shared" si="12"/>
        <v>243.32499999999999</v>
      </c>
      <c r="Q90" s="83">
        <f t="shared" si="9"/>
        <v>3223.1750000000002</v>
      </c>
    </row>
    <row r="91" spans="1:17" s="75" customFormat="1" ht="78" customHeight="1" x14ac:dyDescent="0.2">
      <c r="A91" s="265"/>
      <c r="B91" s="249" t="s">
        <v>140</v>
      </c>
      <c r="C91" s="43" t="s">
        <v>594</v>
      </c>
      <c r="D91" s="29" t="s">
        <v>345</v>
      </c>
      <c r="E91" s="42">
        <v>400</v>
      </c>
      <c r="F91" s="40">
        <v>15</v>
      </c>
      <c r="G91" s="108">
        <f>+E91*F91</f>
        <v>6000</v>
      </c>
      <c r="H91" s="31"/>
      <c r="I91" s="31"/>
      <c r="J91" s="73">
        <f t="shared" si="11"/>
        <v>6000</v>
      </c>
      <c r="K91" s="91">
        <v>643.38</v>
      </c>
      <c r="L91" s="97"/>
      <c r="M91" s="91"/>
      <c r="N91" s="91">
        <v>180</v>
      </c>
      <c r="O91" s="91"/>
      <c r="P91" s="91">
        <f t="shared" si="12"/>
        <v>823.38</v>
      </c>
      <c r="Q91" s="83">
        <f t="shared" si="9"/>
        <v>5176.62</v>
      </c>
    </row>
    <row r="92" spans="1:17" s="75" customFormat="1" ht="78" customHeight="1" x14ac:dyDescent="0.2">
      <c r="A92" s="265"/>
      <c r="B92" s="250"/>
      <c r="C92" s="267" t="s">
        <v>38</v>
      </c>
      <c r="D92" s="50" t="s">
        <v>364</v>
      </c>
      <c r="E92" s="51">
        <v>307.7</v>
      </c>
      <c r="F92" s="40">
        <v>15</v>
      </c>
      <c r="G92" s="108">
        <f t="shared" si="10"/>
        <v>4615.5</v>
      </c>
      <c r="H92" s="31"/>
      <c r="I92" s="31"/>
      <c r="J92" s="73">
        <f t="shared" si="11"/>
        <v>4615.5</v>
      </c>
      <c r="K92" s="91">
        <v>399.15</v>
      </c>
      <c r="L92" s="97">
        <v>57.76</v>
      </c>
      <c r="M92" s="91">
        <f>G92*1%</f>
        <v>46.155000000000001</v>
      </c>
      <c r="N92" s="91"/>
      <c r="O92" s="91"/>
      <c r="P92" s="91">
        <f t="shared" si="12"/>
        <v>503.06499999999994</v>
      </c>
      <c r="Q92" s="83">
        <f t="shared" si="9"/>
        <v>4112.4350000000004</v>
      </c>
    </row>
    <row r="93" spans="1:17" s="75" customFormat="1" ht="78" customHeight="1" x14ac:dyDescent="0.2">
      <c r="A93" s="265"/>
      <c r="B93" s="250"/>
      <c r="C93" s="269"/>
      <c r="D93" s="29" t="s">
        <v>365</v>
      </c>
      <c r="E93" s="42">
        <v>307.7</v>
      </c>
      <c r="F93" s="40">
        <v>15</v>
      </c>
      <c r="G93" s="108">
        <f t="shared" si="10"/>
        <v>4615.5</v>
      </c>
      <c r="H93" s="31"/>
      <c r="I93" s="31"/>
      <c r="J93" s="73">
        <f t="shared" si="11"/>
        <v>4615.5</v>
      </c>
      <c r="K93" s="91">
        <v>399.15</v>
      </c>
      <c r="L93" s="97">
        <v>49.7</v>
      </c>
      <c r="M93" s="91">
        <f>G93*1%</f>
        <v>46.155000000000001</v>
      </c>
      <c r="N93" s="91"/>
      <c r="O93" s="91"/>
      <c r="P93" s="91">
        <f t="shared" si="12"/>
        <v>495.005</v>
      </c>
      <c r="Q93" s="83">
        <f t="shared" si="9"/>
        <v>4120.4949999999999</v>
      </c>
    </row>
    <row r="94" spans="1:17" s="75" customFormat="1" ht="78" customHeight="1" x14ac:dyDescent="0.2">
      <c r="A94" s="265"/>
      <c r="B94" s="250"/>
      <c r="C94" s="268"/>
      <c r="D94" s="29" t="s">
        <v>366</v>
      </c>
      <c r="E94" s="42">
        <v>307.7</v>
      </c>
      <c r="F94" s="40">
        <v>15</v>
      </c>
      <c r="G94" s="108">
        <f t="shared" si="10"/>
        <v>4615.5</v>
      </c>
      <c r="H94" s="31"/>
      <c r="I94" s="31"/>
      <c r="J94" s="73">
        <f t="shared" si="11"/>
        <v>4615.5</v>
      </c>
      <c r="K94" s="91">
        <v>399.15</v>
      </c>
      <c r="L94" s="97">
        <v>49.7</v>
      </c>
      <c r="M94" s="91">
        <f>G94*1%</f>
        <v>46.155000000000001</v>
      </c>
      <c r="N94" s="91"/>
      <c r="O94" s="91"/>
      <c r="P94" s="91">
        <f t="shared" si="12"/>
        <v>495.005</v>
      </c>
      <c r="Q94" s="83">
        <f t="shared" si="9"/>
        <v>4120.4949999999999</v>
      </c>
    </row>
    <row r="95" spans="1:17" s="75" customFormat="1" ht="78" customHeight="1" x14ac:dyDescent="0.2">
      <c r="A95" s="265"/>
      <c r="B95" s="250"/>
      <c r="C95" s="43" t="s">
        <v>39</v>
      </c>
      <c r="D95" s="29" t="s">
        <v>367</v>
      </c>
      <c r="E95" s="42">
        <v>290.52999999999997</v>
      </c>
      <c r="F95" s="40">
        <v>15</v>
      </c>
      <c r="G95" s="108">
        <f t="shared" si="10"/>
        <v>4357.95</v>
      </c>
      <c r="H95" s="31"/>
      <c r="I95" s="31"/>
      <c r="J95" s="73">
        <f t="shared" si="11"/>
        <v>4357.95</v>
      </c>
      <c r="K95" s="91">
        <v>357.94</v>
      </c>
      <c r="L95" s="97">
        <v>53.96</v>
      </c>
      <c r="M95" s="91">
        <f>G95*1%</f>
        <v>43.579499999999996</v>
      </c>
      <c r="N95" s="91"/>
      <c r="O95" s="91"/>
      <c r="P95" s="91">
        <f t="shared" si="12"/>
        <v>455.47949999999997</v>
      </c>
      <c r="Q95" s="83">
        <f t="shared" si="9"/>
        <v>3902.4704999999999</v>
      </c>
    </row>
    <row r="96" spans="1:17" s="75" customFormat="1" ht="78" customHeight="1" x14ac:dyDescent="0.2">
      <c r="A96" s="265"/>
      <c r="B96" s="250"/>
      <c r="C96" s="267" t="s">
        <v>227</v>
      </c>
      <c r="D96" s="29" t="s">
        <v>636</v>
      </c>
      <c r="E96" s="42">
        <v>230.5</v>
      </c>
      <c r="F96" s="40">
        <v>15</v>
      </c>
      <c r="G96" s="108">
        <f t="shared" si="10"/>
        <v>3457.5</v>
      </c>
      <c r="H96" s="31"/>
      <c r="I96" s="31"/>
      <c r="J96" s="73">
        <f t="shared" si="11"/>
        <v>3457.5</v>
      </c>
      <c r="K96" s="91">
        <v>129.74</v>
      </c>
      <c r="L96" s="97"/>
      <c r="M96" s="91"/>
      <c r="N96" s="91"/>
      <c r="O96" s="91"/>
      <c r="P96" s="91">
        <f t="shared" si="12"/>
        <v>129.74</v>
      </c>
      <c r="Q96" s="83">
        <f t="shared" si="9"/>
        <v>3327.76</v>
      </c>
    </row>
    <row r="97" spans="1:17" s="75" customFormat="1" ht="78" customHeight="1" x14ac:dyDescent="0.2">
      <c r="A97" s="265"/>
      <c r="B97" s="251"/>
      <c r="C97" s="268"/>
      <c r="D97" s="29" t="s">
        <v>368</v>
      </c>
      <c r="E97" s="30">
        <v>230.5</v>
      </c>
      <c r="F97" s="40">
        <v>15</v>
      </c>
      <c r="G97" s="108">
        <f t="shared" si="10"/>
        <v>3457.5</v>
      </c>
      <c r="H97" s="31"/>
      <c r="I97" s="31"/>
      <c r="J97" s="73">
        <f t="shared" si="11"/>
        <v>3457.5</v>
      </c>
      <c r="K97" s="91">
        <v>129.74</v>
      </c>
      <c r="L97" s="97">
        <v>50.54</v>
      </c>
      <c r="M97" s="91"/>
      <c r="N97" s="91"/>
      <c r="O97" s="91">
        <v>500</v>
      </c>
      <c r="P97" s="91">
        <f t="shared" si="12"/>
        <v>680.28</v>
      </c>
      <c r="Q97" s="83">
        <f t="shared" si="9"/>
        <v>2777.2200000000003</v>
      </c>
    </row>
    <row r="98" spans="1:17" s="75" customFormat="1" ht="78" customHeight="1" x14ac:dyDescent="0.2">
      <c r="A98" s="265"/>
      <c r="B98" s="249" t="s">
        <v>86</v>
      </c>
      <c r="C98" s="43" t="s">
        <v>278</v>
      </c>
      <c r="D98" s="29" t="s">
        <v>369</v>
      </c>
      <c r="E98" s="42">
        <v>423.02</v>
      </c>
      <c r="F98" s="40">
        <v>15</v>
      </c>
      <c r="G98" s="108">
        <f t="shared" si="10"/>
        <v>6345.2999999999993</v>
      </c>
      <c r="H98" s="31"/>
      <c r="I98" s="31"/>
      <c r="J98" s="73">
        <f t="shared" si="11"/>
        <v>6345.2999999999993</v>
      </c>
      <c r="K98" s="97">
        <v>717.14</v>
      </c>
      <c r="L98" s="97"/>
      <c r="M98" s="91"/>
      <c r="N98" s="91">
        <f>+G98*3%</f>
        <v>190.35899999999998</v>
      </c>
      <c r="O98" s="91"/>
      <c r="P98" s="91">
        <f t="shared" si="12"/>
        <v>907.49900000000002</v>
      </c>
      <c r="Q98" s="83">
        <f t="shared" si="9"/>
        <v>5437.8009999999995</v>
      </c>
    </row>
    <row r="99" spans="1:17" s="75" customFormat="1" ht="78" customHeight="1" x14ac:dyDescent="0.2">
      <c r="A99" s="265"/>
      <c r="B99" s="250"/>
      <c r="C99" s="43" t="s">
        <v>63</v>
      </c>
      <c r="D99" s="29" t="s">
        <v>370</v>
      </c>
      <c r="E99" s="30">
        <v>243.9</v>
      </c>
      <c r="F99" s="40">
        <v>15</v>
      </c>
      <c r="G99" s="108">
        <f t="shared" si="10"/>
        <v>3658.5</v>
      </c>
      <c r="H99" s="31"/>
      <c r="I99" s="31"/>
      <c r="J99" s="73">
        <f t="shared" si="11"/>
        <v>3658.5</v>
      </c>
      <c r="K99" s="91">
        <v>276.70999999999998</v>
      </c>
      <c r="L99" s="97">
        <v>49.7</v>
      </c>
      <c r="M99" s="91">
        <f>G99*1%</f>
        <v>36.585000000000001</v>
      </c>
      <c r="N99" s="91"/>
      <c r="O99" s="91"/>
      <c r="P99" s="91">
        <f t="shared" si="12"/>
        <v>362.99499999999995</v>
      </c>
      <c r="Q99" s="83">
        <f t="shared" si="9"/>
        <v>3295.5050000000001</v>
      </c>
    </row>
    <row r="100" spans="1:17" s="75" customFormat="1" ht="78" customHeight="1" x14ac:dyDescent="0.2">
      <c r="A100" s="265"/>
      <c r="B100" s="251"/>
      <c r="C100" s="197" t="s">
        <v>64</v>
      </c>
      <c r="D100" s="29" t="s">
        <v>371</v>
      </c>
      <c r="E100" s="30">
        <v>211.27</v>
      </c>
      <c r="F100" s="40">
        <v>15</v>
      </c>
      <c r="G100" s="108">
        <f t="shared" si="10"/>
        <v>3169.05</v>
      </c>
      <c r="H100" s="31"/>
      <c r="I100" s="31"/>
      <c r="J100" s="73">
        <f t="shared" si="11"/>
        <v>3169.05</v>
      </c>
      <c r="K100" s="91">
        <v>98.36</v>
      </c>
      <c r="L100" s="97"/>
      <c r="M100" s="91"/>
      <c r="N100" s="91"/>
      <c r="O100" s="91"/>
      <c r="P100" s="91">
        <f t="shared" si="12"/>
        <v>98.36</v>
      </c>
      <c r="Q100" s="83">
        <f t="shared" si="9"/>
        <v>3070.69</v>
      </c>
    </row>
    <row r="101" spans="1:17" s="75" customFormat="1" ht="78" customHeight="1" x14ac:dyDescent="0.2">
      <c r="A101" s="265"/>
      <c r="B101" s="249" t="s">
        <v>86</v>
      </c>
      <c r="C101" s="267" t="s">
        <v>64</v>
      </c>
      <c r="D101" s="29" t="s">
        <v>372</v>
      </c>
      <c r="E101" s="30">
        <v>211.27</v>
      </c>
      <c r="F101" s="40">
        <v>15</v>
      </c>
      <c r="G101" s="108">
        <f t="shared" si="10"/>
        <v>3169.05</v>
      </c>
      <c r="H101" s="31"/>
      <c r="I101" s="31"/>
      <c r="J101" s="73">
        <f t="shared" si="11"/>
        <v>3169.05</v>
      </c>
      <c r="K101" s="91">
        <v>98.36</v>
      </c>
      <c r="L101" s="97"/>
      <c r="M101" s="91"/>
      <c r="N101" s="91"/>
      <c r="O101" s="91"/>
      <c r="P101" s="91">
        <f t="shared" si="12"/>
        <v>98.36</v>
      </c>
      <c r="Q101" s="83">
        <f t="shared" si="9"/>
        <v>3070.69</v>
      </c>
    </row>
    <row r="102" spans="1:17" s="75" customFormat="1" ht="78" customHeight="1" x14ac:dyDescent="0.2">
      <c r="A102" s="265"/>
      <c r="B102" s="250"/>
      <c r="C102" s="268"/>
      <c r="D102" s="29" t="s">
        <v>373</v>
      </c>
      <c r="E102" s="30">
        <v>211.27</v>
      </c>
      <c r="F102" s="40">
        <v>15</v>
      </c>
      <c r="G102" s="108">
        <f t="shared" si="10"/>
        <v>3169.05</v>
      </c>
      <c r="H102" s="31"/>
      <c r="I102" s="31"/>
      <c r="J102" s="73">
        <f t="shared" si="11"/>
        <v>3169.05</v>
      </c>
      <c r="K102" s="91">
        <v>98.36</v>
      </c>
      <c r="L102" s="97"/>
      <c r="M102" s="91"/>
      <c r="N102" s="91"/>
      <c r="O102" s="91"/>
      <c r="P102" s="91">
        <f t="shared" si="12"/>
        <v>98.36</v>
      </c>
      <c r="Q102" s="83">
        <f t="shared" si="9"/>
        <v>3070.69</v>
      </c>
    </row>
    <row r="103" spans="1:17" s="75" customFormat="1" ht="78" customHeight="1" x14ac:dyDescent="0.2">
      <c r="A103" s="265"/>
      <c r="B103" s="250"/>
      <c r="C103" s="43" t="s">
        <v>110</v>
      </c>
      <c r="D103" s="29" t="s">
        <v>374</v>
      </c>
      <c r="E103" s="52">
        <v>138.30000000000001</v>
      </c>
      <c r="F103" s="40">
        <v>7</v>
      </c>
      <c r="G103" s="108">
        <f t="shared" si="10"/>
        <v>968.10000000000014</v>
      </c>
      <c r="H103" s="31">
        <v>31.92</v>
      </c>
      <c r="I103" s="31"/>
      <c r="J103" s="73">
        <f t="shared" si="11"/>
        <v>1000.0200000000001</v>
      </c>
      <c r="K103" s="91"/>
      <c r="L103" s="97"/>
      <c r="M103" s="91"/>
      <c r="N103" s="91"/>
      <c r="O103" s="91"/>
      <c r="P103" s="91">
        <f t="shared" si="12"/>
        <v>0</v>
      </c>
      <c r="Q103" s="83">
        <f t="shared" si="9"/>
        <v>1000.0200000000001</v>
      </c>
    </row>
    <row r="104" spans="1:17" s="75" customFormat="1" ht="78" customHeight="1" x14ac:dyDescent="0.2">
      <c r="A104" s="265"/>
      <c r="B104" s="250"/>
      <c r="C104" s="43" t="s">
        <v>141</v>
      </c>
      <c r="D104" s="29" t="s">
        <v>375</v>
      </c>
      <c r="E104" s="30">
        <v>116.96</v>
      </c>
      <c r="F104" s="40">
        <v>15</v>
      </c>
      <c r="G104" s="108">
        <f t="shared" si="10"/>
        <v>1754.3999999999999</v>
      </c>
      <c r="H104" s="31">
        <v>75.290000000000006</v>
      </c>
      <c r="I104" s="31"/>
      <c r="J104" s="73">
        <f t="shared" si="11"/>
        <v>1829.6899999999998</v>
      </c>
      <c r="K104" s="91"/>
      <c r="L104" s="97">
        <v>53.6</v>
      </c>
      <c r="M104" s="91"/>
      <c r="N104" s="91"/>
      <c r="O104" s="91"/>
      <c r="P104" s="91">
        <f t="shared" si="12"/>
        <v>53.6</v>
      </c>
      <c r="Q104" s="83">
        <f t="shared" si="9"/>
        <v>1776.09</v>
      </c>
    </row>
    <row r="105" spans="1:17" s="75" customFormat="1" ht="78" customHeight="1" x14ac:dyDescent="0.2">
      <c r="A105" s="265"/>
      <c r="B105" s="250"/>
      <c r="C105" s="43" t="s">
        <v>142</v>
      </c>
      <c r="D105" s="29" t="s">
        <v>376</v>
      </c>
      <c r="E105" s="30">
        <v>152.06</v>
      </c>
      <c r="F105" s="40">
        <v>15</v>
      </c>
      <c r="G105" s="108">
        <f t="shared" si="10"/>
        <v>2280.9</v>
      </c>
      <c r="H105" s="31">
        <v>41.59</v>
      </c>
      <c r="I105" s="31"/>
      <c r="J105" s="73">
        <f t="shared" si="11"/>
        <v>2322.4900000000002</v>
      </c>
      <c r="K105" s="91"/>
      <c r="L105" s="97"/>
      <c r="M105" s="91"/>
      <c r="N105" s="91"/>
      <c r="O105" s="91"/>
      <c r="P105" s="91">
        <f t="shared" si="12"/>
        <v>0</v>
      </c>
      <c r="Q105" s="83">
        <f t="shared" si="9"/>
        <v>2322.4900000000002</v>
      </c>
    </row>
    <row r="106" spans="1:17" s="75" customFormat="1" ht="78" customHeight="1" x14ac:dyDescent="0.2">
      <c r="A106" s="266"/>
      <c r="B106" s="250"/>
      <c r="C106" s="43" t="s">
        <v>144</v>
      </c>
      <c r="D106" s="29" t="s">
        <v>377</v>
      </c>
      <c r="E106" s="30">
        <v>273.3</v>
      </c>
      <c r="F106" s="40">
        <v>15</v>
      </c>
      <c r="G106" s="108">
        <f t="shared" si="10"/>
        <v>4099.5</v>
      </c>
      <c r="H106" s="31"/>
      <c r="I106" s="31"/>
      <c r="J106" s="73">
        <f t="shared" si="11"/>
        <v>4099.5</v>
      </c>
      <c r="K106" s="91">
        <v>324.39999999999998</v>
      </c>
      <c r="L106" s="97">
        <v>49.7</v>
      </c>
      <c r="M106" s="91">
        <f>G106*1%</f>
        <v>40.994999999999997</v>
      </c>
      <c r="N106" s="91"/>
      <c r="O106" s="91"/>
      <c r="P106" s="91">
        <f t="shared" si="12"/>
        <v>415.09499999999997</v>
      </c>
      <c r="Q106" s="83">
        <f t="shared" si="9"/>
        <v>3684.4050000000002</v>
      </c>
    </row>
    <row r="107" spans="1:17" s="75" customFormat="1" ht="78" customHeight="1" x14ac:dyDescent="0.2">
      <c r="A107" s="264" t="s">
        <v>133</v>
      </c>
      <c r="B107" s="250"/>
      <c r="C107" s="43" t="s">
        <v>145</v>
      </c>
      <c r="D107" s="29" t="s">
        <v>378</v>
      </c>
      <c r="E107" s="30">
        <v>273.3</v>
      </c>
      <c r="F107" s="40">
        <v>15</v>
      </c>
      <c r="G107" s="108">
        <f t="shared" si="10"/>
        <v>4099.5</v>
      </c>
      <c r="H107" s="31"/>
      <c r="I107" s="31"/>
      <c r="J107" s="73">
        <f t="shared" si="11"/>
        <v>4099.5</v>
      </c>
      <c r="K107" s="91">
        <v>324.39999999999998</v>
      </c>
      <c r="L107" s="97"/>
      <c r="M107" s="91">
        <f>G107*1%</f>
        <v>40.994999999999997</v>
      </c>
      <c r="N107" s="91"/>
      <c r="O107" s="91"/>
      <c r="P107" s="91">
        <f t="shared" si="12"/>
        <v>365.39499999999998</v>
      </c>
      <c r="Q107" s="83">
        <f t="shared" si="9"/>
        <v>3734.105</v>
      </c>
    </row>
    <row r="108" spans="1:17" s="75" customFormat="1" ht="78" customHeight="1" x14ac:dyDescent="0.2">
      <c r="A108" s="265"/>
      <c r="B108" s="250"/>
      <c r="C108" s="43" t="s">
        <v>143</v>
      </c>
      <c r="D108" s="29" t="s">
        <v>379</v>
      </c>
      <c r="E108" s="30">
        <v>216.86</v>
      </c>
      <c r="F108" s="40">
        <v>15</v>
      </c>
      <c r="G108" s="108">
        <f t="shared" si="10"/>
        <v>3252.9</v>
      </c>
      <c r="H108" s="31"/>
      <c r="I108" s="31"/>
      <c r="J108" s="73">
        <f t="shared" si="11"/>
        <v>3252.9</v>
      </c>
      <c r="K108" s="91">
        <v>107.48</v>
      </c>
      <c r="L108" s="97">
        <v>49.7</v>
      </c>
      <c r="M108" s="91"/>
      <c r="N108" s="91"/>
      <c r="O108" s="91"/>
      <c r="P108" s="91">
        <f t="shared" si="12"/>
        <v>157.18</v>
      </c>
      <c r="Q108" s="83">
        <f t="shared" si="9"/>
        <v>3095.7200000000003</v>
      </c>
    </row>
    <row r="109" spans="1:17" s="75" customFormat="1" ht="78" customHeight="1" x14ac:dyDescent="0.2">
      <c r="A109" s="265"/>
      <c r="B109" s="251"/>
      <c r="C109" s="43" t="s">
        <v>65</v>
      </c>
      <c r="D109" s="29" t="s">
        <v>380</v>
      </c>
      <c r="E109" s="30">
        <v>206.36</v>
      </c>
      <c r="F109" s="40">
        <v>15</v>
      </c>
      <c r="G109" s="108">
        <f t="shared" si="10"/>
        <v>3095.4</v>
      </c>
      <c r="H109" s="31"/>
      <c r="I109" s="31"/>
      <c r="J109" s="73">
        <f t="shared" si="11"/>
        <v>3095.4</v>
      </c>
      <c r="K109" s="91">
        <v>90.35</v>
      </c>
      <c r="L109" s="97"/>
      <c r="M109" s="91"/>
      <c r="N109" s="91"/>
      <c r="O109" s="91"/>
      <c r="P109" s="91">
        <f t="shared" si="12"/>
        <v>90.35</v>
      </c>
      <c r="Q109" s="83">
        <f t="shared" si="9"/>
        <v>3005.05</v>
      </c>
    </row>
    <row r="110" spans="1:17" s="75" customFormat="1" ht="78" customHeight="1" x14ac:dyDescent="0.2">
      <c r="A110" s="265"/>
      <c r="B110" s="249" t="s">
        <v>147</v>
      </c>
      <c r="C110" s="43" t="s">
        <v>279</v>
      </c>
      <c r="D110" s="29" t="s">
        <v>381</v>
      </c>
      <c r="E110" s="30">
        <v>358.8</v>
      </c>
      <c r="F110" s="40">
        <v>15</v>
      </c>
      <c r="G110" s="108">
        <f t="shared" si="10"/>
        <v>5382</v>
      </c>
      <c r="H110" s="31"/>
      <c r="I110" s="31"/>
      <c r="J110" s="73">
        <f t="shared" si="11"/>
        <v>5382</v>
      </c>
      <c r="K110" s="91">
        <v>530.09</v>
      </c>
      <c r="L110" s="97"/>
      <c r="M110" s="91"/>
      <c r="N110" s="91">
        <f>+G110*3%</f>
        <v>161.46</v>
      </c>
      <c r="O110" s="91"/>
      <c r="P110" s="91">
        <f t="shared" si="12"/>
        <v>691.55000000000007</v>
      </c>
      <c r="Q110" s="83">
        <f t="shared" si="9"/>
        <v>4690.45</v>
      </c>
    </row>
    <row r="111" spans="1:17" s="75" customFormat="1" ht="78" customHeight="1" x14ac:dyDescent="0.2">
      <c r="A111" s="265"/>
      <c r="B111" s="251"/>
      <c r="C111" s="43" t="s">
        <v>146</v>
      </c>
      <c r="D111" s="29" t="s">
        <v>382</v>
      </c>
      <c r="E111" s="30">
        <v>243.9</v>
      </c>
      <c r="F111" s="40">
        <v>15</v>
      </c>
      <c r="G111" s="108">
        <f t="shared" si="10"/>
        <v>3658.5</v>
      </c>
      <c r="H111" s="31"/>
      <c r="I111" s="31"/>
      <c r="J111" s="73">
        <f t="shared" si="11"/>
        <v>3658.5</v>
      </c>
      <c r="K111" s="91">
        <v>276.70999999999998</v>
      </c>
      <c r="L111" s="97">
        <v>49.7</v>
      </c>
      <c r="M111" s="91">
        <f>G111*1%</f>
        <v>36.585000000000001</v>
      </c>
      <c r="N111" s="91"/>
      <c r="O111" s="91"/>
      <c r="P111" s="91">
        <f t="shared" si="12"/>
        <v>362.99499999999995</v>
      </c>
      <c r="Q111" s="83">
        <f t="shared" si="9"/>
        <v>3295.5050000000001</v>
      </c>
    </row>
    <row r="112" spans="1:17" s="75" customFormat="1" ht="78" customHeight="1" x14ac:dyDescent="0.2">
      <c r="A112" s="266"/>
      <c r="B112" s="182" t="s">
        <v>593</v>
      </c>
      <c r="C112" s="43" t="s">
        <v>67</v>
      </c>
      <c r="D112" s="29" t="s">
        <v>384</v>
      </c>
      <c r="E112" s="30">
        <v>238.67</v>
      </c>
      <c r="F112" s="40">
        <v>15</v>
      </c>
      <c r="G112" s="108">
        <f t="shared" si="10"/>
        <v>3580.0499999999997</v>
      </c>
      <c r="H112" s="31"/>
      <c r="I112" s="31"/>
      <c r="J112" s="73">
        <f t="shared" si="11"/>
        <v>3580.0499999999997</v>
      </c>
      <c r="K112" s="91">
        <v>160.80000000000001</v>
      </c>
      <c r="L112" s="97"/>
      <c r="M112" s="91"/>
      <c r="N112" s="91"/>
      <c r="O112" s="91"/>
      <c r="P112" s="91">
        <f t="shared" si="12"/>
        <v>160.80000000000001</v>
      </c>
      <c r="Q112" s="83">
        <f t="shared" si="9"/>
        <v>3419.2499999999995</v>
      </c>
    </row>
    <row r="113" spans="1:17" s="75" customFormat="1" ht="78" customHeight="1" x14ac:dyDescent="0.2">
      <c r="A113" s="258" t="s">
        <v>148</v>
      </c>
      <c r="B113" s="183" t="s">
        <v>148</v>
      </c>
      <c r="C113" s="43" t="s">
        <v>273</v>
      </c>
      <c r="D113" s="29" t="s">
        <v>385</v>
      </c>
      <c r="E113" s="30">
        <v>423.02</v>
      </c>
      <c r="F113" s="40">
        <v>15</v>
      </c>
      <c r="G113" s="108">
        <f t="shared" si="10"/>
        <v>6345.2999999999993</v>
      </c>
      <c r="H113" s="31"/>
      <c r="I113" s="31"/>
      <c r="J113" s="73">
        <f t="shared" si="11"/>
        <v>6345.2999999999993</v>
      </c>
      <c r="K113" s="91">
        <v>717.14</v>
      </c>
      <c r="L113" s="97"/>
      <c r="M113" s="91"/>
      <c r="N113" s="91">
        <f>G113*3%</f>
        <v>190.35899999999998</v>
      </c>
      <c r="O113" s="91"/>
      <c r="P113" s="91">
        <f t="shared" si="12"/>
        <v>907.49900000000002</v>
      </c>
      <c r="Q113" s="83">
        <f t="shared" si="9"/>
        <v>5437.8009999999995</v>
      </c>
    </row>
    <row r="114" spans="1:17" s="75" customFormat="1" ht="78" customHeight="1" x14ac:dyDescent="0.2">
      <c r="A114" s="259"/>
      <c r="B114" s="249" t="s">
        <v>149</v>
      </c>
      <c r="C114" s="53" t="s">
        <v>280</v>
      </c>
      <c r="D114" s="29" t="s">
        <v>386</v>
      </c>
      <c r="E114" s="30">
        <v>400</v>
      </c>
      <c r="F114" s="40">
        <v>15</v>
      </c>
      <c r="G114" s="108">
        <f t="shared" si="10"/>
        <v>6000</v>
      </c>
      <c r="H114" s="31"/>
      <c r="I114" s="31"/>
      <c r="J114" s="73">
        <f t="shared" si="11"/>
        <v>6000</v>
      </c>
      <c r="K114" s="91">
        <v>643.38</v>
      </c>
      <c r="L114" s="97"/>
      <c r="M114" s="91"/>
      <c r="N114" s="91">
        <v>180</v>
      </c>
      <c r="O114" s="91"/>
      <c r="P114" s="91">
        <f t="shared" si="12"/>
        <v>823.38</v>
      </c>
      <c r="Q114" s="83">
        <f t="shared" si="9"/>
        <v>5176.62</v>
      </c>
    </row>
    <row r="115" spans="1:17" s="75" customFormat="1" ht="78" customHeight="1" x14ac:dyDescent="0.2">
      <c r="A115" s="259"/>
      <c r="B115" s="250"/>
      <c r="C115" s="43" t="s">
        <v>67</v>
      </c>
      <c r="D115" s="29" t="s">
        <v>387</v>
      </c>
      <c r="E115" s="39">
        <v>238.67</v>
      </c>
      <c r="F115" s="40">
        <v>15</v>
      </c>
      <c r="G115" s="108">
        <f t="shared" si="10"/>
        <v>3580.0499999999997</v>
      </c>
      <c r="H115" s="31"/>
      <c r="I115" s="31"/>
      <c r="J115" s="73">
        <f t="shared" si="11"/>
        <v>3580.0499999999997</v>
      </c>
      <c r="K115" s="91">
        <v>160.80000000000001</v>
      </c>
      <c r="L115" s="97"/>
      <c r="M115" s="91"/>
      <c r="N115" s="91"/>
      <c r="O115" s="91"/>
      <c r="P115" s="91">
        <f t="shared" si="12"/>
        <v>160.80000000000001</v>
      </c>
      <c r="Q115" s="83">
        <f t="shared" si="9"/>
        <v>3419.2499999999995</v>
      </c>
    </row>
    <row r="116" spans="1:17" s="75" customFormat="1" ht="78" customHeight="1" x14ac:dyDescent="0.2">
      <c r="A116" s="259"/>
      <c r="B116" s="251"/>
      <c r="C116" s="47" t="s">
        <v>114</v>
      </c>
      <c r="D116" s="29" t="s">
        <v>645</v>
      </c>
      <c r="E116" s="30">
        <v>268</v>
      </c>
      <c r="F116" s="40">
        <v>15</v>
      </c>
      <c r="G116" s="108">
        <f t="shared" si="10"/>
        <v>4020</v>
      </c>
      <c r="H116" s="31"/>
      <c r="I116" s="31"/>
      <c r="J116" s="73">
        <f t="shared" si="11"/>
        <v>4020</v>
      </c>
      <c r="K116" s="91">
        <v>316.04000000000002</v>
      </c>
      <c r="L116" s="97"/>
      <c r="M116" s="91"/>
      <c r="N116" s="91"/>
      <c r="O116" s="91"/>
      <c r="P116" s="91">
        <f t="shared" si="12"/>
        <v>316.04000000000002</v>
      </c>
      <c r="Q116" s="83">
        <f t="shared" si="9"/>
        <v>3703.96</v>
      </c>
    </row>
    <row r="117" spans="1:17" s="75" customFormat="1" ht="78" customHeight="1" x14ac:dyDescent="0.2">
      <c r="A117" s="259"/>
      <c r="B117" s="126" t="s">
        <v>40</v>
      </c>
      <c r="C117" s="43" t="s">
        <v>281</v>
      </c>
      <c r="D117" s="29" t="s">
        <v>388</v>
      </c>
      <c r="E117" s="30">
        <v>358.8</v>
      </c>
      <c r="F117" s="40">
        <v>15</v>
      </c>
      <c r="G117" s="108">
        <f t="shared" si="10"/>
        <v>5382</v>
      </c>
      <c r="H117" s="31"/>
      <c r="I117" s="31"/>
      <c r="J117" s="73">
        <f t="shared" si="11"/>
        <v>5382</v>
      </c>
      <c r="K117" s="91">
        <v>530.09</v>
      </c>
      <c r="L117" s="97"/>
      <c r="M117" s="91"/>
      <c r="N117" s="91">
        <f>G117*3%</f>
        <v>161.46</v>
      </c>
      <c r="O117" s="91"/>
      <c r="P117" s="91">
        <f t="shared" si="12"/>
        <v>691.55000000000007</v>
      </c>
      <c r="Q117" s="83">
        <f t="shared" si="9"/>
        <v>4690.45</v>
      </c>
    </row>
    <row r="118" spans="1:17" s="75" customFormat="1" ht="78" customHeight="1" x14ac:dyDescent="0.2">
      <c r="A118" s="259"/>
      <c r="B118" s="126" t="s">
        <v>150</v>
      </c>
      <c r="C118" s="43" t="s">
        <v>282</v>
      </c>
      <c r="D118" s="29" t="s">
        <v>389</v>
      </c>
      <c r="E118" s="30">
        <v>400</v>
      </c>
      <c r="F118" s="40">
        <v>15</v>
      </c>
      <c r="G118" s="108">
        <f t="shared" si="10"/>
        <v>6000</v>
      </c>
      <c r="H118" s="31"/>
      <c r="I118" s="31"/>
      <c r="J118" s="73">
        <f t="shared" si="11"/>
        <v>6000</v>
      </c>
      <c r="K118" s="91">
        <v>643.38</v>
      </c>
      <c r="L118" s="97"/>
      <c r="M118" s="91"/>
      <c r="N118" s="91">
        <f>G118*3%</f>
        <v>180</v>
      </c>
      <c r="O118" s="91"/>
      <c r="P118" s="91">
        <f t="shared" si="12"/>
        <v>823.38</v>
      </c>
      <c r="Q118" s="83">
        <f t="shared" si="9"/>
        <v>5176.62</v>
      </c>
    </row>
    <row r="119" spans="1:17" s="75" customFormat="1" ht="78" customHeight="1" x14ac:dyDescent="0.2">
      <c r="A119" s="259"/>
      <c r="B119" s="249" t="s">
        <v>41</v>
      </c>
      <c r="C119" s="43" t="s">
        <v>283</v>
      </c>
      <c r="D119" s="29" t="s">
        <v>390</v>
      </c>
      <c r="E119" s="30">
        <v>449.95</v>
      </c>
      <c r="F119" s="40">
        <v>15</v>
      </c>
      <c r="G119" s="108">
        <f t="shared" si="10"/>
        <v>6749.25</v>
      </c>
      <c r="H119" s="31"/>
      <c r="I119" s="31"/>
      <c r="J119" s="73">
        <f t="shared" si="11"/>
        <v>6749.25</v>
      </c>
      <c r="K119" s="91">
        <v>803.42</v>
      </c>
      <c r="L119" s="97"/>
      <c r="M119" s="91"/>
      <c r="N119" s="91">
        <f>G119*3%</f>
        <v>202.47749999999999</v>
      </c>
      <c r="O119" s="91"/>
      <c r="P119" s="91">
        <f t="shared" si="12"/>
        <v>1005.8974999999999</v>
      </c>
      <c r="Q119" s="83">
        <f t="shared" si="9"/>
        <v>5743.3525</v>
      </c>
    </row>
    <row r="120" spans="1:17" s="75" customFormat="1" ht="78" customHeight="1" x14ac:dyDescent="0.2">
      <c r="A120" s="259"/>
      <c r="B120" s="250"/>
      <c r="C120" s="43" t="s">
        <v>151</v>
      </c>
      <c r="D120" s="29" t="s">
        <v>391</v>
      </c>
      <c r="E120" s="30">
        <v>320</v>
      </c>
      <c r="F120" s="40">
        <v>15</v>
      </c>
      <c r="G120" s="108">
        <f t="shared" si="10"/>
        <v>4800</v>
      </c>
      <c r="H120" s="31"/>
      <c r="I120" s="31"/>
      <c r="J120" s="73">
        <f t="shared" si="11"/>
        <v>4800</v>
      </c>
      <c r="K120" s="91">
        <v>428.67</v>
      </c>
      <c r="L120" s="97"/>
      <c r="M120" s="91"/>
      <c r="N120" s="91">
        <f>G120*2%</f>
        <v>96</v>
      </c>
      <c r="O120" s="91"/>
      <c r="P120" s="91">
        <f t="shared" si="12"/>
        <v>524.67000000000007</v>
      </c>
      <c r="Q120" s="83">
        <f t="shared" si="9"/>
        <v>4275.33</v>
      </c>
    </row>
    <row r="121" spans="1:17" s="75" customFormat="1" ht="78" customHeight="1" x14ac:dyDescent="0.2">
      <c r="A121" s="259"/>
      <c r="B121" s="250"/>
      <c r="C121" s="47" t="s">
        <v>36</v>
      </c>
      <c r="D121" s="29" t="s">
        <v>392</v>
      </c>
      <c r="E121" s="30">
        <v>206</v>
      </c>
      <c r="F121" s="40">
        <v>15</v>
      </c>
      <c r="G121" s="108">
        <f t="shared" si="10"/>
        <v>3090</v>
      </c>
      <c r="H121" s="31"/>
      <c r="I121" s="31"/>
      <c r="J121" s="73">
        <f t="shared" si="11"/>
        <v>3090</v>
      </c>
      <c r="K121" s="91">
        <v>89.76</v>
      </c>
      <c r="L121" s="97"/>
      <c r="M121" s="91"/>
      <c r="N121" s="91"/>
      <c r="O121" s="91"/>
      <c r="P121" s="91">
        <f t="shared" si="12"/>
        <v>89.76</v>
      </c>
      <c r="Q121" s="83">
        <f t="shared" si="9"/>
        <v>3000.24</v>
      </c>
    </row>
    <row r="122" spans="1:17" s="75" customFormat="1" ht="78" customHeight="1" x14ac:dyDescent="0.2">
      <c r="A122" s="259"/>
      <c r="B122" s="250"/>
      <c r="C122" s="47" t="s">
        <v>146</v>
      </c>
      <c r="D122" s="29" t="s">
        <v>393</v>
      </c>
      <c r="E122" s="30">
        <v>243.96</v>
      </c>
      <c r="F122" s="40">
        <v>15</v>
      </c>
      <c r="G122" s="108">
        <f t="shared" si="10"/>
        <v>3659.4</v>
      </c>
      <c r="H122" s="31"/>
      <c r="I122" s="31"/>
      <c r="J122" s="73">
        <f t="shared" si="11"/>
        <v>3659.4</v>
      </c>
      <c r="K122" s="91">
        <v>276.70999999999998</v>
      </c>
      <c r="L122" s="97">
        <v>49.7</v>
      </c>
      <c r="M122" s="91">
        <f>G122*1%</f>
        <v>36.594000000000001</v>
      </c>
      <c r="N122" s="91"/>
      <c r="O122" s="91"/>
      <c r="P122" s="91">
        <f t="shared" si="12"/>
        <v>363.00399999999996</v>
      </c>
      <c r="Q122" s="83">
        <f t="shared" si="9"/>
        <v>3296.3960000000002</v>
      </c>
    </row>
    <row r="123" spans="1:17" s="75" customFormat="1" ht="78" customHeight="1" x14ac:dyDescent="0.2">
      <c r="A123" s="259"/>
      <c r="B123" s="250"/>
      <c r="C123" s="43" t="s">
        <v>152</v>
      </c>
      <c r="D123" s="29" t="s">
        <v>394</v>
      </c>
      <c r="E123" s="30">
        <v>243.9</v>
      </c>
      <c r="F123" s="40">
        <v>15</v>
      </c>
      <c r="G123" s="108">
        <f t="shared" si="10"/>
        <v>3658.5</v>
      </c>
      <c r="H123" s="31"/>
      <c r="I123" s="31"/>
      <c r="J123" s="73">
        <f t="shared" si="11"/>
        <v>3658.5</v>
      </c>
      <c r="K123" s="91">
        <v>276.70999999999998</v>
      </c>
      <c r="L123" s="97"/>
      <c r="M123" s="91">
        <f>G123*1%</f>
        <v>36.585000000000001</v>
      </c>
      <c r="N123" s="91"/>
      <c r="O123" s="91"/>
      <c r="P123" s="91">
        <f t="shared" si="12"/>
        <v>313.29499999999996</v>
      </c>
      <c r="Q123" s="83">
        <f t="shared" si="9"/>
        <v>3345.2049999999999</v>
      </c>
    </row>
    <row r="124" spans="1:17" s="75" customFormat="1" ht="78" customHeight="1" x14ac:dyDescent="0.2">
      <c r="A124" s="260"/>
      <c r="B124" s="251"/>
      <c r="C124" s="47" t="s">
        <v>109</v>
      </c>
      <c r="D124" s="29" t="s">
        <v>395</v>
      </c>
      <c r="E124" s="30">
        <v>290.52999999999997</v>
      </c>
      <c r="F124" s="40">
        <v>15</v>
      </c>
      <c r="G124" s="108">
        <f t="shared" si="10"/>
        <v>4357.95</v>
      </c>
      <c r="H124" s="31"/>
      <c r="I124" s="31"/>
      <c r="J124" s="73">
        <f t="shared" si="11"/>
        <v>4357.95</v>
      </c>
      <c r="K124" s="91">
        <v>357.86</v>
      </c>
      <c r="L124" s="97"/>
      <c r="M124" s="91"/>
      <c r="N124" s="91"/>
      <c r="O124" s="91"/>
      <c r="P124" s="91">
        <f t="shared" si="12"/>
        <v>357.86</v>
      </c>
      <c r="Q124" s="83">
        <f t="shared" si="9"/>
        <v>4000.0899999999997</v>
      </c>
    </row>
    <row r="125" spans="1:17" s="75" customFormat="1" ht="78" customHeight="1" x14ac:dyDescent="0.2">
      <c r="A125" s="258" t="s">
        <v>148</v>
      </c>
      <c r="B125" s="249" t="s">
        <v>41</v>
      </c>
      <c r="C125" s="43" t="s">
        <v>153</v>
      </c>
      <c r="D125" s="135" t="s">
        <v>396</v>
      </c>
      <c r="E125" s="30">
        <v>206</v>
      </c>
      <c r="F125" s="40">
        <v>15</v>
      </c>
      <c r="G125" s="108">
        <f t="shared" si="10"/>
        <v>3090</v>
      </c>
      <c r="H125" s="31"/>
      <c r="I125" s="31"/>
      <c r="J125" s="73">
        <f t="shared" si="11"/>
        <v>3090</v>
      </c>
      <c r="K125" s="91">
        <v>89.76</v>
      </c>
      <c r="L125" s="97"/>
      <c r="M125" s="91"/>
      <c r="N125" s="91"/>
      <c r="O125" s="91"/>
      <c r="P125" s="91">
        <f t="shared" si="12"/>
        <v>89.76</v>
      </c>
      <c r="Q125" s="83">
        <f t="shared" si="9"/>
        <v>3000.24</v>
      </c>
    </row>
    <row r="126" spans="1:17" s="75" customFormat="1" ht="78" customHeight="1" x14ac:dyDescent="0.2">
      <c r="A126" s="259"/>
      <c r="B126" s="250"/>
      <c r="C126" s="43" t="s">
        <v>42</v>
      </c>
      <c r="D126" s="29" t="s">
        <v>397</v>
      </c>
      <c r="E126" s="30">
        <v>427.7</v>
      </c>
      <c r="F126" s="40">
        <v>15</v>
      </c>
      <c r="G126" s="108">
        <f t="shared" si="10"/>
        <v>6415.5</v>
      </c>
      <c r="H126" s="31"/>
      <c r="I126" s="31"/>
      <c r="J126" s="73">
        <f t="shared" si="11"/>
        <v>6415.5</v>
      </c>
      <c r="K126" s="91">
        <v>732.13</v>
      </c>
      <c r="L126" s="97">
        <v>49.7</v>
      </c>
      <c r="M126" s="91">
        <f>G126*1%</f>
        <v>64.155000000000001</v>
      </c>
      <c r="N126" s="91"/>
      <c r="O126" s="91"/>
      <c r="P126" s="91">
        <f t="shared" si="12"/>
        <v>845.98500000000001</v>
      </c>
      <c r="Q126" s="83">
        <f t="shared" si="9"/>
        <v>5569.5150000000003</v>
      </c>
    </row>
    <row r="127" spans="1:17" s="75" customFormat="1" ht="78" customHeight="1" x14ac:dyDescent="0.2">
      <c r="A127" s="259"/>
      <c r="B127" s="250"/>
      <c r="C127" s="43" t="s">
        <v>43</v>
      </c>
      <c r="D127" s="41" t="s">
        <v>398</v>
      </c>
      <c r="E127" s="30">
        <v>390</v>
      </c>
      <c r="F127" s="40">
        <v>15</v>
      </c>
      <c r="G127" s="108">
        <f t="shared" si="10"/>
        <v>5850</v>
      </c>
      <c r="H127" s="31"/>
      <c r="I127" s="31"/>
      <c r="J127" s="73">
        <f t="shared" si="11"/>
        <v>5850</v>
      </c>
      <c r="K127" s="91">
        <v>613.96</v>
      </c>
      <c r="L127" s="97">
        <v>62.7</v>
      </c>
      <c r="M127" s="91">
        <f>G127*1%</f>
        <v>58.5</v>
      </c>
      <c r="N127" s="91"/>
      <c r="O127" s="91"/>
      <c r="P127" s="91">
        <f t="shared" si="12"/>
        <v>735.16000000000008</v>
      </c>
      <c r="Q127" s="83">
        <f t="shared" si="9"/>
        <v>5114.84</v>
      </c>
    </row>
    <row r="128" spans="1:17" s="75" customFormat="1" ht="78" customHeight="1" x14ac:dyDescent="0.2">
      <c r="A128" s="259"/>
      <c r="B128" s="250"/>
      <c r="C128" s="43" t="s">
        <v>44</v>
      </c>
      <c r="D128" s="29" t="s">
        <v>399</v>
      </c>
      <c r="E128" s="30">
        <v>390.3</v>
      </c>
      <c r="F128" s="40">
        <v>15</v>
      </c>
      <c r="G128" s="108">
        <f t="shared" si="10"/>
        <v>5854.5</v>
      </c>
      <c r="H128" s="31"/>
      <c r="I128" s="31"/>
      <c r="J128" s="73">
        <f t="shared" si="11"/>
        <v>5854.5</v>
      </c>
      <c r="K128" s="91">
        <v>614.95000000000005</v>
      </c>
      <c r="L128" s="97">
        <v>57.76</v>
      </c>
      <c r="M128" s="91">
        <f>G128*1%</f>
        <v>58.545000000000002</v>
      </c>
      <c r="N128" s="91"/>
      <c r="O128" s="91"/>
      <c r="P128" s="91">
        <f t="shared" si="12"/>
        <v>731.255</v>
      </c>
      <c r="Q128" s="83">
        <f t="shared" si="9"/>
        <v>5123.2449999999999</v>
      </c>
    </row>
    <row r="129" spans="1:17" s="75" customFormat="1" ht="78" customHeight="1" x14ac:dyDescent="0.2">
      <c r="A129" s="259"/>
      <c r="B129" s="250"/>
      <c r="C129" s="43" t="s">
        <v>69</v>
      </c>
      <c r="D129" s="29" t="s">
        <v>400</v>
      </c>
      <c r="E129" s="54">
        <v>427.7</v>
      </c>
      <c r="F129" s="40">
        <v>15</v>
      </c>
      <c r="G129" s="108">
        <f t="shared" si="10"/>
        <v>6415.5</v>
      </c>
      <c r="H129" s="31"/>
      <c r="I129" s="31"/>
      <c r="J129" s="73">
        <f t="shared" si="11"/>
        <v>6415.5</v>
      </c>
      <c r="K129" s="91">
        <v>732.13</v>
      </c>
      <c r="L129" s="97">
        <v>104.55</v>
      </c>
      <c r="M129" s="91">
        <f>G129*1%</f>
        <v>64.155000000000001</v>
      </c>
      <c r="N129" s="91"/>
      <c r="O129" s="91"/>
      <c r="P129" s="91">
        <f t="shared" si="12"/>
        <v>900.83499999999992</v>
      </c>
      <c r="Q129" s="83">
        <f t="shared" si="9"/>
        <v>5514.665</v>
      </c>
    </row>
    <row r="130" spans="1:17" s="75" customFormat="1" ht="78" customHeight="1" x14ac:dyDescent="0.2">
      <c r="A130" s="259"/>
      <c r="B130" s="250"/>
      <c r="C130" s="43" t="s">
        <v>155</v>
      </c>
      <c r="D130" s="29" t="s">
        <v>588</v>
      </c>
      <c r="E130" s="54">
        <v>454.6</v>
      </c>
      <c r="F130" s="40">
        <v>15</v>
      </c>
      <c r="G130" s="108">
        <f t="shared" si="10"/>
        <v>6819</v>
      </c>
      <c r="H130" s="31"/>
      <c r="I130" s="31"/>
      <c r="J130" s="73">
        <f t="shared" si="11"/>
        <v>6819</v>
      </c>
      <c r="K130" s="91">
        <v>818.36</v>
      </c>
      <c r="L130" s="97"/>
      <c r="M130" s="91"/>
      <c r="N130" s="91"/>
      <c r="O130" s="91"/>
      <c r="P130" s="91">
        <f t="shared" si="12"/>
        <v>818.36</v>
      </c>
      <c r="Q130" s="83">
        <f t="shared" si="9"/>
        <v>6000.64</v>
      </c>
    </row>
    <row r="131" spans="1:17" s="75" customFormat="1" ht="78" customHeight="1" x14ac:dyDescent="0.2">
      <c r="A131" s="259"/>
      <c r="B131" s="250"/>
      <c r="C131" s="43" t="s">
        <v>156</v>
      </c>
      <c r="D131" s="29" t="s">
        <v>401</v>
      </c>
      <c r="E131" s="54">
        <v>380.58</v>
      </c>
      <c r="F131" s="40">
        <v>15</v>
      </c>
      <c r="G131" s="108">
        <f t="shared" si="10"/>
        <v>5708.7</v>
      </c>
      <c r="H131" s="31"/>
      <c r="I131" s="31"/>
      <c r="J131" s="73">
        <f t="shared" si="11"/>
        <v>5708.7</v>
      </c>
      <c r="K131" s="91">
        <v>588.59</v>
      </c>
      <c r="L131" s="97"/>
      <c r="M131" s="91"/>
      <c r="N131" s="91"/>
      <c r="O131" s="91"/>
      <c r="P131" s="91">
        <f t="shared" si="12"/>
        <v>588.59</v>
      </c>
      <c r="Q131" s="83">
        <f t="shared" si="9"/>
        <v>5120.1099999999997</v>
      </c>
    </row>
    <row r="132" spans="1:17" s="75" customFormat="1" ht="78" customHeight="1" x14ac:dyDescent="0.2">
      <c r="A132" s="260"/>
      <c r="B132" s="251"/>
      <c r="C132" s="43" t="s">
        <v>154</v>
      </c>
      <c r="D132" s="29" t="s">
        <v>402</v>
      </c>
      <c r="E132" s="54">
        <v>336.93</v>
      </c>
      <c r="F132" s="40">
        <v>15</v>
      </c>
      <c r="G132" s="108">
        <f t="shared" si="10"/>
        <v>5053.95</v>
      </c>
      <c r="H132" s="31"/>
      <c r="I132" s="31"/>
      <c r="J132" s="73">
        <f t="shared" si="11"/>
        <v>5053.95</v>
      </c>
      <c r="K132" s="91">
        <v>471.3</v>
      </c>
      <c r="L132" s="97"/>
      <c r="M132" s="91"/>
      <c r="N132" s="91"/>
      <c r="O132" s="91"/>
      <c r="P132" s="91">
        <f t="shared" si="12"/>
        <v>471.3</v>
      </c>
      <c r="Q132" s="83">
        <f t="shared" si="9"/>
        <v>4582.6499999999996</v>
      </c>
    </row>
    <row r="133" spans="1:17" s="75" customFormat="1" ht="78" customHeight="1" x14ac:dyDescent="0.2">
      <c r="A133" s="264" t="s">
        <v>157</v>
      </c>
      <c r="B133" s="204" t="s">
        <v>157</v>
      </c>
      <c r="C133" s="28" t="s">
        <v>252</v>
      </c>
      <c r="D133" s="29" t="s">
        <v>403</v>
      </c>
      <c r="E133" s="30">
        <v>423.02</v>
      </c>
      <c r="F133" s="40">
        <v>15</v>
      </c>
      <c r="G133" s="108">
        <f t="shared" si="10"/>
        <v>6345.2999999999993</v>
      </c>
      <c r="H133" s="31"/>
      <c r="I133" s="31"/>
      <c r="J133" s="73">
        <f t="shared" si="11"/>
        <v>6345.2999999999993</v>
      </c>
      <c r="K133" s="91">
        <v>717.14</v>
      </c>
      <c r="L133" s="97"/>
      <c r="M133" s="91"/>
      <c r="N133" s="91">
        <f>G133*3%</f>
        <v>190.35899999999998</v>
      </c>
      <c r="O133" s="91"/>
      <c r="P133" s="91">
        <f t="shared" si="12"/>
        <v>907.49900000000002</v>
      </c>
      <c r="Q133" s="83">
        <f t="shared" si="9"/>
        <v>5437.8009999999995</v>
      </c>
    </row>
    <row r="134" spans="1:17" s="75" customFormat="1" ht="78" customHeight="1" x14ac:dyDescent="0.2">
      <c r="A134" s="265"/>
      <c r="B134" s="208" t="s">
        <v>165</v>
      </c>
      <c r="C134" s="43" t="s">
        <v>284</v>
      </c>
      <c r="D134" s="29" t="s">
        <v>404</v>
      </c>
      <c r="E134" s="30">
        <v>333.34</v>
      </c>
      <c r="F134" s="40">
        <v>15</v>
      </c>
      <c r="G134" s="108">
        <f t="shared" si="10"/>
        <v>5000.0999999999995</v>
      </c>
      <c r="H134" s="31"/>
      <c r="I134" s="31"/>
      <c r="J134" s="73">
        <f t="shared" si="11"/>
        <v>5000.0999999999995</v>
      </c>
      <c r="K134" s="91">
        <v>461.63</v>
      </c>
      <c r="L134" s="97"/>
      <c r="M134" s="91"/>
      <c r="N134" s="91">
        <f>G134*2%</f>
        <v>100.002</v>
      </c>
      <c r="O134" s="91"/>
      <c r="P134" s="91">
        <f t="shared" si="12"/>
        <v>561.63199999999995</v>
      </c>
      <c r="Q134" s="83">
        <f t="shared" si="9"/>
        <v>4438.4679999999998</v>
      </c>
    </row>
    <row r="135" spans="1:17" s="75" customFormat="1" ht="78" customHeight="1" x14ac:dyDescent="0.2">
      <c r="A135" s="265"/>
      <c r="B135" s="272" t="s">
        <v>165</v>
      </c>
      <c r="C135" s="43" t="s">
        <v>67</v>
      </c>
      <c r="D135" s="29" t="s">
        <v>405</v>
      </c>
      <c r="E135" s="30">
        <v>390.3</v>
      </c>
      <c r="F135" s="40">
        <v>15</v>
      </c>
      <c r="G135" s="108">
        <f t="shared" si="10"/>
        <v>5854.5</v>
      </c>
      <c r="H135" s="31"/>
      <c r="I135" s="31"/>
      <c r="J135" s="73">
        <f t="shared" si="11"/>
        <v>5854.5</v>
      </c>
      <c r="K135" s="91">
        <v>614.76</v>
      </c>
      <c r="L135" s="97">
        <v>82.08</v>
      </c>
      <c r="M135" s="91">
        <f>G135*1%</f>
        <v>58.545000000000002</v>
      </c>
      <c r="N135" s="91"/>
      <c r="O135" s="91"/>
      <c r="P135" s="91">
        <f t="shared" si="12"/>
        <v>755.38499999999999</v>
      </c>
      <c r="Q135" s="83">
        <f t="shared" si="9"/>
        <v>5099.1149999999998</v>
      </c>
    </row>
    <row r="136" spans="1:17" s="75" customFormat="1" ht="78" customHeight="1" x14ac:dyDescent="0.2">
      <c r="A136" s="265"/>
      <c r="B136" s="273"/>
      <c r="C136" s="55" t="s">
        <v>181</v>
      </c>
      <c r="D136" s="29" t="s">
        <v>406</v>
      </c>
      <c r="E136" s="30">
        <v>238.67</v>
      </c>
      <c r="F136" s="40">
        <v>15</v>
      </c>
      <c r="G136" s="108">
        <f t="shared" si="10"/>
        <v>3580.0499999999997</v>
      </c>
      <c r="H136" s="31"/>
      <c r="I136" s="31"/>
      <c r="J136" s="73">
        <f t="shared" si="11"/>
        <v>3580.0499999999997</v>
      </c>
      <c r="K136" s="91">
        <v>160.80000000000001</v>
      </c>
      <c r="L136" s="97"/>
      <c r="M136" s="91"/>
      <c r="N136" s="91"/>
      <c r="O136" s="91"/>
      <c r="P136" s="91">
        <f t="shared" si="12"/>
        <v>160.80000000000001</v>
      </c>
      <c r="Q136" s="83">
        <f t="shared" si="9"/>
        <v>3419.2499999999995</v>
      </c>
    </row>
    <row r="137" spans="1:17" s="75" customFormat="1" ht="78" customHeight="1" x14ac:dyDescent="0.2">
      <c r="A137" s="265"/>
      <c r="B137" s="273"/>
      <c r="C137" s="43" t="s">
        <v>17</v>
      </c>
      <c r="D137" s="29" t="s">
        <v>407</v>
      </c>
      <c r="E137" s="30">
        <v>224.4</v>
      </c>
      <c r="F137" s="40">
        <v>15</v>
      </c>
      <c r="G137" s="108">
        <f t="shared" si="10"/>
        <v>3366</v>
      </c>
      <c r="H137" s="31"/>
      <c r="I137" s="31"/>
      <c r="J137" s="73">
        <f t="shared" si="11"/>
        <v>3366</v>
      </c>
      <c r="K137" s="91">
        <v>119.79</v>
      </c>
      <c r="L137" s="97">
        <v>49.7</v>
      </c>
      <c r="M137" s="91">
        <f>G137*1%</f>
        <v>33.660000000000004</v>
      </c>
      <c r="N137" s="91"/>
      <c r="O137" s="91"/>
      <c r="P137" s="91">
        <f t="shared" si="12"/>
        <v>203.15</v>
      </c>
      <c r="Q137" s="83">
        <f t="shared" si="9"/>
        <v>3162.85</v>
      </c>
    </row>
    <row r="138" spans="1:17" s="75" customFormat="1" ht="78" customHeight="1" x14ac:dyDescent="0.2">
      <c r="A138" s="265"/>
      <c r="B138" s="273"/>
      <c r="C138" s="46" t="s">
        <v>228</v>
      </c>
      <c r="D138" s="41" t="s">
        <v>408</v>
      </c>
      <c r="E138" s="30">
        <v>277.3</v>
      </c>
      <c r="F138" s="40">
        <v>15</v>
      </c>
      <c r="G138" s="108">
        <f t="shared" si="10"/>
        <v>4159.5</v>
      </c>
      <c r="H138" s="31"/>
      <c r="I138" s="31"/>
      <c r="J138" s="73">
        <f t="shared" si="11"/>
        <v>4159.5</v>
      </c>
      <c r="K138" s="91">
        <v>331.22</v>
      </c>
      <c r="L138" s="97">
        <v>49.7</v>
      </c>
      <c r="M138" s="91">
        <f>G138*1%</f>
        <v>41.594999999999999</v>
      </c>
      <c r="N138" s="91"/>
      <c r="O138" s="91"/>
      <c r="P138" s="91">
        <f t="shared" si="12"/>
        <v>422.51499999999999</v>
      </c>
      <c r="Q138" s="83">
        <f t="shared" si="9"/>
        <v>3736.9850000000001</v>
      </c>
    </row>
    <row r="139" spans="1:17" s="75" customFormat="1" ht="78" customHeight="1" x14ac:dyDescent="0.2">
      <c r="A139" s="265"/>
      <c r="B139" s="273"/>
      <c r="C139" s="267" t="s">
        <v>229</v>
      </c>
      <c r="D139" s="41" t="s">
        <v>409</v>
      </c>
      <c r="E139" s="30">
        <v>243.9</v>
      </c>
      <c r="F139" s="40">
        <v>15</v>
      </c>
      <c r="G139" s="108">
        <f t="shared" si="10"/>
        <v>3658.5</v>
      </c>
      <c r="H139" s="31"/>
      <c r="I139" s="31"/>
      <c r="J139" s="73">
        <f t="shared" si="11"/>
        <v>3658.5</v>
      </c>
      <c r="K139" s="91">
        <v>276.81</v>
      </c>
      <c r="L139" s="97">
        <v>49.7</v>
      </c>
      <c r="M139" s="91">
        <f>G139*1%</f>
        <v>36.585000000000001</v>
      </c>
      <c r="N139" s="91"/>
      <c r="O139" s="91"/>
      <c r="P139" s="91">
        <f t="shared" si="12"/>
        <v>363.09499999999997</v>
      </c>
      <c r="Q139" s="83">
        <f t="shared" si="9"/>
        <v>3295.4050000000002</v>
      </c>
    </row>
    <row r="140" spans="1:17" s="75" customFormat="1" ht="78" customHeight="1" x14ac:dyDescent="0.2">
      <c r="A140" s="265"/>
      <c r="B140" s="273"/>
      <c r="C140" s="269"/>
      <c r="D140" s="41" t="s">
        <v>410</v>
      </c>
      <c r="E140" s="30">
        <v>243.9</v>
      </c>
      <c r="F140" s="40">
        <v>15</v>
      </c>
      <c r="G140" s="108">
        <f t="shared" si="10"/>
        <v>3658.5</v>
      </c>
      <c r="H140" s="31"/>
      <c r="I140" s="31"/>
      <c r="J140" s="73">
        <f t="shared" si="11"/>
        <v>3658.5</v>
      </c>
      <c r="K140" s="91">
        <v>276.70999999999998</v>
      </c>
      <c r="L140" s="97">
        <v>49.7</v>
      </c>
      <c r="M140" s="91">
        <f>G140*1%</f>
        <v>36.585000000000001</v>
      </c>
      <c r="N140" s="91"/>
      <c r="O140" s="91"/>
      <c r="P140" s="91">
        <f t="shared" si="12"/>
        <v>362.99499999999995</v>
      </c>
      <c r="Q140" s="83">
        <f t="shared" si="9"/>
        <v>3295.5050000000001</v>
      </c>
    </row>
    <row r="141" spans="1:17" s="75" customFormat="1" ht="78" customHeight="1" x14ac:dyDescent="0.2">
      <c r="A141" s="265"/>
      <c r="B141" s="273"/>
      <c r="C141" s="268"/>
      <c r="D141" s="41" t="s">
        <v>411</v>
      </c>
      <c r="E141" s="30">
        <v>243.9</v>
      </c>
      <c r="F141" s="40">
        <v>15</v>
      </c>
      <c r="G141" s="108">
        <f t="shared" si="10"/>
        <v>3658.5</v>
      </c>
      <c r="H141" s="31"/>
      <c r="I141" s="31"/>
      <c r="J141" s="73">
        <f t="shared" si="11"/>
        <v>3658.5</v>
      </c>
      <c r="K141" s="91">
        <v>276.70999999999998</v>
      </c>
      <c r="L141" s="97">
        <v>54.15</v>
      </c>
      <c r="M141" s="91">
        <f>G141*1%</f>
        <v>36.585000000000001</v>
      </c>
      <c r="N141" s="91"/>
      <c r="O141" s="91"/>
      <c r="P141" s="91">
        <f t="shared" si="12"/>
        <v>367.44499999999994</v>
      </c>
      <c r="Q141" s="83">
        <f t="shared" si="9"/>
        <v>3291.0550000000003</v>
      </c>
    </row>
    <row r="142" spans="1:17" s="75" customFormat="1" ht="78" customHeight="1" x14ac:dyDescent="0.2">
      <c r="A142" s="266"/>
      <c r="B142" s="273"/>
      <c r="C142" s="46" t="s">
        <v>253</v>
      </c>
      <c r="D142" s="41" t="s">
        <v>412</v>
      </c>
      <c r="E142" s="30">
        <v>225.89</v>
      </c>
      <c r="F142" s="40">
        <v>15</v>
      </c>
      <c r="G142" s="108">
        <f t="shared" si="10"/>
        <v>3388.35</v>
      </c>
      <c r="H142" s="31"/>
      <c r="I142" s="31"/>
      <c r="J142" s="73">
        <f t="shared" si="11"/>
        <v>3388.35</v>
      </c>
      <c r="K142" s="91">
        <v>122.22</v>
      </c>
      <c r="L142" s="97"/>
      <c r="M142" s="91"/>
      <c r="N142" s="91"/>
      <c r="O142" s="91"/>
      <c r="P142" s="91">
        <f t="shared" si="12"/>
        <v>122.22</v>
      </c>
      <c r="Q142" s="83">
        <f t="shared" si="9"/>
        <v>3266.13</v>
      </c>
    </row>
    <row r="143" spans="1:17" s="75" customFormat="1" ht="78" customHeight="1" x14ac:dyDescent="0.2">
      <c r="A143" s="264" t="s">
        <v>157</v>
      </c>
      <c r="B143" s="273"/>
      <c r="C143" s="43" t="s">
        <v>158</v>
      </c>
      <c r="D143" s="29" t="s">
        <v>413</v>
      </c>
      <c r="E143" s="42">
        <v>202.9</v>
      </c>
      <c r="F143" s="40">
        <v>15</v>
      </c>
      <c r="G143" s="108">
        <f t="shared" si="10"/>
        <v>3043.5</v>
      </c>
      <c r="H143" s="31"/>
      <c r="I143" s="31"/>
      <c r="J143" s="73">
        <f t="shared" si="11"/>
        <v>3043.5</v>
      </c>
      <c r="K143" s="91">
        <v>64.42</v>
      </c>
      <c r="L143" s="97">
        <v>57.76</v>
      </c>
      <c r="M143" s="91">
        <f t="shared" ref="M143:M149" si="13">G143*1%</f>
        <v>30.435000000000002</v>
      </c>
      <c r="N143" s="91"/>
      <c r="O143" s="91"/>
      <c r="P143" s="91">
        <f t="shared" si="12"/>
        <v>152.61500000000001</v>
      </c>
      <c r="Q143" s="83">
        <f t="shared" si="9"/>
        <v>2890.8850000000002</v>
      </c>
    </row>
    <row r="144" spans="1:17" s="75" customFormat="1" ht="78" customHeight="1" x14ac:dyDescent="0.2">
      <c r="A144" s="265"/>
      <c r="B144" s="273"/>
      <c r="C144" s="43" t="s">
        <v>159</v>
      </c>
      <c r="D144" s="29" t="s">
        <v>414</v>
      </c>
      <c r="E144" s="42">
        <v>178.5</v>
      </c>
      <c r="F144" s="40">
        <v>15</v>
      </c>
      <c r="G144" s="108">
        <f t="shared" si="10"/>
        <v>2677.5</v>
      </c>
      <c r="H144" s="31"/>
      <c r="I144" s="31"/>
      <c r="J144" s="73">
        <f t="shared" si="11"/>
        <v>2677.5</v>
      </c>
      <c r="K144" s="91">
        <v>24.6</v>
      </c>
      <c r="L144" s="97">
        <v>49.7</v>
      </c>
      <c r="M144" s="91">
        <f t="shared" si="13"/>
        <v>26.775000000000002</v>
      </c>
      <c r="N144" s="91"/>
      <c r="O144" s="91"/>
      <c r="P144" s="91">
        <f t="shared" si="12"/>
        <v>101.07500000000002</v>
      </c>
      <c r="Q144" s="83">
        <f t="shared" si="9"/>
        <v>2576.4250000000002</v>
      </c>
    </row>
    <row r="145" spans="1:17" s="75" customFormat="1" ht="78" customHeight="1" x14ac:dyDescent="0.2">
      <c r="A145" s="265"/>
      <c r="B145" s="273"/>
      <c r="C145" s="43" t="s">
        <v>160</v>
      </c>
      <c r="D145" s="29" t="s">
        <v>415</v>
      </c>
      <c r="E145" s="30">
        <v>258.89999999999998</v>
      </c>
      <c r="F145" s="40">
        <v>15</v>
      </c>
      <c r="G145" s="108">
        <f t="shared" si="10"/>
        <v>3883.4999999999995</v>
      </c>
      <c r="H145" s="31"/>
      <c r="I145" s="31"/>
      <c r="J145" s="73">
        <f t="shared" si="11"/>
        <v>3883.4999999999995</v>
      </c>
      <c r="K145" s="91">
        <v>301.19</v>
      </c>
      <c r="L145" s="97">
        <v>49.7</v>
      </c>
      <c r="M145" s="91">
        <f t="shared" si="13"/>
        <v>38.834999999999994</v>
      </c>
      <c r="N145" s="91"/>
      <c r="O145" s="91"/>
      <c r="P145" s="91">
        <f t="shared" si="12"/>
        <v>389.72499999999997</v>
      </c>
      <c r="Q145" s="83">
        <f t="shared" si="9"/>
        <v>3493.7749999999996</v>
      </c>
    </row>
    <row r="146" spans="1:17" s="75" customFormat="1" ht="78" customHeight="1" x14ac:dyDescent="0.2">
      <c r="A146" s="265"/>
      <c r="B146" s="273"/>
      <c r="C146" s="261" t="s">
        <v>161</v>
      </c>
      <c r="D146" s="29" t="s">
        <v>416</v>
      </c>
      <c r="E146" s="30">
        <v>214.6</v>
      </c>
      <c r="F146" s="40">
        <v>15</v>
      </c>
      <c r="G146" s="108">
        <f t="shared" si="10"/>
        <v>3219</v>
      </c>
      <c r="H146" s="31"/>
      <c r="I146" s="31"/>
      <c r="J146" s="73">
        <f t="shared" si="11"/>
        <v>3219</v>
      </c>
      <c r="K146" s="91">
        <v>103.79</v>
      </c>
      <c r="L146" s="97"/>
      <c r="M146" s="91">
        <f t="shared" si="13"/>
        <v>32.19</v>
      </c>
      <c r="N146" s="91"/>
      <c r="O146" s="91"/>
      <c r="P146" s="91">
        <f t="shared" si="12"/>
        <v>135.98000000000002</v>
      </c>
      <c r="Q146" s="83">
        <f t="shared" si="9"/>
        <v>3083.02</v>
      </c>
    </row>
    <row r="147" spans="1:17" s="75" customFormat="1" ht="78" customHeight="1" x14ac:dyDescent="0.2">
      <c r="A147" s="265"/>
      <c r="B147" s="273"/>
      <c r="C147" s="262"/>
      <c r="D147" s="29" t="s">
        <v>417</v>
      </c>
      <c r="E147" s="30">
        <v>214.6</v>
      </c>
      <c r="F147" s="40">
        <v>15</v>
      </c>
      <c r="G147" s="108">
        <f t="shared" si="10"/>
        <v>3219</v>
      </c>
      <c r="H147" s="31"/>
      <c r="I147" s="31"/>
      <c r="J147" s="73">
        <f t="shared" si="11"/>
        <v>3219</v>
      </c>
      <c r="K147" s="91">
        <v>103.79</v>
      </c>
      <c r="L147" s="97">
        <v>49.7</v>
      </c>
      <c r="M147" s="91">
        <f t="shared" si="13"/>
        <v>32.19</v>
      </c>
      <c r="N147" s="91"/>
      <c r="O147" s="91"/>
      <c r="P147" s="91">
        <f t="shared" si="12"/>
        <v>185.68</v>
      </c>
      <c r="Q147" s="83">
        <f t="shared" si="9"/>
        <v>3033.32</v>
      </c>
    </row>
    <row r="148" spans="1:17" s="75" customFormat="1" ht="78" customHeight="1" x14ac:dyDescent="0.2">
      <c r="A148" s="265"/>
      <c r="B148" s="273"/>
      <c r="C148" s="262"/>
      <c r="D148" s="29" t="s">
        <v>590</v>
      </c>
      <c r="E148" s="30">
        <v>214.6</v>
      </c>
      <c r="F148" s="40">
        <v>15</v>
      </c>
      <c r="G148" s="108">
        <f>+E148*F148</f>
        <v>3219</v>
      </c>
      <c r="H148" s="31"/>
      <c r="I148" s="31"/>
      <c r="J148" s="73">
        <f t="shared" si="11"/>
        <v>3219</v>
      </c>
      <c r="K148" s="91">
        <v>103.79</v>
      </c>
      <c r="L148" s="97"/>
      <c r="M148" s="91">
        <f t="shared" si="13"/>
        <v>32.19</v>
      </c>
      <c r="N148" s="91"/>
      <c r="O148" s="91"/>
      <c r="P148" s="91">
        <f t="shared" si="12"/>
        <v>135.98000000000002</v>
      </c>
      <c r="Q148" s="83">
        <f t="shared" ref="Q148:Q211" si="14">J148-P148</f>
        <v>3083.02</v>
      </c>
    </row>
    <row r="149" spans="1:17" s="75" customFormat="1" ht="78" customHeight="1" x14ac:dyDescent="0.2">
      <c r="A149" s="265"/>
      <c r="B149" s="273"/>
      <c r="C149" s="263"/>
      <c r="D149" s="29" t="s">
        <v>418</v>
      </c>
      <c r="E149" s="30">
        <v>214.6</v>
      </c>
      <c r="F149" s="40">
        <v>15</v>
      </c>
      <c r="G149" s="108">
        <f t="shared" si="10"/>
        <v>3219</v>
      </c>
      <c r="H149" s="31"/>
      <c r="I149" s="31"/>
      <c r="J149" s="73">
        <f t="shared" ref="J149:J212" si="15">G149+H149+I149</f>
        <v>3219</v>
      </c>
      <c r="K149" s="91">
        <v>103.79</v>
      </c>
      <c r="L149" s="97">
        <v>49.7</v>
      </c>
      <c r="M149" s="91">
        <f t="shared" si="13"/>
        <v>32.19</v>
      </c>
      <c r="N149" s="91"/>
      <c r="O149" s="91"/>
      <c r="P149" s="91">
        <f t="shared" ref="P149:P212" si="16">SUM(K149:O149)</f>
        <v>185.68</v>
      </c>
      <c r="Q149" s="83">
        <f t="shared" si="14"/>
        <v>3033.32</v>
      </c>
    </row>
    <row r="150" spans="1:17" s="75" customFormat="1" ht="78" customHeight="1" x14ac:dyDescent="0.2">
      <c r="A150" s="265"/>
      <c r="B150" s="273"/>
      <c r="C150" s="23" t="s">
        <v>254</v>
      </c>
      <c r="D150" s="29" t="s">
        <v>419</v>
      </c>
      <c r="E150" s="31">
        <v>206.71</v>
      </c>
      <c r="F150" s="40">
        <v>15</v>
      </c>
      <c r="G150" s="108">
        <f>+E150*F150</f>
        <v>3100.65</v>
      </c>
      <c r="H150" s="31"/>
      <c r="I150" s="31"/>
      <c r="J150" s="73">
        <f t="shared" si="15"/>
        <v>3100.65</v>
      </c>
      <c r="K150" s="91">
        <v>90.92</v>
      </c>
      <c r="L150" s="97"/>
      <c r="M150" s="91"/>
      <c r="N150" s="91"/>
      <c r="O150" s="91"/>
      <c r="P150" s="91">
        <f t="shared" si="16"/>
        <v>90.92</v>
      </c>
      <c r="Q150" s="83">
        <f t="shared" si="14"/>
        <v>3009.73</v>
      </c>
    </row>
    <row r="151" spans="1:17" s="75" customFormat="1" ht="78" customHeight="1" x14ac:dyDescent="0.2">
      <c r="A151" s="265"/>
      <c r="B151" s="274"/>
      <c r="C151" s="28" t="s">
        <v>255</v>
      </c>
      <c r="D151" s="29" t="s">
        <v>420</v>
      </c>
      <c r="E151" s="30">
        <v>197.72</v>
      </c>
      <c r="F151" s="40">
        <v>15</v>
      </c>
      <c r="G151" s="108">
        <f>+E151*F151</f>
        <v>2965.8</v>
      </c>
      <c r="H151" s="31"/>
      <c r="I151" s="31"/>
      <c r="J151" s="73">
        <f t="shared" si="15"/>
        <v>2965.8</v>
      </c>
      <c r="K151" s="91">
        <v>55.93</v>
      </c>
      <c r="L151" s="97"/>
      <c r="M151" s="91"/>
      <c r="N151" s="91"/>
      <c r="O151" s="91"/>
      <c r="P151" s="91">
        <f t="shared" si="16"/>
        <v>55.93</v>
      </c>
      <c r="Q151" s="83">
        <f t="shared" si="14"/>
        <v>2909.8700000000003</v>
      </c>
    </row>
    <row r="152" spans="1:17" s="75" customFormat="1" ht="78" customHeight="1" x14ac:dyDescent="0.2">
      <c r="A152" s="265"/>
      <c r="B152" s="272" t="s">
        <v>165</v>
      </c>
      <c r="C152" s="206" t="s">
        <v>262</v>
      </c>
      <c r="D152" s="41" t="s">
        <v>421</v>
      </c>
      <c r="E152" s="30">
        <v>174</v>
      </c>
      <c r="F152" s="40">
        <v>15</v>
      </c>
      <c r="G152" s="108">
        <f>+E152*F152</f>
        <v>2610</v>
      </c>
      <c r="H152" s="31"/>
      <c r="I152" s="31"/>
      <c r="J152" s="73">
        <f t="shared" si="15"/>
        <v>2610</v>
      </c>
      <c r="K152" s="91">
        <v>2.34</v>
      </c>
      <c r="L152" s="97"/>
      <c r="M152" s="91"/>
      <c r="N152" s="91"/>
      <c r="O152" s="91"/>
      <c r="P152" s="91">
        <f t="shared" si="16"/>
        <v>2.34</v>
      </c>
      <c r="Q152" s="83">
        <f t="shared" si="14"/>
        <v>2607.66</v>
      </c>
    </row>
    <row r="153" spans="1:17" s="75" customFormat="1" ht="78" customHeight="1" x14ac:dyDescent="0.2">
      <c r="A153" s="265"/>
      <c r="B153" s="273"/>
      <c r="C153" s="181" t="s">
        <v>591</v>
      </c>
      <c r="D153" s="41" t="s">
        <v>422</v>
      </c>
      <c r="E153" s="30">
        <v>174</v>
      </c>
      <c r="F153" s="40">
        <v>15</v>
      </c>
      <c r="G153" s="108">
        <f>+E153*F153</f>
        <v>2610</v>
      </c>
      <c r="H153" s="31"/>
      <c r="I153" s="31"/>
      <c r="J153" s="73">
        <f t="shared" si="15"/>
        <v>2610</v>
      </c>
      <c r="K153" s="91">
        <v>2.34</v>
      </c>
      <c r="L153" s="97">
        <v>62.43</v>
      </c>
      <c r="M153" s="91">
        <f>G153*1%</f>
        <v>26.1</v>
      </c>
      <c r="N153" s="91"/>
      <c r="O153" s="91"/>
      <c r="P153" s="91">
        <f t="shared" si="16"/>
        <v>90.87</v>
      </c>
      <c r="Q153" s="83">
        <f t="shared" si="14"/>
        <v>2519.13</v>
      </c>
    </row>
    <row r="154" spans="1:17" s="75" customFormat="1" ht="78" customHeight="1" x14ac:dyDescent="0.2">
      <c r="A154" s="265"/>
      <c r="B154" s="273"/>
      <c r="C154" s="181" t="s">
        <v>592</v>
      </c>
      <c r="D154" s="48" t="s">
        <v>423</v>
      </c>
      <c r="E154" s="56">
        <v>162.62</v>
      </c>
      <c r="F154" s="40">
        <v>15</v>
      </c>
      <c r="G154" s="108">
        <f>+E154*F154</f>
        <v>2439.3000000000002</v>
      </c>
      <c r="H154" s="31">
        <v>16.23</v>
      </c>
      <c r="I154" s="31"/>
      <c r="J154" s="73">
        <f t="shared" si="15"/>
        <v>2455.5300000000002</v>
      </c>
      <c r="K154" s="91"/>
      <c r="L154" s="97"/>
      <c r="M154" s="91"/>
      <c r="N154" s="91"/>
      <c r="O154" s="91"/>
      <c r="P154" s="91">
        <f t="shared" si="16"/>
        <v>0</v>
      </c>
      <c r="Q154" s="83">
        <f t="shared" si="14"/>
        <v>2455.5300000000002</v>
      </c>
    </row>
    <row r="155" spans="1:17" s="75" customFormat="1" ht="78" customHeight="1" x14ac:dyDescent="0.2">
      <c r="A155" s="265"/>
      <c r="B155" s="273"/>
      <c r="C155" s="43" t="s">
        <v>162</v>
      </c>
      <c r="D155" s="29" t="s">
        <v>424</v>
      </c>
      <c r="E155" s="30">
        <v>66.67</v>
      </c>
      <c r="F155" s="40">
        <v>15</v>
      </c>
      <c r="G155" s="108">
        <f t="shared" ref="G155:G211" si="17">+E155*F155</f>
        <v>1000.0500000000001</v>
      </c>
      <c r="H155" s="31">
        <v>149.52000000000001</v>
      </c>
      <c r="I155" s="31"/>
      <c r="J155" s="73">
        <f t="shared" si="15"/>
        <v>1149.5700000000002</v>
      </c>
      <c r="K155" s="91"/>
      <c r="L155" s="97"/>
      <c r="M155" s="91"/>
      <c r="N155" s="91"/>
      <c r="O155" s="91"/>
      <c r="P155" s="91">
        <f t="shared" si="16"/>
        <v>0</v>
      </c>
      <c r="Q155" s="83">
        <f t="shared" si="14"/>
        <v>1149.5700000000002</v>
      </c>
    </row>
    <row r="156" spans="1:17" s="75" customFormat="1" ht="78" customHeight="1" x14ac:dyDescent="0.2">
      <c r="A156" s="265"/>
      <c r="B156" s="273"/>
      <c r="C156" s="43" t="s">
        <v>163</v>
      </c>
      <c r="D156" s="29" t="s">
        <v>425</v>
      </c>
      <c r="E156" s="30">
        <v>322.5</v>
      </c>
      <c r="F156" s="40">
        <v>15</v>
      </c>
      <c r="G156" s="108">
        <f t="shared" si="17"/>
        <v>4837.5</v>
      </c>
      <c r="H156" s="31"/>
      <c r="I156" s="31"/>
      <c r="J156" s="73">
        <f t="shared" si="15"/>
        <v>4837.5</v>
      </c>
      <c r="K156" s="91">
        <v>434.67</v>
      </c>
      <c r="L156" s="97">
        <v>49.7</v>
      </c>
      <c r="M156" s="91">
        <f>G156*1%</f>
        <v>48.375</v>
      </c>
      <c r="N156" s="91"/>
      <c r="O156" s="91"/>
      <c r="P156" s="91">
        <f t="shared" si="16"/>
        <v>532.745</v>
      </c>
      <c r="Q156" s="83">
        <f t="shared" si="14"/>
        <v>4304.7550000000001</v>
      </c>
    </row>
    <row r="157" spans="1:17" s="75" customFormat="1" ht="78" customHeight="1" x14ac:dyDescent="0.2">
      <c r="A157" s="265"/>
      <c r="B157" s="274"/>
      <c r="C157" s="43" t="s">
        <v>164</v>
      </c>
      <c r="D157" s="29" t="s">
        <v>426</v>
      </c>
      <c r="E157" s="30">
        <v>198.26</v>
      </c>
      <c r="F157" s="40">
        <v>15</v>
      </c>
      <c r="G157" s="108">
        <f t="shared" si="17"/>
        <v>2973.8999999999996</v>
      </c>
      <c r="H157" s="31"/>
      <c r="I157" s="31"/>
      <c r="J157" s="73">
        <f t="shared" si="15"/>
        <v>2973.8999999999996</v>
      </c>
      <c r="K157" s="91">
        <v>56.85</v>
      </c>
      <c r="L157" s="97">
        <v>49.7</v>
      </c>
      <c r="M157" s="91"/>
      <c r="N157" s="91"/>
      <c r="O157" s="91"/>
      <c r="P157" s="91">
        <f t="shared" si="16"/>
        <v>106.55000000000001</v>
      </c>
      <c r="Q157" s="83">
        <f t="shared" si="14"/>
        <v>2867.3499999999995</v>
      </c>
    </row>
    <row r="158" spans="1:17" s="75" customFormat="1" ht="78" customHeight="1" x14ac:dyDescent="0.2">
      <c r="A158" s="265"/>
      <c r="B158" s="249" t="s">
        <v>27</v>
      </c>
      <c r="C158" s="47" t="s">
        <v>285</v>
      </c>
      <c r="D158" s="29" t="s">
        <v>427</v>
      </c>
      <c r="E158" s="30">
        <v>647.98</v>
      </c>
      <c r="F158" s="40">
        <v>15</v>
      </c>
      <c r="G158" s="108">
        <f t="shared" si="17"/>
        <v>9719.7000000000007</v>
      </c>
      <c r="H158" s="31"/>
      <c r="I158" s="31"/>
      <c r="J158" s="73">
        <f t="shared" si="15"/>
        <v>9719.7000000000007</v>
      </c>
      <c r="K158" s="91">
        <v>1437.91</v>
      </c>
      <c r="L158" s="97"/>
      <c r="M158" s="91"/>
      <c r="N158" s="91">
        <f>+G158*4%</f>
        <v>388.78800000000001</v>
      </c>
      <c r="O158" s="91"/>
      <c r="P158" s="91">
        <f t="shared" si="16"/>
        <v>1826.6980000000001</v>
      </c>
      <c r="Q158" s="83">
        <f t="shared" si="14"/>
        <v>7893.0020000000004</v>
      </c>
    </row>
    <row r="159" spans="1:17" s="75" customFormat="1" ht="78" customHeight="1" x14ac:dyDescent="0.2">
      <c r="A159" s="265"/>
      <c r="B159" s="250"/>
      <c r="C159" s="47" t="s">
        <v>151</v>
      </c>
      <c r="D159" s="29" t="s">
        <v>428</v>
      </c>
      <c r="E159" s="30">
        <v>423</v>
      </c>
      <c r="F159" s="40">
        <v>15</v>
      </c>
      <c r="G159" s="108">
        <f t="shared" si="17"/>
        <v>6345</v>
      </c>
      <c r="H159" s="31"/>
      <c r="I159" s="31"/>
      <c r="J159" s="73">
        <f t="shared" si="15"/>
        <v>6345</v>
      </c>
      <c r="K159" s="91">
        <v>717.14</v>
      </c>
      <c r="L159" s="97"/>
      <c r="M159" s="91"/>
      <c r="N159" s="91">
        <f>G159*3%</f>
        <v>190.35</v>
      </c>
      <c r="O159" s="91"/>
      <c r="P159" s="91">
        <f t="shared" si="16"/>
        <v>907.49</v>
      </c>
      <c r="Q159" s="83">
        <f t="shared" si="14"/>
        <v>5437.51</v>
      </c>
    </row>
    <row r="160" spans="1:17" s="75" customFormat="1" ht="78" customHeight="1" x14ac:dyDescent="0.2">
      <c r="A160" s="266"/>
      <c r="B160" s="250"/>
      <c r="C160" s="197" t="s">
        <v>17</v>
      </c>
      <c r="D160" s="29" t="s">
        <v>429</v>
      </c>
      <c r="E160" s="30">
        <v>224.4</v>
      </c>
      <c r="F160" s="40">
        <v>15</v>
      </c>
      <c r="G160" s="108">
        <f t="shared" si="17"/>
        <v>3366</v>
      </c>
      <c r="H160" s="31"/>
      <c r="I160" s="31"/>
      <c r="J160" s="73">
        <f t="shared" si="15"/>
        <v>3366</v>
      </c>
      <c r="K160" s="91">
        <v>119.79</v>
      </c>
      <c r="L160" s="97">
        <v>49.7</v>
      </c>
      <c r="M160" s="91">
        <f>G160*1%</f>
        <v>33.660000000000004</v>
      </c>
      <c r="N160" s="91"/>
      <c r="O160" s="91"/>
      <c r="P160" s="91">
        <f t="shared" si="16"/>
        <v>203.15</v>
      </c>
      <c r="Q160" s="83">
        <f t="shared" si="14"/>
        <v>3162.85</v>
      </c>
    </row>
    <row r="161" spans="1:17" s="75" customFormat="1" ht="78" customHeight="1" x14ac:dyDescent="0.2">
      <c r="A161" s="264" t="s">
        <v>157</v>
      </c>
      <c r="B161" s="250"/>
      <c r="C161" s="197" t="s">
        <v>17</v>
      </c>
      <c r="D161" s="29" t="s">
        <v>430</v>
      </c>
      <c r="E161" s="30">
        <v>224.4</v>
      </c>
      <c r="F161" s="40">
        <v>15</v>
      </c>
      <c r="G161" s="108">
        <f t="shared" si="17"/>
        <v>3366</v>
      </c>
      <c r="H161" s="31"/>
      <c r="I161" s="31"/>
      <c r="J161" s="73">
        <f t="shared" si="15"/>
        <v>3366</v>
      </c>
      <c r="K161" s="91">
        <v>119.79</v>
      </c>
      <c r="L161" s="97">
        <v>49.7</v>
      </c>
      <c r="M161" s="91">
        <f>G161*1%</f>
        <v>33.660000000000004</v>
      </c>
      <c r="N161" s="91"/>
      <c r="O161" s="91"/>
      <c r="P161" s="91">
        <f t="shared" si="16"/>
        <v>203.15</v>
      </c>
      <c r="Q161" s="83">
        <f t="shared" si="14"/>
        <v>3162.85</v>
      </c>
    </row>
    <row r="162" spans="1:17" s="75" customFormat="1" ht="78" customHeight="1" x14ac:dyDescent="0.2">
      <c r="A162" s="265"/>
      <c r="B162" s="250"/>
      <c r="C162" s="43" t="s">
        <v>286</v>
      </c>
      <c r="D162" s="29" t="s">
        <v>431</v>
      </c>
      <c r="E162" s="42">
        <v>320</v>
      </c>
      <c r="F162" s="40">
        <v>15</v>
      </c>
      <c r="G162" s="108">
        <f t="shared" si="17"/>
        <v>4800</v>
      </c>
      <c r="H162" s="31"/>
      <c r="I162" s="31"/>
      <c r="J162" s="73">
        <f t="shared" si="15"/>
        <v>4800</v>
      </c>
      <c r="K162" s="91">
        <v>428.67</v>
      </c>
      <c r="L162" s="190"/>
      <c r="M162" s="91"/>
      <c r="N162" s="91">
        <f>G162*2%</f>
        <v>96</v>
      </c>
      <c r="O162" s="91"/>
      <c r="P162" s="91">
        <f t="shared" si="16"/>
        <v>524.67000000000007</v>
      </c>
      <c r="Q162" s="83">
        <f t="shared" si="14"/>
        <v>4275.33</v>
      </c>
    </row>
    <row r="163" spans="1:17" s="75" customFormat="1" ht="78" customHeight="1" x14ac:dyDescent="0.2">
      <c r="A163" s="265"/>
      <c r="B163" s="250"/>
      <c r="C163" s="267" t="s">
        <v>166</v>
      </c>
      <c r="D163" s="29" t="s">
        <v>647</v>
      </c>
      <c r="E163" s="57">
        <v>320</v>
      </c>
      <c r="F163" s="40">
        <v>7</v>
      </c>
      <c r="G163" s="108">
        <f t="shared" si="17"/>
        <v>2240</v>
      </c>
      <c r="H163" s="31"/>
      <c r="I163" s="31"/>
      <c r="J163" s="73">
        <f t="shared" si="15"/>
        <v>2240</v>
      </c>
      <c r="K163" s="91">
        <v>130.57</v>
      </c>
      <c r="L163" s="97"/>
      <c r="M163" s="91"/>
      <c r="N163" s="91"/>
      <c r="O163" s="91"/>
      <c r="P163" s="91">
        <f t="shared" si="16"/>
        <v>130.57</v>
      </c>
      <c r="Q163" s="83">
        <f t="shared" si="14"/>
        <v>2109.4299999999998</v>
      </c>
    </row>
    <row r="164" spans="1:17" s="75" customFormat="1" ht="78" customHeight="1" x14ac:dyDescent="0.2">
      <c r="A164" s="265"/>
      <c r="B164" s="250"/>
      <c r="C164" s="268"/>
      <c r="D164" s="29" t="s">
        <v>432</v>
      </c>
      <c r="E164" s="57">
        <v>320</v>
      </c>
      <c r="F164" s="40">
        <v>15</v>
      </c>
      <c r="G164" s="108">
        <f t="shared" si="17"/>
        <v>4800</v>
      </c>
      <c r="H164" s="31"/>
      <c r="I164" s="31"/>
      <c r="J164" s="73">
        <f t="shared" si="15"/>
        <v>4800</v>
      </c>
      <c r="K164" s="91">
        <v>428.67</v>
      </c>
      <c r="L164" s="97"/>
      <c r="M164" s="91"/>
      <c r="N164" s="91"/>
      <c r="O164" s="91"/>
      <c r="P164" s="91">
        <f t="shared" si="16"/>
        <v>428.67</v>
      </c>
      <c r="Q164" s="83">
        <f t="shared" si="14"/>
        <v>4371.33</v>
      </c>
    </row>
    <row r="165" spans="1:17" s="75" customFormat="1" ht="78" customHeight="1" x14ac:dyDescent="0.2">
      <c r="A165" s="265"/>
      <c r="B165" s="250"/>
      <c r="C165" s="43" t="s">
        <v>167</v>
      </c>
      <c r="D165" s="29" t="s">
        <v>433</v>
      </c>
      <c r="E165" s="42">
        <v>315.3</v>
      </c>
      <c r="F165" s="40">
        <v>15</v>
      </c>
      <c r="G165" s="108">
        <f t="shared" si="17"/>
        <v>4729.5</v>
      </c>
      <c r="H165" s="31"/>
      <c r="I165" s="31"/>
      <c r="J165" s="73">
        <f t="shared" si="15"/>
        <v>4729.5</v>
      </c>
      <c r="K165" s="91">
        <v>417.39</v>
      </c>
      <c r="L165" s="97">
        <v>49.7</v>
      </c>
      <c r="M165" s="91">
        <f>G165*1%</f>
        <v>47.295000000000002</v>
      </c>
      <c r="N165" s="91"/>
      <c r="O165" s="91"/>
      <c r="P165" s="91">
        <f t="shared" si="16"/>
        <v>514.38499999999999</v>
      </c>
      <c r="Q165" s="83">
        <f t="shared" si="14"/>
        <v>4215.1149999999998</v>
      </c>
    </row>
    <row r="166" spans="1:17" s="75" customFormat="1" ht="78" customHeight="1" x14ac:dyDescent="0.2">
      <c r="A166" s="265"/>
      <c r="B166" s="250"/>
      <c r="C166" s="43" t="s">
        <v>168</v>
      </c>
      <c r="D166" s="29" t="s">
        <v>434</v>
      </c>
      <c r="E166" s="30">
        <v>311.93</v>
      </c>
      <c r="F166" s="40">
        <v>15</v>
      </c>
      <c r="G166" s="108">
        <f t="shared" si="17"/>
        <v>4678.95</v>
      </c>
      <c r="H166" s="31"/>
      <c r="I166" s="31"/>
      <c r="J166" s="73">
        <f t="shared" si="15"/>
        <v>4678.95</v>
      </c>
      <c r="K166" s="91">
        <v>409.3</v>
      </c>
      <c r="L166" s="97"/>
      <c r="M166" s="91"/>
      <c r="N166" s="91"/>
      <c r="O166" s="91"/>
      <c r="P166" s="91">
        <f t="shared" si="16"/>
        <v>409.3</v>
      </c>
      <c r="Q166" s="83">
        <f t="shared" si="14"/>
        <v>4269.6499999999996</v>
      </c>
    </row>
    <row r="167" spans="1:17" s="75" customFormat="1" ht="78" customHeight="1" x14ac:dyDescent="0.2">
      <c r="A167" s="265"/>
      <c r="B167" s="250"/>
      <c r="C167" s="325" t="s">
        <v>169</v>
      </c>
      <c r="D167" s="29" t="s">
        <v>435</v>
      </c>
      <c r="E167" s="30">
        <v>215.62</v>
      </c>
      <c r="F167" s="40">
        <v>15</v>
      </c>
      <c r="G167" s="108">
        <f t="shared" si="17"/>
        <v>3234.3</v>
      </c>
      <c r="H167" s="31"/>
      <c r="I167" s="31"/>
      <c r="J167" s="73">
        <f t="shared" si="15"/>
        <v>3234.3</v>
      </c>
      <c r="K167" s="91">
        <v>105.47</v>
      </c>
      <c r="L167" s="97"/>
      <c r="M167" s="91"/>
      <c r="N167" s="91"/>
      <c r="O167" s="91"/>
      <c r="P167" s="91">
        <f t="shared" si="16"/>
        <v>105.47</v>
      </c>
      <c r="Q167" s="83">
        <f t="shared" si="14"/>
        <v>3128.8300000000004</v>
      </c>
    </row>
    <row r="168" spans="1:17" s="75" customFormat="1" ht="78" customHeight="1" x14ac:dyDescent="0.2">
      <c r="A168" s="265"/>
      <c r="B168" s="251"/>
      <c r="C168" s="327"/>
      <c r="D168" s="29" t="s">
        <v>436</v>
      </c>
      <c r="E168" s="30">
        <v>215.62</v>
      </c>
      <c r="F168" s="40">
        <v>15</v>
      </c>
      <c r="G168" s="108">
        <f t="shared" si="17"/>
        <v>3234.3</v>
      </c>
      <c r="H168" s="31"/>
      <c r="I168" s="31"/>
      <c r="J168" s="73">
        <f t="shared" si="15"/>
        <v>3234.3</v>
      </c>
      <c r="K168" s="91">
        <v>105.46</v>
      </c>
      <c r="L168" s="97"/>
      <c r="M168" s="91"/>
      <c r="N168" s="91"/>
      <c r="O168" s="91"/>
      <c r="P168" s="91">
        <f t="shared" si="16"/>
        <v>105.46</v>
      </c>
      <c r="Q168" s="83">
        <f t="shared" si="14"/>
        <v>3128.84</v>
      </c>
    </row>
    <row r="169" spans="1:17" s="75" customFormat="1" ht="78" customHeight="1" x14ac:dyDescent="0.2">
      <c r="A169" s="265"/>
      <c r="B169" s="249" t="s">
        <v>27</v>
      </c>
      <c r="C169" s="28" t="s">
        <v>170</v>
      </c>
      <c r="D169" s="50" t="s">
        <v>437</v>
      </c>
      <c r="E169" s="30">
        <v>286.52999999999997</v>
      </c>
      <c r="F169" s="40">
        <v>15</v>
      </c>
      <c r="G169" s="108">
        <f t="shared" si="17"/>
        <v>4297.95</v>
      </c>
      <c r="H169" s="31"/>
      <c r="I169" s="31"/>
      <c r="J169" s="73">
        <f t="shared" si="15"/>
        <v>4297.95</v>
      </c>
      <c r="K169" s="91">
        <v>348.34</v>
      </c>
      <c r="L169" s="97">
        <v>49.7</v>
      </c>
      <c r="M169" s="91"/>
      <c r="N169" s="91"/>
      <c r="O169" s="91"/>
      <c r="P169" s="91">
        <f t="shared" si="16"/>
        <v>398.03999999999996</v>
      </c>
      <c r="Q169" s="83">
        <f t="shared" si="14"/>
        <v>3899.91</v>
      </c>
    </row>
    <row r="170" spans="1:17" s="75" customFormat="1" ht="78" customHeight="1" x14ac:dyDescent="0.2">
      <c r="A170" s="265"/>
      <c r="B170" s="250"/>
      <c r="C170" s="325" t="s">
        <v>171</v>
      </c>
      <c r="D170" s="29" t="s">
        <v>438</v>
      </c>
      <c r="E170" s="30">
        <v>258.39999999999998</v>
      </c>
      <c r="F170" s="40">
        <v>15</v>
      </c>
      <c r="G170" s="108">
        <f t="shared" si="17"/>
        <v>3875.9999999999995</v>
      </c>
      <c r="H170" s="31"/>
      <c r="I170" s="31"/>
      <c r="J170" s="73">
        <f t="shared" si="15"/>
        <v>3875.9999999999995</v>
      </c>
      <c r="K170" s="91">
        <v>300.38</v>
      </c>
      <c r="L170" s="97"/>
      <c r="M170" s="91"/>
      <c r="N170" s="91"/>
      <c r="O170" s="91"/>
      <c r="P170" s="91">
        <f t="shared" si="16"/>
        <v>300.38</v>
      </c>
      <c r="Q170" s="83">
        <f t="shared" si="14"/>
        <v>3575.6199999999994</v>
      </c>
    </row>
    <row r="171" spans="1:17" s="75" customFormat="1" ht="78" customHeight="1" x14ac:dyDescent="0.2">
      <c r="A171" s="265"/>
      <c r="B171" s="250"/>
      <c r="C171" s="326"/>
      <c r="D171" s="29" t="s">
        <v>439</v>
      </c>
      <c r="E171" s="30">
        <v>258.39999999999998</v>
      </c>
      <c r="F171" s="40">
        <v>15</v>
      </c>
      <c r="G171" s="108">
        <f t="shared" si="17"/>
        <v>3875.9999999999995</v>
      </c>
      <c r="H171" s="31"/>
      <c r="I171" s="31"/>
      <c r="J171" s="73">
        <f t="shared" si="15"/>
        <v>3875.9999999999995</v>
      </c>
      <c r="K171" s="91">
        <v>300.38</v>
      </c>
      <c r="L171" s="97">
        <v>54.15</v>
      </c>
      <c r="M171" s="91">
        <f>G171*1%</f>
        <v>38.76</v>
      </c>
      <c r="N171" s="91"/>
      <c r="O171" s="91"/>
      <c r="P171" s="91">
        <f t="shared" si="16"/>
        <v>393.28999999999996</v>
      </c>
      <c r="Q171" s="83">
        <f t="shared" si="14"/>
        <v>3482.7099999999996</v>
      </c>
    </row>
    <row r="172" spans="1:17" s="75" customFormat="1" ht="78" customHeight="1" x14ac:dyDescent="0.2">
      <c r="A172" s="265"/>
      <c r="B172" s="250"/>
      <c r="C172" s="327"/>
      <c r="D172" s="29" t="s">
        <v>440</v>
      </c>
      <c r="E172" s="30">
        <v>258.39999999999998</v>
      </c>
      <c r="F172" s="40">
        <v>15</v>
      </c>
      <c r="G172" s="108">
        <f t="shared" si="17"/>
        <v>3875.9999999999995</v>
      </c>
      <c r="H172" s="31"/>
      <c r="I172" s="31"/>
      <c r="J172" s="73">
        <f t="shared" si="15"/>
        <v>3875.9999999999995</v>
      </c>
      <c r="K172" s="91">
        <v>300.38</v>
      </c>
      <c r="L172" s="97"/>
      <c r="M172" s="91"/>
      <c r="N172" s="91"/>
      <c r="O172" s="91"/>
      <c r="P172" s="91">
        <f t="shared" si="16"/>
        <v>300.38</v>
      </c>
      <c r="Q172" s="83">
        <f t="shared" si="14"/>
        <v>3575.6199999999994</v>
      </c>
    </row>
    <row r="173" spans="1:17" s="75" customFormat="1" ht="78" customHeight="1" x14ac:dyDescent="0.2">
      <c r="A173" s="265"/>
      <c r="B173" s="250"/>
      <c r="C173" s="325" t="s">
        <v>30</v>
      </c>
      <c r="D173" s="29" t="s">
        <v>441</v>
      </c>
      <c r="E173" s="31">
        <v>248.46</v>
      </c>
      <c r="F173" s="40">
        <v>15</v>
      </c>
      <c r="G173" s="108">
        <f t="shared" si="17"/>
        <v>3726.9</v>
      </c>
      <c r="H173" s="31"/>
      <c r="I173" s="31"/>
      <c r="J173" s="73">
        <f t="shared" si="15"/>
        <v>3726.9</v>
      </c>
      <c r="K173" s="91">
        <v>284.08</v>
      </c>
      <c r="L173" s="97"/>
      <c r="M173" s="91"/>
      <c r="N173" s="91"/>
      <c r="O173" s="91"/>
      <c r="P173" s="91">
        <f t="shared" si="16"/>
        <v>284.08</v>
      </c>
      <c r="Q173" s="83">
        <f t="shared" si="14"/>
        <v>3442.82</v>
      </c>
    </row>
    <row r="174" spans="1:17" s="75" customFormat="1" ht="78" customHeight="1" x14ac:dyDescent="0.2">
      <c r="A174" s="265"/>
      <c r="B174" s="250"/>
      <c r="C174" s="327"/>
      <c r="D174" s="29" t="s">
        <v>442</v>
      </c>
      <c r="E174" s="31">
        <v>248.46</v>
      </c>
      <c r="F174" s="40">
        <v>15</v>
      </c>
      <c r="G174" s="108">
        <f t="shared" si="17"/>
        <v>3726.9</v>
      </c>
      <c r="H174" s="31"/>
      <c r="I174" s="31"/>
      <c r="J174" s="73">
        <f t="shared" si="15"/>
        <v>3726.9</v>
      </c>
      <c r="K174" s="91">
        <v>284.16000000000003</v>
      </c>
      <c r="L174" s="97">
        <v>70.42</v>
      </c>
      <c r="M174" s="91"/>
      <c r="N174" s="91"/>
      <c r="O174" s="91"/>
      <c r="P174" s="91">
        <f t="shared" si="16"/>
        <v>354.58000000000004</v>
      </c>
      <c r="Q174" s="83">
        <f t="shared" si="14"/>
        <v>3372.32</v>
      </c>
    </row>
    <row r="175" spans="1:17" s="75" customFormat="1" ht="78" customHeight="1" x14ac:dyDescent="0.2">
      <c r="A175" s="265"/>
      <c r="B175" s="250"/>
      <c r="C175" s="58" t="s">
        <v>172</v>
      </c>
      <c r="D175" s="29" t="s">
        <v>444</v>
      </c>
      <c r="E175" s="30">
        <v>180.8</v>
      </c>
      <c r="F175" s="40">
        <v>15</v>
      </c>
      <c r="G175" s="108">
        <f t="shared" ref="G175" si="18">+E175*F175</f>
        <v>2712</v>
      </c>
      <c r="H175" s="31"/>
      <c r="I175" s="31"/>
      <c r="J175" s="73">
        <f t="shared" si="15"/>
        <v>2712</v>
      </c>
      <c r="K175" s="91">
        <v>28.31</v>
      </c>
      <c r="L175" s="97"/>
      <c r="M175" s="91">
        <f>G175*1%</f>
        <v>27.12</v>
      </c>
      <c r="N175" s="91"/>
      <c r="O175" s="91"/>
      <c r="P175" s="91">
        <f t="shared" si="16"/>
        <v>55.43</v>
      </c>
      <c r="Q175" s="83">
        <f t="shared" si="14"/>
        <v>2656.57</v>
      </c>
    </row>
    <row r="176" spans="1:17" s="75" customFormat="1" ht="78" customHeight="1" x14ac:dyDescent="0.2">
      <c r="A176" s="265"/>
      <c r="B176" s="250"/>
      <c r="C176" s="167" t="s">
        <v>173</v>
      </c>
      <c r="D176" s="165" t="s">
        <v>443</v>
      </c>
      <c r="E176" s="30">
        <v>173.94</v>
      </c>
      <c r="F176" s="40">
        <v>15</v>
      </c>
      <c r="G176" s="108">
        <f t="shared" si="17"/>
        <v>2609.1</v>
      </c>
      <c r="H176" s="31">
        <v>16.809999999999999</v>
      </c>
      <c r="I176" s="31"/>
      <c r="J176" s="73">
        <f t="shared" si="15"/>
        <v>2625.91</v>
      </c>
      <c r="K176" s="91"/>
      <c r="L176" s="97"/>
      <c r="M176" s="91"/>
      <c r="N176" s="91"/>
      <c r="O176" s="91">
        <v>400</v>
      </c>
      <c r="P176" s="91">
        <f t="shared" si="16"/>
        <v>400</v>
      </c>
      <c r="Q176" s="83">
        <f t="shared" si="14"/>
        <v>2225.91</v>
      </c>
    </row>
    <row r="177" spans="1:17" s="75" customFormat="1" ht="78" customHeight="1" x14ac:dyDescent="0.2">
      <c r="A177" s="265"/>
      <c r="B177" s="250"/>
      <c r="C177" s="167" t="s">
        <v>174</v>
      </c>
      <c r="D177" s="165" t="s">
        <v>555</v>
      </c>
      <c r="E177" s="30">
        <v>162.62</v>
      </c>
      <c r="F177" s="40">
        <v>15</v>
      </c>
      <c r="G177" s="108">
        <f>+E177*F177</f>
        <v>2439.3000000000002</v>
      </c>
      <c r="H177" s="31">
        <v>16.23</v>
      </c>
      <c r="I177" s="31"/>
      <c r="J177" s="73">
        <f t="shared" si="15"/>
        <v>2455.5300000000002</v>
      </c>
      <c r="K177" s="91"/>
      <c r="L177" s="97"/>
      <c r="M177" s="91"/>
      <c r="N177" s="91"/>
      <c r="O177" s="91"/>
      <c r="P177" s="91">
        <f t="shared" si="16"/>
        <v>0</v>
      </c>
      <c r="Q177" s="83">
        <f t="shared" si="14"/>
        <v>2455.5300000000002</v>
      </c>
    </row>
    <row r="178" spans="1:17" s="75" customFormat="1" ht="78" customHeight="1" x14ac:dyDescent="0.2">
      <c r="A178" s="266"/>
      <c r="B178" s="250"/>
      <c r="C178" s="58" t="s">
        <v>175</v>
      </c>
      <c r="D178" s="29" t="s">
        <v>445</v>
      </c>
      <c r="E178" s="30">
        <v>300</v>
      </c>
      <c r="F178" s="40">
        <v>15</v>
      </c>
      <c r="G178" s="108">
        <f t="shared" si="17"/>
        <v>4500</v>
      </c>
      <c r="H178" s="31"/>
      <c r="I178" s="31"/>
      <c r="J178" s="73">
        <f t="shared" si="15"/>
        <v>4500</v>
      </c>
      <c r="K178" s="91">
        <v>380.67</v>
      </c>
      <c r="L178" s="97"/>
      <c r="M178" s="91"/>
      <c r="N178" s="91"/>
      <c r="O178" s="91"/>
      <c r="P178" s="91">
        <f t="shared" si="16"/>
        <v>380.67</v>
      </c>
      <c r="Q178" s="83">
        <f t="shared" si="14"/>
        <v>4119.33</v>
      </c>
    </row>
    <row r="179" spans="1:17" s="75" customFormat="1" ht="78" customHeight="1" x14ac:dyDescent="0.2">
      <c r="A179" s="264" t="s">
        <v>157</v>
      </c>
      <c r="B179" s="250"/>
      <c r="C179" s="58" t="s">
        <v>176</v>
      </c>
      <c r="D179" s="29" t="s">
        <v>446</v>
      </c>
      <c r="E179" s="59">
        <v>258.89999999999998</v>
      </c>
      <c r="F179" s="40">
        <v>15</v>
      </c>
      <c r="G179" s="108">
        <f t="shared" si="17"/>
        <v>3883.4999999999995</v>
      </c>
      <c r="H179" s="31"/>
      <c r="I179" s="31"/>
      <c r="J179" s="73">
        <f t="shared" si="15"/>
        <v>3883.4999999999995</v>
      </c>
      <c r="K179" s="91">
        <v>301.19</v>
      </c>
      <c r="L179" s="97">
        <v>49.7</v>
      </c>
      <c r="M179" s="91">
        <f>G179*1%</f>
        <v>38.834999999999994</v>
      </c>
      <c r="N179" s="91"/>
      <c r="O179" s="91"/>
      <c r="P179" s="91">
        <f t="shared" si="16"/>
        <v>389.72499999999997</v>
      </c>
      <c r="Q179" s="83">
        <f t="shared" si="14"/>
        <v>3493.7749999999996</v>
      </c>
    </row>
    <row r="180" spans="1:17" s="75" customFormat="1" ht="78" customHeight="1" x14ac:dyDescent="0.2">
      <c r="A180" s="265"/>
      <c r="B180" s="250"/>
      <c r="C180" s="58" t="s">
        <v>256</v>
      </c>
      <c r="D180" s="29" t="s">
        <v>447</v>
      </c>
      <c r="E180" s="59">
        <v>206</v>
      </c>
      <c r="F180" s="40">
        <v>15</v>
      </c>
      <c r="G180" s="108">
        <f t="shared" si="17"/>
        <v>3090</v>
      </c>
      <c r="H180" s="31"/>
      <c r="I180" s="31"/>
      <c r="J180" s="73">
        <f t="shared" si="15"/>
        <v>3090</v>
      </c>
      <c r="K180" s="91">
        <v>89.76</v>
      </c>
      <c r="L180" s="97"/>
      <c r="M180" s="91"/>
      <c r="N180" s="91"/>
      <c r="O180" s="91"/>
      <c r="P180" s="91">
        <f t="shared" si="16"/>
        <v>89.76</v>
      </c>
      <c r="Q180" s="83">
        <f t="shared" si="14"/>
        <v>3000.24</v>
      </c>
    </row>
    <row r="181" spans="1:17" s="75" customFormat="1" ht="78" customHeight="1" x14ac:dyDescent="0.2">
      <c r="A181" s="265"/>
      <c r="B181" s="250"/>
      <c r="C181" s="58" t="s">
        <v>177</v>
      </c>
      <c r="D181" s="29" t="s">
        <v>448</v>
      </c>
      <c r="E181" s="59">
        <v>280.8</v>
      </c>
      <c r="F181" s="40">
        <v>15</v>
      </c>
      <c r="G181" s="108">
        <f t="shared" si="17"/>
        <v>4212</v>
      </c>
      <c r="H181" s="31"/>
      <c r="I181" s="31"/>
      <c r="J181" s="73">
        <f t="shared" si="15"/>
        <v>4212</v>
      </c>
      <c r="K181" s="91">
        <v>336.93</v>
      </c>
      <c r="L181" s="97">
        <v>49.7</v>
      </c>
      <c r="M181" s="91">
        <f>G181*1%</f>
        <v>42.12</v>
      </c>
      <c r="N181" s="91"/>
      <c r="O181" s="91"/>
      <c r="P181" s="91">
        <f t="shared" si="16"/>
        <v>428.75</v>
      </c>
      <c r="Q181" s="83">
        <f t="shared" si="14"/>
        <v>3783.25</v>
      </c>
    </row>
    <row r="182" spans="1:17" s="75" customFormat="1" ht="78" customHeight="1" x14ac:dyDescent="0.2">
      <c r="A182" s="265"/>
      <c r="B182" s="250"/>
      <c r="C182" s="58" t="s">
        <v>178</v>
      </c>
      <c r="D182" s="50" t="s">
        <v>449</v>
      </c>
      <c r="E182" s="30">
        <v>217.8</v>
      </c>
      <c r="F182" s="40">
        <v>15</v>
      </c>
      <c r="G182" s="108">
        <f t="shared" si="17"/>
        <v>3267</v>
      </c>
      <c r="H182" s="31"/>
      <c r="I182" s="31"/>
      <c r="J182" s="73">
        <f t="shared" si="15"/>
        <v>3267</v>
      </c>
      <c r="K182" s="91">
        <v>109.02</v>
      </c>
      <c r="L182" s="97">
        <v>49.7</v>
      </c>
      <c r="M182" s="91">
        <f>G182*1%</f>
        <v>32.67</v>
      </c>
      <c r="N182" s="91"/>
      <c r="O182" s="91"/>
      <c r="P182" s="91">
        <f t="shared" si="16"/>
        <v>191.39</v>
      </c>
      <c r="Q182" s="83">
        <f t="shared" si="14"/>
        <v>3075.61</v>
      </c>
    </row>
    <row r="183" spans="1:17" s="75" customFormat="1" ht="78" customHeight="1" x14ac:dyDescent="0.2">
      <c r="A183" s="265"/>
      <c r="B183" s="251"/>
      <c r="C183" s="58" t="s">
        <v>179</v>
      </c>
      <c r="D183" s="29" t="s">
        <v>450</v>
      </c>
      <c r="E183" s="30">
        <v>180.93</v>
      </c>
      <c r="F183" s="40">
        <v>15</v>
      </c>
      <c r="G183" s="108">
        <f t="shared" si="17"/>
        <v>2713.9500000000003</v>
      </c>
      <c r="H183" s="31"/>
      <c r="I183" s="31"/>
      <c r="J183" s="73">
        <f t="shared" si="15"/>
        <v>2713.9500000000003</v>
      </c>
      <c r="K183" s="91">
        <v>28.57</v>
      </c>
      <c r="L183" s="97">
        <v>54.15</v>
      </c>
      <c r="M183" s="91"/>
      <c r="N183" s="91"/>
      <c r="O183" s="91"/>
      <c r="P183" s="91">
        <f t="shared" si="16"/>
        <v>82.72</v>
      </c>
      <c r="Q183" s="83">
        <f t="shared" si="14"/>
        <v>2631.2300000000005</v>
      </c>
    </row>
    <row r="184" spans="1:17" s="75" customFormat="1" ht="78" customHeight="1" x14ac:dyDescent="0.2">
      <c r="A184" s="265"/>
      <c r="B184" s="270" t="s">
        <v>180</v>
      </c>
      <c r="C184" s="47" t="s">
        <v>257</v>
      </c>
      <c r="D184" s="29" t="s">
        <v>451</v>
      </c>
      <c r="E184" s="30">
        <v>366.66</v>
      </c>
      <c r="F184" s="40">
        <v>15</v>
      </c>
      <c r="G184" s="108">
        <f t="shared" si="17"/>
        <v>5499.9000000000005</v>
      </c>
      <c r="H184" s="31"/>
      <c r="I184" s="31"/>
      <c r="J184" s="73">
        <f t="shared" si="15"/>
        <v>5499.9000000000005</v>
      </c>
      <c r="K184" s="91">
        <v>551.22</v>
      </c>
      <c r="L184" s="97"/>
      <c r="M184" s="91"/>
      <c r="N184" s="91">
        <f>G184*3%</f>
        <v>164.99700000000001</v>
      </c>
      <c r="O184" s="91"/>
      <c r="P184" s="91">
        <f t="shared" si="16"/>
        <v>716.2170000000001</v>
      </c>
      <c r="Q184" s="83">
        <f t="shared" si="14"/>
        <v>4783.6830000000009</v>
      </c>
    </row>
    <row r="185" spans="1:17" s="75" customFormat="1" ht="78" customHeight="1" x14ac:dyDescent="0.2">
      <c r="A185" s="265"/>
      <c r="B185" s="271"/>
      <c r="C185" s="47" t="s">
        <v>258</v>
      </c>
      <c r="D185" s="29" t="s">
        <v>452</v>
      </c>
      <c r="E185" s="30">
        <v>320</v>
      </c>
      <c r="F185" s="40">
        <v>15</v>
      </c>
      <c r="G185" s="108">
        <f t="shared" si="17"/>
        <v>4800</v>
      </c>
      <c r="H185" s="31"/>
      <c r="I185" s="31"/>
      <c r="J185" s="73">
        <f t="shared" si="15"/>
        <v>4800</v>
      </c>
      <c r="K185" s="91">
        <v>428.67</v>
      </c>
      <c r="L185" s="97"/>
      <c r="M185" s="91"/>
      <c r="N185" s="91">
        <f>G185*2%</f>
        <v>96</v>
      </c>
      <c r="O185" s="91">
        <v>416.63</v>
      </c>
      <c r="P185" s="91">
        <f t="shared" si="16"/>
        <v>941.30000000000007</v>
      </c>
      <c r="Q185" s="83">
        <f t="shared" si="14"/>
        <v>3858.7</v>
      </c>
    </row>
    <row r="186" spans="1:17" s="75" customFormat="1" ht="78" customHeight="1" x14ac:dyDescent="0.2">
      <c r="A186" s="265"/>
      <c r="B186" s="208" t="s">
        <v>180</v>
      </c>
      <c r="C186" s="47" t="s">
        <v>259</v>
      </c>
      <c r="D186" s="29" t="s">
        <v>453</v>
      </c>
      <c r="E186" s="30">
        <v>238.65</v>
      </c>
      <c r="F186" s="40">
        <v>15</v>
      </c>
      <c r="G186" s="108">
        <f t="shared" si="17"/>
        <v>3579.75</v>
      </c>
      <c r="H186" s="31"/>
      <c r="I186" s="31"/>
      <c r="J186" s="73">
        <f t="shared" si="15"/>
        <v>3579.75</v>
      </c>
      <c r="K186" s="91">
        <v>160.80000000000001</v>
      </c>
      <c r="L186" s="97"/>
      <c r="M186" s="91"/>
      <c r="N186" s="91"/>
      <c r="O186" s="91"/>
      <c r="P186" s="91">
        <f t="shared" si="16"/>
        <v>160.80000000000001</v>
      </c>
      <c r="Q186" s="83">
        <f t="shared" si="14"/>
        <v>3418.95</v>
      </c>
    </row>
    <row r="187" spans="1:17" s="75" customFormat="1" ht="78" customHeight="1" x14ac:dyDescent="0.2">
      <c r="A187" s="265"/>
      <c r="B187" s="249" t="s">
        <v>45</v>
      </c>
      <c r="C187" s="43" t="s">
        <v>260</v>
      </c>
      <c r="D187" s="29" t="s">
        <v>454</v>
      </c>
      <c r="E187" s="30">
        <v>423</v>
      </c>
      <c r="F187" s="40">
        <v>15</v>
      </c>
      <c r="G187" s="108">
        <f t="shared" si="17"/>
        <v>6345</v>
      </c>
      <c r="H187" s="31"/>
      <c r="I187" s="31"/>
      <c r="J187" s="73">
        <f t="shared" si="15"/>
        <v>6345</v>
      </c>
      <c r="K187" s="91">
        <v>717.14</v>
      </c>
      <c r="L187" s="97"/>
      <c r="M187" s="91"/>
      <c r="N187" s="91">
        <f>G187*3%</f>
        <v>190.35</v>
      </c>
      <c r="O187" s="91"/>
      <c r="P187" s="91">
        <f t="shared" si="16"/>
        <v>907.49</v>
      </c>
      <c r="Q187" s="83">
        <f t="shared" si="14"/>
        <v>5437.51</v>
      </c>
    </row>
    <row r="188" spans="1:17" s="75" customFormat="1" ht="78" customHeight="1" x14ac:dyDescent="0.2">
      <c r="A188" s="265"/>
      <c r="B188" s="250"/>
      <c r="C188" s="43" t="s">
        <v>213</v>
      </c>
      <c r="D188" s="29" t="s">
        <v>455</v>
      </c>
      <c r="E188" s="30">
        <v>326</v>
      </c>
      <c r="F188" s="40">
        <v>15</v>
      </c>
      <c r="G188" s="108">
        <f t="shared" si="17"/>
        <v>4890</v>
      </c>
      <c r="H188" s="31"/>
      <c r="I188" s="31"/>
      <c r="J188" s="73">
        <f t="shared" si="15"/>
        <v>4890</v>
      </c>
      <c r="K188" s="91">
        <v>443.07</v>
      </c>
      <c r="L188" s="97">
        <v>49.7</v>
      </c>
      <c r="M188" s="91">
        <f>G188*1%</f>
        <v>48.9</v>
      </c>
      <c r="N188" s="91"/>
      <c r="O188" s="91"/>
      <c r="P188" s="91">
        <f t="shared" si="16"/>
        <v>541.66999999999996</v>
      </c>
      <c r="Q188" s="83">
        <f t="shared" si="14"/>
        <v>4348.33</v>
      </c>
    </row>
    <row r="189" spans="1:17" s="75" customFormat="1" ht="78" customHeight="1" x14ac:dyDescent="0.2">
      <c r="A189" s="265"/>
      <c r="B189" s="250"/>
      <c r="C189" s="43" t="s">
        <v>183</v>
      </c>
      <c r="D189" s="29" t="s">
        <v>456</v>
      </c>
      <c r="E189" s="30">
        <v>214.6</v>
      </c>
      <c r="F189" s="40">
        <v>15</v>
      </c>
      <c r="G189" s="108">
        <f t="shared" si="17"/>
        <v>3219</v>
      </c>
      <c r="H189" s="31"/>
      <c r="I189" s="31"/>
      <c r="J189" s="73">
        <f t="shared" si="15"/>
        <v>3219</v>
      </c>
      <c r="K189" s="91">
        <v>103.79</v>
      </c>
      <c r="L189" s="97">
        <v>49.7</v>
      </c>
      <c r="M189" s="91">
        <f>G189*1%</f>
        <v>32.19</v>
      </c>
      <c r="N189" s="91"/>
      <c r="O189" s="91">
        <v>416.63</v>
      </c>
      <c r="P189" s="91">
        <f t="shared" si="16"/>
        <v>602.30999999999995</v>
      </c>
      <c r="Q189" s="83">
        <f t="shared" si="14"/>
        <v>2616.69</v>
      </c>
    </row>
    <row r="190" spans="1:17" s="75" customFormat="1" ht="78" customHeight="1" x14ac:dyDescent="0.2">
      <c r="A190" s="265"/>
      <c r="B190" s="250"/>
      <c r="C190" s="197" t="s">
        <v>184</v>
      </c>
      <c r="D190" s="50" t="s">
        <v>458</v>
      </c>
      <c r="E190" s="30">
        <v>180.3</v>
      </c>
      <c r="F190" s="40">
        <v>15</v>
      </c>
      <c r="G190" s="108">
        <f>+E190*F190</f>
        <v>2704.5</v>
      </c>
      <c r="H190" s="31"/>
      <c r="I190" s="31"/>
      <c r="J190" s="73">
        <f t="shared" si="15"/>
        <v>2704.5</v>
      </c>
      <c r="K190" s="91">
        <v>27.54</v>
      </c>
      <c r="L190" s="97">
        <v>49.7</v>
      </c>
      <c r="M190" s="91">
        <f>G190*1%</f>
        <v>27.045000000000002</v>
      </c>
      <c r="N190" s="91"/>
      <c r="O190" s="91"/>
      <c r="P190" s="91">
        <f t="shared" si="16"/>
        <v>104.28500000000001</v>
      </c>
      <c r="Q190" s="83">
        <f t="shared" si="14"/>
        <v>2600.2150000000001</v>
      </c>
    </row>
    <row r="191" spans="1:17" s="75" customFormat="1" ht="78" customHeight="1" x14ac:dyDescent="0.2">
      <c r="A191" s="265"/>
      <c r="B191" s="250"/>
      <c r="C191" s="197" t="s">
        <v>606</v>
      </c>
      <c r="D191" s="29" t="s">
        <v>457</v>
      </c>
      <c r="E191" s="30">
        <v>178.6</v>
      </c>
      <c r="F191" s="40">
        <v>15</v>
      </c>
      <c r="G191" s="108">
        <f t="shared" si="17"/>
        <v>2679</v>
      </c>
      <c r="H191" s="31"/>
      <c r="I191" s="31"/>
      <c r="J191" s="73">
        <f t="shared" si="15"/>
        <v>2679</v>
      </c>
      <c r="K191" s="91">
        <v>24.77</v>
      </c>
      <c r="L191" s="97"/>
      <c r="M191" s="91"/>
      <c r="N191" s="91"/>
      <c r="O191" s="91"/>
      <c r="P191" s="91">
        <f t="shared" si="16"/>
        <v>24.77</v>
      </c>
      <c r="Q191" s="83">
        <f t="shared" si="14"/>
        <v>2654.23</v>
      </c>
    </row>
    <row r="192" spans="1:17" s="75" customFormat="1" ht="78" customHeight="1" x14ac:dyDescent="0.2">
      <c r="A192" s="265"/>
      <c r="B192" s="250"/>
      <c r="C192" s="267" t="s">
        <v>607</v>
      </c>
      <c r="D192" s="50" t="s">
        <v>459</v>
      </c>
      <c r="E192" s="59">
        <v>166.91</v>
      </c>
      <c r="F192" s="40">
        <v>15</v>
      </c>
      <c r="G192" s="108">
        <f t="shared" si="17"/>
        <v>2503.65</v>
      </c>
      <c r="H192" s="31">
        <v>9.1999999999999993</v>
      </c>
      <c r="I192" s="31"/>
      <c r="J192" s="73">
        <f t="shared" si="15"/>
        <v>2512.85</v>
      </c>
      <c r="K192" s="91"/>
      <c r="L192" s="97"/>
      <c r="M192" s="91"/>
      <c r="N192" s="91"/>
      <c r="O192" s="91"/>
      <c r="P192" s="91">
        <f t="shared" si="16"/>
        <v>0</v>
      </c>
      <c r="Q192" s="83">
        <f t="shared" si="14"/>
        <v>2512.85</v>
      </c>
    </row>
    <row r="193" spans="1:17" s="75" customFormat="1" ht="78" customHeight="1" x14ac:dyDescent="0.2">
      <c r="A193" s="265"/>
      <c r="B193" s="250"/>
      <c r="C193" s="269"/>
      <c r="D193" s="50" t="s">
        <v>460</v>
      </c>
      <c r="E193" s="59">
        <v>166.91</v>
      </c>
      <c r="F193" s="40">
        <v>15</v>
      </c>
      <c r="G193" s="108">
        <f t="shared" si="17"/>
        <v>2503.65</v>
      </c>
      <c r="H193" s="31">
        <v>9.1999999999999993</v>
      </c>
      <c r="I193" s="31"/>
      <c r="J193" s="73">
        <f t="shared" si="15"/>
        <v>2512.85</v>
      </c>
      <c r="K193" s="91"/>
      <c r="L193" s="97"/>
      <c r="M193" s="91"/>
      <c r="N193" s="91"/>
      <c r="O193" s="91"/>
      <c r="P193" s="91">
        <f t="shared" si="16"/>
        <v>0</v>
      </c>
      <c r="Q193" s="83">
        <f t="shared" si="14"/>
        <v>2512.85</v>
      </c>
    </row>
    <row r="194" spans="1:17" s="75" customFormat="1" ht="78" customHeight="1" x14ac:dyDescent="0.2">
      <c r="A194" s="265"/>
      <c r="B194" s="250"/>
      <c r="C194" s="268"/>
      <c r="D194" s="50" t="s">
        <v>461</v>
      </c>
      <c r="E194" s="59">
        <v>166.91</v>
      </c>
      <c r="F194" s="40">
        <v>15</v>
      </c>
      <c r="G194" s="108">
        <f t="shared" si="17"/>
        <v>2503.65</v>
      </c>
      <c r="H194" s="31">
        <v>9.1999999999999993</v>
      </c>
      <c r="I194" s="31"/>
      <c r="J194" s="73">
        <f t="shared" si="15"/>
        <v>2512.85</v>
      </c>
      <c r="K194" s="91"/>
      <c r="L194" s="97"/>
      <c r="M194" s="91"/>
      <c r="N194" s="91"/>
      <c r="O194" s="91"/>
      <c r="P194" s="91">
        <f t="shared" si="16"/>
        <v>0</v>
      </c>
      <c r="Q194" s="83">
        <f t="shared" si="14"/>
        <v>2512.85</v>
      </c>
    </row>
    <row r="195" spans="1:17" s="75" customFormat="1" ht="78" customHeight="1" x14ac:dyDescent="0.2">
      <c r="A195" s="265"/>
      <c r="B195" s="250"/>
      <c r="C195" s="198" t="s">
        <v>167</v>
      </c>
      <c r="D195" s="50" t="s">
        <v>462</v>
      </c>
      <c r="E195" s="59">
        <v>290.5</v>
      </c>
      <c r="F195" s="40">
        <v>15</v>
      </c>
      <c r="G195" s="108">
        <f t="shared" si="17"/>
        <v>4357.5</v>
      </c>
      <c r="H195" s="31"/>
      <c r="I195" s="31"/>
      <c r="J195" s="73">
        <f t="shared" si="15"/>
        <v>4357.5</v>
      </c>
      <c r="K195" s="91">
        <v>357.94</v>
      </c>
      <c r="L195" s="97">
        <v>57.76</v>
      </c>
      <c r="M195" s="91">
        <f>G195*1%</f>
        <v>43.575000000000003</v>
      </c>
      <c r="N195" s="91"/>
      <c r="O195" s="91"/>
      <c r="P195" s="91">
        <f t="shared" si="16"/>
        <v>459.27499999999998</v>
      </c>
      <c r="Q195" s="83">
        <f t="shared" si="14"/>
        <v>3898.2249999999999</v>
      </c>
    </row>
    <row r="196" spans="1:17" s="75" customFormat="1" ht="78" customHeight="1" x14ac:dyDescent="0.2">
      <c r="A196" s="266"/>
      <c r="B196" s="250"/>
      <c r="C196" s="275" t="s">
        <v>608</v>
      </c>
      <c r="D196" s="29" t="s">
        <v>495</v>
      </c>
      <c r="E196" s="31">
        <v>226.9</v>
      </c>
      <c r="F196" s="40">
        <v>15</v>
      </c>
      <c r="G196" s="108">
        <f>+E196*F196</f>
        <v>3403.5</v>
      </c>
      <c r="H196" s="31"/>
      <c r="I196" s="31"/>
      <c r="J196" s="73">
        <f t="shared" si="15"/>
        <v>3403.5</v>
      </c>
      <c r="K196" s="91">
        <v>123.87</v>
      </c>
      <c r="L196" s="97">
        <v>65.36</v>
      </c>
      <c r="M196" s="91">
        <f>G196*1%</f>
        <v>34.035000000000004</v>
      </c>
      <c r="N196" s="91"/>
      <c r="O196" s="91">
        <v>384.62</v>
      </c>
      <c r="P196" s="91">
        <f t="shared" si="16"/>
        <v>607.88499999999999</v>
      </c>
      <c r="Q196" s="83">
        <f t="shared" si="14"/>
        <v>2795.6149999999998</v>
      </c>
    </row>
    <row r="197" spans="1:17" s="75" customFormat="1" ht="78" customHeight="1" x14ac:dyDescent="0.2">
      <c r="A197" s="264" t="s">
        <v>157</v>
      </c>
      <c r="B197" s="250"/>
      <c r="C197" s="276"/>
      <c r="D197" s="41" t="s">
        <v>467</v>
      </c>
      <c r="E197" s="31">
        <v>226.9</v>
      </c>
      <c r="F197" s="40">
        <v>15</v>
      </c>
      <c r="G197" s="108">
        <f>+E197*F197</f>
        <v>3403.5</v>
      </c>
      <c r="H197" s="31"/>
      <c r="I197" s="31"/>
      <c r="J197" s="73">
        <f t="shared" si="15"/>
        <v>3403.5</v>
      </c>
      <c r="K197" s="91">
        <v>123.87</v>
      </c>
      <c r="L197" s="97">
        <v>49.7</v>
      </c>
      <c r="M197" s="91">
        <f>G197*1%</f>
        <v>34.035000000000004</v>
      </c>
      <c r="N197" s="91"/>
      <c r="O197" s="91"/>
      <c r="P197" s="91">
        <f t="shared" si="16"/>
        <v>207.60499999999999</v>
      </c>
      <c r="Q197" s="83">
        <f t="shared" si="14"/>
        <v>3195.895</v>
      </c>
    </row>
    <row r="198" spans="1:17" s="75" customFormat="1" ht="78" customHeight="1" x14ac:dyDescent="0.2">
      <c r="A198" s="265"/>
      <c r="B198" s="250"/>
      <c r="C198" s="277"/>
      <c r="D198" s="41" t="s">
        <v>468</v>
      </c>
      <c r="E198" s="31">
        <v>226.9</v>
      </c>
      <c r="F198" s="40">
        <v>15</v>
      </c>
      <c r="G198" s="108">
        <f>+E198*F198</f>
        <v>3403.5</v>
      </c>
      <c r="H198" s="31"/>
      <c r="I198" s="31"/>
      <c r="J198" s="73">
        <f t="shared" si="15"/>
        <v>3403.5</v>
      </c>
      <c r="K198" s="91">
        <v>123.87</v>
      </c>
      <c r="L198" s="97">
        <v>49.7</v>
      </c>
      <c r="M198" s="91">
        <f>G198*1%</f>
        <v>34.035000000000004</v>
      </c>
      <c r="N198" s="91"/>
      <c r="O198" s="91"/>
      <c r="P198" s="91">
        <f t="shared" si="16"/>
        <v>207.60499999999999</v>
      </c>
      <c r="Q198" s="83">
        <f t="shared" si="14"/>
        <v>3195.895</v>
      </c>
    </row>
    <row r="199" spans="1:17" s="75" customFormat="1" ht="78" customHeight="1" x14ac:dyDescent="0.2">
      <c r="A199" s="265"/>
      <c r="B199" s="250"/>
      <c r="C199" s="275" t="s">
        <v>609</v>
      </c>
      <c r="D199" s="50" t="s">
        <v>463</v>
      </c>
      <c r="E199" s="59">
        <v>206</v>
      </c>
      <c r="F199" s="40">
        <v>14</v>
      </c>
      <c r="G199" s="108">
        <f t="shared" si="17"/>
        <v>2884</v>
      </c>
      <c r="H199" s="31"/>
      <c r="I199" s="31"/>
      <c r="J199" s="73">
        <f t="shared" si="15"/>
        <v>2884</v>
      </c>
      <c r="K199" s="91">
        <v>47.07</v>
      </c>
      <c r="L199" s="97"/>
      <c r="M199" s="91"/>
      <c r="N199" s="91"/>
      <c r="O199" s="91"/>
      <c r="P199" s="91">
        <f t="shared" si="16"/>
        <v>47.07</v>
      </c>
      <c r="Q199" s="83">
        <f t="shared" si="14"/>
        <v>2836.93</v>
      </c>
    </row>
    <row r="200" spans="1:17" s="75" customFormat="1" ht="78" customHeight="1" x14ac:dyDescent="0.2">
      <c r="A200" s="265"/>
      <c r="B200" s="250"/>
      <c r="C200" s="276"/>
      <c r="D200" s="50" t="s">
        <v>464</v>
      </c>
      <c r="E200" s="59">
        <v>206</v>
      </c>
      <c r="F200" s="40">
        <v>15</v>
      </c>
      <c r="G200" s="108">
        <f t="shared" si="17"/>
        <v>3090</v>
      </c>
      <c r="H200" s="31"/>
      <c r="I200" s="31"/>
      <c r="J200" s="73">
        <f t="shared" si="15"/>
        <v>3090</v>
      </c>
      <c r="K200" s="91">
        <v>89.76</v>
      </c>
      <c r="L200" s="97"/>
      <c r="M200" s="91"/>
      <c r="N200" s="91"/>
      <c r="O200" s="91"/>
      <c r="P200" s="91">
        <f t="shared" si="16"/>
        <v>89.76</v>
      </c>
      <c r="Q200" s="83">
        <f t="shared" si="14"/>
        <v>3000.24</v>
      </c>
    </row>
    <row r="201" spans="1:17" s="75" customFormat="1" ht="78" customHeight="1" x14ac:dyDescent="0.2">
      <c r="A201" s="265"/>
      <c r="B201" s="250"/>
      <c r="C201" s="276"/>
      <c r="D201" s="50" t="s">
        <v>465</v>
      </c>
      <c r="E201" s="59">
        <v>206</v>
      </c>
      <c r="F201" s="40">
        <v>15</v>
      </c>
      <c r="G201" s="108">
        <f t="shared" si="17"/>
        <v>3090</v>
      </c>
      <c r="H201" s="31"/>
      <c r="I201" s="31"/>
      <c r="J201" s="73">
        <f t="shared" si="15"/>
        <v>3090</v>
      </c>
      <c r="K201" s="91">
        <v>89.76</v>
      </c>
      <c r="L201" s="97"/>
      <c r="M201" s="91"/>
      <c r="N201" s="91"/>
      <c r="O201" s="91"/>
      <c r="P201" s="91">
        <f t="shared" si="16"/>
        <v>89.76</v>
      </c>
      <c r="Q201" s="83">
        <f t="shared" si="14"/>
        <v>3000.24</v>
      </c>
    </row>
    <row r="202" spans="1:17" s="75" customFormat="1" ht="78" customHeight="1" x14ac:dyDescent="0.2">
      <c r="A202" s="265"/>
      <c r="B202" s="251"/>
      <c r="C202" s="277"/>
      <c r="D202" s="29" t="s">
        <v>466</v>
      </c>
      <c r="E202" s="59">
        <v>206</v>
      </c>
      <c r="F202" s="40">
        <v>15</v>
      </c>
      <c r="G202" s="108">
        <f t="shared" si="17"/>
        <v>3090</v>
      </c>
      <c r="H202" s="31"/>
      <c r="I202" s="31"/>
      <c r="J202" s="73">
        <f t="shared" si="15"/>
        <v>3090</v>
      </c>
      <c r="K202" s="91">
        <v>89.76</v>
      </c>
      <c r="L202" s="97"/>
      <c r="M202" s="91"/>
      <c r="N202" s="91"/>
      <c r="O202" s="91"/>
      <c r="P202" s="91">
        <f t="shared" si="16"/>
        <v>89.76</v>
      </c>
      <c r="Q202" s="83">
        <f t="shared" si="14"/>
        <v>3000.24</v>
      </c>
    </row>
    <row r="203" spans="1:17" s="75" customFormat="1" ht="78" customHeight="1" x14ac:dyDescent="0.2">
      <c r="A203" s="265"/>
      <c r="B203" s="249" t="s">
        <v>45</v>
      </c>
      <c r="C203" s="28" t="s">
        <v>185</v>
      </c>
      <c r="D203" s="29" t="s">
        <v>469</v>
      </c>
      <c r="E203" s="30">
        <v>187.9</v>
      </c>
      <c r="F203" s="40">
        <v>15</v>
      </c>
      <c r="G203" s="108">
        <f t="shared" si="17"/>
        <v>2818.5</v>
      </c>
      <c r="H203" s="31"/>
      <c r="I203" s="31"/>
      <c r="J203" s="73">
        <f t="shared" si="15"/>
        <v>2818.5</v>
      </c>
      <c r="K203" s="91">
        <v>39.94</v>
      </c>
      <c r="L203" s="97">
        <v>57</v>
      </c>
      <c r="M203" s="91">
        <f>G203*1%</f>
        <v>28.185000000000002</v>
      </c>
      <c r="N203" s="91"/>
      <c r="O203" s="91"/>
      <c r="P203" s="91">
        <f t="shared" si="16"/>
        <v>125.125</v>
      </c>
      <c r="Q203" s="83">
        <f t="shared" si="14"/>
        <v>2693.375</v>
      </c>
    </row>
    <row r="204" spans="1:17" s="75" customFormat="1" ht="78" customHeight="1" x14ac:dyDescent="0.2">
      <c r="A204" s="265"/>
      <c r="B204" s="250"/>
      <c r="C204" s="28" t="s">
        <v>186</v>
      </c>
      <c r="D204" s="29" t="s">
        <v>470</v>
      </c>
      <c r="E204" s="30">
        <v>179.8</v>
      </c>
      <c r="F204" s="40">
        <v>15</v>
      </c>
      <c r="G204" s="108">
        <f t="shared" si="17"/>
        <v>2697</v>
      </c>
      <c r="H204" s="31"/>
      <c r="I204" s="31"/>
      <c r="J204" s="73">
        <f t="shared" si="15"/>
        <v>2697</v>
      </c>
      <c r="K204" s="91">
        <v>26.73</v>
      </c>
      <c r="L204" s="97">
        <v>57.76</v>
      </c>
      <c r="M204" s="91"/>
      <c r="N204" s="91"/>
      <c r="O204" s="91"/>
      <c r="P204" s="91">
        <f t="shared" si="16"/>
        <v>84.49</v>
      </c>
      <c r="Q204" s="83">
        <f t="shared" si="14"/>
        <v>2612.5100000000002</v>
      </c>
    </row>
    <row r="205" spans="1:17" s="75" customFormat="1" ht="78" customHeight="1" x14ac:dyDescent="0.2">
      <c r="A205" s="265"/>
      <c r="B205" s="250"/>
      <c r="C205" s="43" t="s">
        <v>230</v>
      </c>
      <c r="D205" s="29" t="s">
        <v>471</v>
      </c>
      <c r="E205" s="30">
        <v>214.6</v>
      </c>
      <c r="F205" s="40">
        <v>15</v>
      </c>
      <c r="G205" s="108">
        <f t="shared" si="17"/>
        <v>3219</v>
      </c>
      <c r="H205" s="31"/>
      <c r="I205" s="31"/>
      <c r="J205" s="73">
        <f t="shared" si="15"/>
        <v>3219</v>
      </c>
      <c r="K205" s="91">
        <v>103.79</v>
      </c>
      <c r="L205" s="97">
        <v>49.7</v>
      </c>
      <c r="M205" s="91">
        <f>G205*1%</f>
        <v>32.19</v>
      </c>
      <c r="N205" s="91"/>
      <c r="O205" s="91">
        <v>230.77</v>
      </c>
      <c r="P205" s="91">
        <f t="shared" si="16"/>
        <v>416.45000000000005</v>
      </c>
      <c r="Q205" s="83">
        <f t="shared" si="14"/>
        <v>2802.55</v>
      </c>
    </row>
    <row r="206" spans="1:17" s="75" customFormat="1" ht="78" customHeight="1" x14ac:dyDescent="0.2">
      <c r="A206" s="265"/>
      <c r="B206" s="250"/>
      <c r="C206" s="43" t="s">
        <v>231</v>
      </c>
      <c r="D206" s="29" t="s">
        <v>472</v>
      </c>
      <c r="E206" s="30">
        <v>172.91</v>
      </c>
      <c r="F206" s="40">
        <v>15</v>
      </c>
      <c r="G206" s="108">
        <f t="shared" si="17"/>
        <v>2593.65</v>
      </c>
      <c r="H206" s="31"/>
      <c r="I206" s="31"/>
      <c r="J206" s="73">
        <f t="shared" si="15"/>
        <v>2593.65</v>
      </c>
      <c r="K206" s="91">
        <v>0.56000000000000005</v>
      </c>
      <c r="L206" s="97"/>
      <c r="M206" s="91"/>
      <c r="N206" s="91"/>
      <c r="O206" s="91"/>
      <c r="P206" s="91">
        <f t="shared" si="16"/>
        <v>0.56000000000000005</v>
      </c>
      <c r="Q206" s="83">
        <f t="shared" si="14"/>
        <v>2593.09</v>
      </c>
    </row>
    <row r="207" spans="1:17" s="75" customFormat="1" ht="78" customHeight="1" x14ac:dyDescent="0.2">
      <c r="A207" s="265"/>
      <c r="B207" s="250"/>
      <c r="C207" s="261" t="s">
        <v>187</v>
      </c>
      <c r="D207" s="29" t="s">
        <v>473</v>
      </c>
      <c r="E207" s="30">
        <v>165</v>
      </c>
      <c r="F207" s="40">
        <v>15</v>
      </c>
      <c r="G207" s="108">
        <f t="shared" si="17"/>
        <v>2475</v>
      </c>
      <c r="H207" s="31">
        <v>12.35</v>
      </c>
      <c r="I207" s="31"/>
      <c r="J207" s="73">
        <f t="shared" si="15"/>
        <v>2487.35</v>
      </c>
      <c r="K207" s="91"/>
      <c r="L207" s="97"/>
      <c r="M207" s="91"/>
      <c r="N207" s="91"/>
      <c r="O207" s="91"/>
      <c r="P207" s="91">
        <f t="shared" si="16"/>
        <v>0</v>
      </c>
      <c r="Q207" s="83">
        <f t="shared" si="14"/>
        <v>2487.35</v>
      </c>
    </row>
    <row r="208" spans="1:17" s="75" customFormat="1" ht="78" customHeight="1" x14ac:dyDescent="0.2">
      <c r="A208" s="265"/>
      <c r="B208" s="250"/>
      <c r="C208" s="263"/>
      <c r="D208" s="29" t="s">
        <v>474</v>
      </c>
      <c r="E208" s="30">
        <v>165</v>
      </c>
      <c r="F208" s="40">
        <v>15</v>
      </c>
      <c r="G208" s="108">
        <f t="shared" si="17"/>
        <v>2475</v>
      </c>
      <c r="H208" s="31">
        <v>12.35</v>
      </c>
      <c r="I208" s="31"/>
      <c r="J208" s="73">
        <f t="shared" si="15"/>
        <v>2487.35</v>
      </c>
      <c r="K208" s="91"/>
      <c r="L208" s="97"/>
      <c r="M208" s="91"/>
      <c r="N208" s="91"/>
      <c r="O208" s="91"/>
      <c r="P208" s="91">
        <f t="shared" si="16"/>
        <v>0</v>
      </c>
      <c r="Q208" s="83">
        <f t="shared" si="14"/>
        <v>2487.35</v>
      </c>
    </row>
    <row r="209" spans="1:17" s="75" customFormat="1" ht="78" customHeight="1" x14ac:dyDescent="0.2">
      <c r="A209" s="265"/>
      <c r="B209" s="251"/>
      <c r="C209" s="43" t="s">
        <v>188</v>
      </c>
      <c r="D209" s="29" t="s">
        <v>475</v>
      </c>
      <c r="E209" s="30">
        <v>146</v>
      </c>
      <c r="F209" s="40">
        <v>15</v>
      </c>
      <c r="G209" s="108">
        <f t="shared" si="17"/>
        <v>2190</v>
      </c>
      <c r="H209" s="31">
        <v>47.41</v>
      </c>
      <c r="I209" s="31"/>
      <c r="J209" s="73">
        <f t="shared" si="15"/>
        <v>2237.41</v>
      </c>
      <c r="K209" s="91"/>
      <c r="L209" s="97"/>
      <c r="M209" s="91"/>
      <c r="N209" s="91"/>
      <c r="O209" s="91">
        <v>357.15</v>
      </c>
      <c r="P209" s="91">
        <f t="shared" si="16"/>
        <v>357.15</v>
      </c>
      <c r="Q209" s="83">
        <f t="shared" si="14"/>
        <v>1880.2599999999998</v>
      </c>
    </row>
    <row r="210" spans="1:17" s="75" customFormat="1" ht="78" customHeight="1" x14ac:dyDescent="0.2">
      <c r="A210" s="265"/>
      <c r="B210" s="249" t="s">
        <v>47</v>
      </c>
      <c r="C210" s="43" t="s">
        <v>261</v>
      </c>
      <c r="D210" s="29" t="s">
        <v>476</v>
      </c>
      <c r="E210" s="30">
        <v>380</v>
      </c>
      <c r="F210" s="40">
        <v>15</v>
      </c>
      <c r="G210" s="108">
        <f t="shared" si="17"/>
        <v>5700</v>
      </c>
      <c r="H210" s="77"/>
      <c r="I210" s="77"/>
      <c r="J210" s="73">
        <f t="shared" si="15"/>
        <v>5700</v>
      </c>
      <c r="K210" s="31">
        <v>587.08000000000004</v>
      </c>
      <c r="L210" s="97"/>
      <c r="M210" s="91"/>
      <c r="N210" s="91">
        <f>G210*3%</f>
        <v>171</v>
      </c>
      <c r="O210" s="91"/>
      <c r="P210" s="91">
        <f t="shared" si="16"/>
        <v>758.08</v>
      </c>
      <c r="Q210" s="83">
        <f t="shared" si="14"/>
        <v>4941.92</v>
      </c>
    </row>
    <row r="211" spans="1:17" s="75" customFormat="1" ht="78" customHeight="1" x14ac:dyDescent="0.2">
      <c r="A211" s="265"/>
      <c r="B211" s="250"/>
      <c r="C211" s="43" t="s">
        <v>189</v>
      </c>
      <c r="D211" s="29" t="s">
        <v>477</v>
      </c>
      <c r="E211" s="30">
        <v>380</v>
      </c>
      <c r="F211" s="40">
        <v>15</v>
      </c>
      <c r="G211" s="108">
        <f t="shared" si="17"/>
        <v>5700</v>
      </c>
      <c r="H211" s="77"/>
      <c r="I211" s="77"/>
      <c r="J211" s="73">
        <f t="shared" si="15"/>
        <v>5700</v>
      </c>
      <c r="K211" s="31">
        <v>587.08000000000004</v>
      </c>
      <c r="L211" s="97"/>
      <c r="M211" s="91"/>
      <c r="N211" s="91">
        <f>G211*3%</f>
        <v>171</v>
      </c>
      <c r="O211" s="91"/>
      <c r="P211" s="91">
        <f t="shared" si="16"/>
        <v>758.08</v>
      </c>
      <c r="Q211" s="83">
        <f t="shared" si="14"/>
        <v>4941.92</v>
      </c>
    </row>
    <row r="212" spans="1:17" s="75" customFormat="1" ht="78" customHeight="1" x14ac:dyDescent="0.2">
      <c r="A212" s="265"/>
      <c r="B212" s="250"/>
      <c r="C212" s="43" t="s">
        <v>171</v>
      </c>
      <c r="D212" s="29" t="s">
        <v>478</v>
      </c>
      <c r="E212" s="30">
        <v>230</v>
      </c>
      <c r="F212" s="40">
        <v>15</v>
      </c>
      <c r="G212" s="108">
        <f t="shared" ref="G212:G273" si="19">+E212*F212</f>
        <v>3450</v>
      </c>
      <c r="H212" s="77"/>
      <c r="I212" s="77"/>
      <c r="J212" s="73">
        <f t="shared" si="15"/>
        <v>3450</v>
      </c>
      <c r="K212" s="31">
        <v>128.93</v>
      </c>
      <c r="L212" s="97">
        <v>49.7</v>
      </c>
      <c r="M212" s="91"/>
      <c r="N212" s="91"/>
      <c r="O212" s="91"/>
      <c r="P212" s="91">
        <f t="shared" si="16"/>
        <v>178.63</v>
      </c>
      <c r="Q212" s="83">
        <f t="shared" ref="Q212:Q273" si="20">J212-P212</f>
        <v>3271.37</v>
      </c>
    </row>
    <row r="213" spans="1:17" s="75" customFormat="1" ht="78" customHeight="1" x14ac:dyDescent="0.2">
      <c r="A213" s="265"/>
      <c r="B213" s="250"/>
      <c r="C213" s="267" t="s">
        <v>30</v>
      </c>
      <c r="D213" s="29" t="s">
        <v>634</v>
      </c>
      <c r="E213" s="30">
        <v>206</v>
      </c>
      <c r="F213" s="40">
        <v>15</v>
      </c>
      <c r="G213" s="108">
        <f t="shared" si="19"/>
        <v>3090</v>
      </c>
      <c r="H213" s="31"/>
      <c r="I213" s="31"/>
      <c r="J213" s="73">
        <f t="shared" ref="J213:J273" si="21">G213+H213+I213</f>
        <v>3090</v>
      </c>
      <c r="K213" s="91">
        <v>89.76</v>
      </c>
      <c r="L213" s="97"/>
      <c r="M213" s="91"/>
      <c r="N213" s="91"/>
      <c r="O213" s="91"/>
      <c r="P213" s="91">
        <f t="shared" ref="P213:P273" si="22">SUM(K213:O213)</f>
        <v>89.76</v>
      </c>
      <c r="Q213" s="83">
        <f t="shared" si="20"/>
        <v>3000.24</v>
      </c>
    </row>
    <row r="214" spans="1:17" s="75" customFormat="1" ht="78" customHeight="1" x14ac:dyDescent="0.2">
      <c r="A214" s="266"/>
      <c r="B214" s="250"/>
      <c r="C214" s="268"/>
      <c r="D214" s="29" t="s">
        <v>610</v>
      </c>
      <c r="E214" s="30">
        <v>206</v>
      </c>
      <c r="F214" s="40">
        <v>15</v>
      </c>
      <c r="G214" s="108">
        <f t="shared" si="19"/>
        <v>3090</v>
      </c>
      <c r="H214" s="31"/>
      <c r="I214" s="31"/>
      <c r="J214" s="73">
        <f t="shared" si="21"/>
        <v>3090</v>
      </c>
      <c r="K214" s="91">
        <v>89.76</v>
      </c>
      <c r="L214" s="97"/>
      <c r="M214" s="91"/>
      <c r="N214" s="91"/>
      <c r="O214" s="91"/>
      <c r="P214" s="91">
        <f t="shared" si="22"/>
        <v>89.76</v>
      </c>
      <c r="Q214" s="83">
        <f t="shared" si="20"/>
        <v>3000.24</v>
      </c>
    </row>
    <row r="215" spans="1:17" s="75" customFormat="1" ht="78" customHeight="1" x14ac:dyDescent="0.2">
      <c r="A215" s="264" t="s">
        <v>157</v>
      </c>
      <c r="B215" s="250"/>
      <c r="C215" s="267" t="s">
        <v>30</v>
      </c>
      <c r="D215" s="29" t="s">
        <v>479</v>
      </c>
      <c r="E215" s="30">
        <v>206</v>
      </c>
      <c r="F215" s="40">
        <v>15</v>
      </c>
      <c r="G215" s="108">
        <f t="shared" si="19"/>
        <v>3090</v>
      </c>
      <c r="H215" s="31"/>
      <c r="I215" s="31"/>
      <c r="J215" s="73">
        <f t="shared" si="21"/>
        <v>3090</v>
      </c>
      <c r="K215" s="91">
        <v>89.76</v>
      </c>
      <c r="L215" s="97"/>
      <c r="M215" s="91"/>
      <c r="N215" s="91"/>
      <c r="O215" s="91"/>
      <c r="P215" s="91">
        <f t="shared" si="22"/>
        <v>89.76</v>
      </c>
      <c r="Q215" s="83">
        <f t="shared" si="20"/>
        <v>3000.24</v>
      </c>
    </row>
    <row r="216" spans="1:17" s="75" customFormat="1" ht="78" customHeight="1" x14ac:dyDescent="0.2">
      <c r="A216" s="265"/>
      <c r="B216" s="250"/>
      <c r="C216" s="269"/>
      <c r="D216" s="29" t="s">
        <v>480</v>
      </c>
      <c r="E216" s="30">
        <v>206</v>
      </c>
      <c r="F216" s="40">
        <v>15</v>
      </c>
      <c r="G216" s="108">
        <f t="shared" si="19"/>
        <v>3090</v>
      </c>
      <c r="H216" s="31"/>
      <c r="I216" s="31"/>
      <c r="J216" s="73">
        <f t="shared" si="21"/>
        <v>3090</v>
      </c>
      <c r="K216" s="91">
        <v>89.76</v>
      </c>
      <c r="L216" s="97"/>
      <c r="M216" s="91"/>
      <c r="N216" s="91"/>
      <c r="O216" s="91"/>
      <c r="P216" s="91">
        <f t="shared" si="22"/>
        <v>89.76</v>
      </c>
      <c r="Q216" s="83">
        <f t="shared" si="20"/>
        <v>3000.24</v>
      </c>
    </row>
    <row r="217" spans="1:17" s="75" customFormat="1" ht="78" customHeight="1" x14ac:dyDescent="0.2">
      <c r="A217" s="265"/>
      <c r="B217" s="250"/>
      <c r="C217" s="269"/>
      <c r="D217" s="29" t="s">
        <v>481</v>
      </c>
      <c r="E217" s="30">
        <v>206</v>
      </c>
      <c r="F217" s="40">
        <v>14</v>
      </c>
      <c r="G217" s="108">
        <f t="shared" si="19"/>
        <v>2884</v>
      </c>
      <c r="H217" s="31"/>
      <c r="I217" s="31"/>
      <c r="J217" s="73">
        <f t="shared" si="21"/>
        <v>2884</v>
      </c>
      <c r="K217" s="91">
        <v>47.07</v>
      </c>
      <c r="L217" s="97"/>
      <c r="M217" s="91"/>
      <c r="N217" s="91"/>
      <c r="O217" s="91"/>
      <c r="P217" s="91">
        <f t="shared" si="22"/>
        <v>47.07</v>
      </c>
      <c r="Q217" s="83">
        <f t="shared" si="20"/>
        <v>2836.93</v>
      </c>
    </row>
    <row r="218" spans="1:17" s="75" customFormat="1" ht="78" customHeight="1" x14ac:dyDescent="0.2">
      <c r="A218" s="265"/>
      <c r="B218" s="250"/>
      <c r="C218" s="268"/>
      <c r="D218" s="29" t="s">
        <v>482</v>
      </c>
      <c r="E218" s="30">
        <v>206</v>
      </c>
      <c r="F218" s="40">
        <v>15</v>
      </c>
      <c r="G218" s="108">
        <f t="shared" si="19"/>
        <v>3090</v>
      </c>
      <c r="H218" s="31"/>
      <c r="I218" s="31"/>
      <c r="J218" s="73">
        <f t="shared" si="21"/>
        <v>3090</v>
      </c>
      <c r="K218" s="91">
        <v>89.76</v>
      </c>
      <c r="L218" s="97"/>
      <c r="M218" s="91"/>
      <c r="N218" s="91"/>
      <c r="O218" s="91"/>
      <c r="P218" s="91">
        <f t="shared" si="22"/>
        <v>89.76</v>
      </c>
      <c r="Q218" s="83">
        <f t="shared" si="20"/>
        <v>3000.24</v>
      </c>
    </row>
    <row r="219" spans="1:17" s="75" customFormat="1" ht="78" customHeight="1" x14ac:dyDescent="0.2">
      <c r="A219" s="265"/>
      <c r="B219" s="251"/>
      <c r="C219" s="28" t="s">
        <v>190</v>
      </c>
      <c r="D219" s="29" t="s">
        <v>483</v>
      </c>
      <c r="E219" s="30">
        <v>178.85</v>
      </c>
      <c r="F219" s="40">
        <v>15</v>
      </c>
      <c r="G219" s="108">
        <f t="shared" si="19"/>
        <v>2682.75</v>
      </c>
      <c r="H219" s="31"/>
      <c r="I219" s="31"/>
      <c r="J219" s="73">
        <f t="shared" si="21"/>
        <v>2682.75</v>
      </c>
      <c r="K219" s="91">
        <v>25.17</v>
      </c>
      <c r="L219" s="97"/>
      <c r="M219" s="91"/>
      <c r="N219" s="91"/>
      <c r="O219" s="91"/>
      <c r="P219" s="91">
        <f t="shared" si="22"/>
        <v>25.17</v>
      </c>
      <c r="Q219" s="83">
        <f t="shared" si="20"/>
        <v>2657.58</v>
      </c>
    </row>
    <row r="220" spans="1:17" s="75" customFormat="1" ht="78" customHeight="1" x14ac:dyDescent="0.2">
      <c r="A220" s="265"/>
      <c r="B220" s="270" t="s">
        <v>191</v>
      </c>
      <c r="C220" s="43" t="s">
        <v>287</v>
      </c>
      <c r="D220" s="41" t="s">
        <v>484</v>
      </c>
      <c r="E220" s="30">
        <v>358.8</v>
      </c>
      <c r="F220" s="40">
        <v>15</v>
      </c>
      <c r="G220" s="108">
        <f t="shared" si="19"/>
        <v>5382</v>
      </c>
      <c r="H220" s="31"/>
      <c r="I220" s="31"/>
      <c r="J220" s="73">
        <f t="shared" si="21"/>
        <v>5382</v>
      </c>
      <c r="K220" s="91">
        <v>530.09</v>
      </c>
      <c r="L220" s="97"/>
      <c r="M220" s="91"/>
      <c r="N220" s="91">
        <f>+G220*3%</f>
        <v>161.46</v>
      </c>
      <c r="O220" s="91"/>
      <c r="P220" s="91">
        <f t="shared" si="22"/>
        <v>691.55000000000007</v>
      </c>
      <c r="Q220" s="83">
        <f t="shared" si="20"/>
        <v>4690.45</v>
      </c>
    </row>
    <row r="221" spans="1:17" s="75" customFormat="1" ht="78" customHeight="1" x14ac:dyDescent="0.2">
      <c r="A221" s="265"/>
      <c r="B221" s="271"/>
      <c r="C221" s="43" t="s">
        <v>288</v>
      </c>
      <c r="D221" s="41" t="s">
        <v>485</v>
      </c>
      <c r="E221" s="30">
        <v>375.8</v>
      </c>
      <c r="F221" s="40">
        <v>15</v>
      </c>
      <c r="G221" s="108">
        <f t="shared" si="19"/>
        <v>5637</v>
      </c>
      <c r="H221" s="31"/>
      <c r="I221" s="31"/>
      <c r="J221" s="73">
        <f t="shared" si="21"/>
        <v>5637</v>
      </c>
      <c r="K221" s="91">
        <v>575.95000000000005</v>
      </c>
      <c r="L221" s="97">
        <v>49.7</v>
      </c>
      <c r="M221" s="91">
        <f>G221*1%</f>
        <v>56.370000000000005</v>
      </c>
      <c r="N221" s="91"/>
      <c r="O221" s="91"/>
      <c r="P221" s="91">
        <f t="shared" si="22"/>
        <v>682.0200000000001</v>
      </c>
      <c r="Q221" s="83">
        <f t="shared" si="20"/>
        <v>4954.9799999999996</v>
      </c>
    </row>
    <row r="222" spans="1:17" s="75" customFormat="1" ht="78" customHeight="1" x14ac:dyDescent="0.2">
      <c r="A222" s="265"/>
      <c r="B222" s="249" t="s">
        <v>48</v>
      </c>
      <c r="C222" s="43" t="s">
        <v>192</v>
      </c>
      <c r="D222" s="41" t="s">
        <v>486</v>
      </c>
      <c r="E222" s="30">
        <v>215.2</v>
      </c>
      <c r="F222" s="40">
        <v>15</v>
      </c>
      <c r="G222" s="108">
        <f t="shared" si="19"/>
        <v>3228</v>
      </c>
      <c r="H222" s="31"/>
      <c r="I222" s="31"/>
      <c r="J222" s="73">
        <f t="shared" si="21"/>
        <v>3228</v>
      </c>
      <c r="K222" s="91">
        <v>104.77</v>
      </c>
      <c r="L222" s="97">
        <v>52.82</v>
      </c>
      <c r="M222" s="91">
        <f>G222*1%</f>
        <v>32.28</v>
      </c>
      <c r="N222" s="91"/>
      <c r="O222" s="91"/>
      <c r="P222" s="91">
        <f t="shared" si="22"/>
        <v>189.87</v>
      </c>
      <c r="Q222" s="83">
        <f t="shared" si="20"/>
        <v>3038.13</v>
      </c>
    </row>
    <row r="223" spans="1:17" s="75" customFormat="1" ht="78" customHeight="1" x14ac:dyDescent="0.2">
      <c r="A223" s="265"/>
      <c r="B223" s="250"/>
      <c r="C223" s="43" t="s">
        <v>193</v>
      </c>
      <c r="D223" s="41" t="s">
        <v>487</v>
      </c>
      <c r="E223" s="30">
        <v>338.8</v>
      </c>
      <c r="F223" s="40">
        <v>15</v>
      </c>
      <c r="G223" s="108">
        <f t="shared" si="19"/>
        <v>5082</v>
      </c>
      <c r="H223" s="31"/>
      <c r="I223" s="31"/>
      <c r="J223" s="73">
        <f t="shared" si="21"/>
        <v>5082</v>
      </c>
      <c r="K223" s="91">
        <v>476.33</v>
      </c>
      <c r="L223" s="97">
        <v>66.5</v>
      </c>
      <c r="M223" s="91">
        <f>G223*1%</f>
        <v>50.82</v>
      </c>
      <c r="N223" s="91"/>
      <c r="O223" s="91"/>
      <c r="P223" s="91">
        <f t="shared" si="22"/>
        <v>593.65</v>
      </c>
      <c r="Q223" s="83">
        <f t="shared" si="20"/>
        <v>4488.3500000000004</v>
      </c>
    </row>
    <row r="224" spans="1:17" s="75" customFormat="1" ht="78" customHeight="1" x14ac:dyDescent="0.2">
      <c r="A224" s="265"/>
      <c r="B224" s="250"/>
      <c r="C224" s="267" t="s">
        <v>119</v>
      </c>
      <c r="D224" s="41" t="s">
        <v>488</v>
      </c>
      <c r="E224" s="30">
        <v>206</v>
      </c>
      <c r="F224" s="40">
        <v>15</v>
      </c>
      <c r="G224" s="108">
        <f t="shared" si="19"/>
        <v>3090</v>
      </c>
      <c r="H224" s="31"/>
      <c r="I224" s="31"/>
      <c r="J224" s="73">
        <f t="shared" si="21"/>
        <v>3090</v>
      </c>
      <c r="K224" s="91">
        <v>89.76</v>
      </c>
      <c r="L224" s="97">
        <v>49.7</v>
      </c>
      <c r="M224" s="91"/>
      <c r="N224" s="91"/>
      <c r="O224" s="91"/>
      <c r="P224" s="91">
        <f t="shared" si="22"/>
        <v>139.46</v>
      </c>
      <c r="Q224" s="83">
        <f t="shared" si="20"/>
        <v>2950.54</v>
      </c>
    </row>
    <row r="225" spans="1:17" s="75" customFormat="1" ht="78" customHeight="1" x14ac:dyDescent="0.2">
      <c r="A225" s="265"/>
      <c r="B225" s="250"/>
      <c r="C225" s="268"/>
      <c r="D225" s="29" t="s">
        <v>489</v>
      </c>
      <c r="E225" s="30">
        <v>206</v>
      </c>
      <c r="F225" s="40">
        <v>15</v>
      </c>
      <c r="G225" s="108">
        <f t="shared" si="19"/>
        <v>3090</v>
      </c>
      <c r="H225" s="31"/>
      <c r="I225" s="31"/>
      <c r="J225" s="73">
        <f t="shared" si="21"/>
        <v>3090</v>
      </c>
      <c r="K225" s="91">
        <v>89.76</v>
      </c>
      <c r="L225" s="97">
        <v>49.7</v>
      </c>
      <c r="M225" s="91"/>
      <c r="N225" s="91"/>
      <c r="O225" s="91"/>
      <c r="P225" s="91">
        <f t="shared" si="22"/>
        <v>139.46</v>
      </c>
      <c r="Q225" s="83">
        <f t="shared" si="20"/>
        <v>2950.54</v>
      </c>
    </row>
    <row r="226" spans="1:17" s="75" customFormat="1" ht="78" customHeight="1" x14ac:dyDescent="0.2">
      <c r="A226" s="265"/>
      <c r="B226" s="251"/>
      <c r="C226" s="43" t="s">
        <v>194</v>
      </c>
      <c r="D226" s="29" t="s">
        <v>490</v>
      </c>
      <c r="E226" s="30">
        <v>158.55000000000001</v>
      </c>
      <c r="F226" s="40">
        <v>15</v>
      </c>
      <c r="G226" s="108">
        <f t="shared" si="19"/>
        <v>2378.25</v>
      </c>
      <c r="H226" s="31">
        <v>20.88</v>
      </c>
      <c r="I226" s="31"/>
      <c r="J226" s="73">
        <f t="shared" si="21"/>
        <v>2399.13</v>
      </c>
      <c r="K226" s="91"/>
      <c r="L226" s="97"/>
      <c r="M226" s="91"/>
      <c r="N226" s="91"/>
      <c r="O226" s="91"/>
      <c r="P226" s="91">
        <f t="shared" si="22"/>
        <v>0</v>
      </c>
      <c r="Q226" s="83">
        <f t="shared" si="20"/>
        <v>2399.13</v>
      </c>
    </row>
    <row r="227" spans="1:17" s="75" customFormat="1" ht="78" customHeight="1" x14ac:dyDescent="0.2">
      <c r="A227" s="265"/>
      <c r="B227" s="127" t="s">
        <v>49</v>
      </c>
      <c r="C227" s="28" t="s">
        <v>182</v>
      </c>
      <c r="D227" s="29" t="s">
        <v>491</v>
      </c>
      <c r="E227" s="30">
        <v>246.92</v>
      </c>
      <c r="F227" s="40">
        <v>15</v>
      </c>
      <c r="G227" s="108">
        <f t="shared" si="19"/>
        <v>3703.7999999999997</v>
      </c>
      <c r="H227" s="31"/>
      <c r="I227" s="31"/>
      <c r="J227" s="73">
        <f t="shared" si="21"/>
        <v>3703.7999999999997</v>
      </c>
      <c r="K227" s="91">
        <v>281.57</v>
      </c>
      <c r="L227" s="97">
        <v>50.16</v>
      </c>
      <c r="M227" s="91">
        <f>G227*1%</f>
        <v>37.037999999999997</v>
      </c>
      <c r="N227" s="91"/>
      <c r="O227" s="91"/>
      <c r="P227" s="91">
        <f t="shared" si="22"/>
        <v>368.76800000000003</v>
      </c>
      <c r="Q227" s="83">
        <f t="shared" si="20"/>
        <v>3335.0319999999997</v>
      </c>
    </row>
    <row r="228" spans="1:17" s="75" customFormat="1" ht="78" customHeight="1" x14ac:dyDescent="0.2">
      <c r="A228" s="265"/>
      <c r="B228" s="249" t="s">
        <v>195</v>
      </c>
      <c r="C228" s="46" t="s">
        <v>263</v>
      </c>
      <c r="D228" s="41" t="s">
        <v>492</v>
      </c>
      <c r="E228" s="30">
        <v>423</v>
      </c>
      <c r="F228" s="40">
        <v>15</v>
      </c>
      <c r="G228" s="108">
        <f t="shared" si="19"/>
        <v>6345</v>
      </c>
      <c r="H228" s="31"/>
      <c r="I228" s="31"/>
      <c r="J228" s="73">
        <f t="shared" si="21"/>
        <v>6345</v>
      </c>
      <c r="K228" s="91">
        <v>717.14</v>
      </c>
      <c r="L228" s="97"/>
      <c r="M228" s="91"/>
      <c r="N228" s="91">
        <f>G228*3%</f>
        <v>190.35</v>
      </c>
      <c r="O228" s="91"/>
      <c r="P228" s="91">
        <f t="shared" si="22"/>
        <v>907.49</v>
      </c>
      <c r="Q228" s="83">
        <f t="shared" si="20"/>
        <v>5437.51</v>
      </c>
    </row>
    <row r="229" spans="1:17" s="75" customFormat="1" ht="78" customHeight="1" x14ac:dyDescent="0.2">
      <c r="A229" s="265"/>
      <c r="B229" s="250"/>
      <c r="C229" s="46" t="s">
        <v>17</v>
      </c>
      <c r="D229" s="41" t="s">
        <v>493</v>
      </c>
      <c r="E229" s="30">
        <v>224.4</v>
      </c>
      <c r="F229" s="40">
        <v>15</v>
      </c>
      <c r="G229" s="108">
        <f t="shared" si="19"/>
        <v>3366</v>
      </c>
      <c r="H229" s="31"/>
      <c r="I229" s="31"/>
      <c r="J229" s="73">
        <f t="shared" si="21"/>
        <v>3366</v>
      </c>
      <c r="K229" s="91">
        <v>119.49</v>
      </c>
      <c r="L229" s="97">
        <v>49.7</v>
      </c>
      <c r="M229" s="91">
        <f>G229*1%</f>
        <v>33.660000000000004</v>
      </c>
      <c r="N229" s="91"/>
      <c r="O229" s="91">
        <v>416.63</v>
      </c>
      <c r="P229" s="91">
        <f t="shared" si="22"/>
        <v>619.48</v>
      </c>
      <c r="Q229" s="83">
        <f t="shared" si="20"/>
        <v>2746.52</v>
      </c>
    </row>
    <row r="230" spans="1:17" s="75" customFormat="1" ht="78" customHeight="1" x14ac:dyDescent="0.2">
      <c r="A230" s="265"/>
      <c r="B230" s="250"/>
      <c r="C230" s="267" t="s">
        <v>196</v>
      </c>
      <c r="D230" s="41" t="s">
        <v>494</v>
      </c>
      <c r="E230" s="30">
        <v>292.7</v>
      </c>
      <c r="F230" s="40">
        <v>15</v>
      </c>
      <c r="G230" s="108">
        <f t="shared" si="19"/>
        <v>4390.5</v>
      </c>
      <c r="H230" s="31"/>
      <c r="I230" s="31"/>
      <c r="J230" s="73">
        <f t="shared" si="21"/>
        <v>4390.5</v>
      </c>
      <c r="K230" s="91">
        <v>363.15</v>
      </c>
      <c r="L230" s="97">
        <v>49.7</v>
      </c>
      <c r="M230" s="91">
        <f>G230*1%</f>
        <v>43.905000000000001</v>
      </c>
      <c r="N230" s="91"/>
      <c r="O230" s="91"/>
      <c r="P230" s="91">
        <f t="shared" si="22"/>
        <v>456.755</v>
      </c>
      <c r="Q230" s="83">
        <f t="shared" si="20"/>
        <v>3933.7449999999999</v>
      </c>
    </row>
    <row r="231" spans="1:17" s="75" customFormat="1" ht="78" customHeight="1" x14ac:dyDescent="0.2">
      <c r="A231" s="265"/>
      <c r="B231" s="250"/>
      <c r="C231" s="268"/>
      <c r="D231" s="60" t="s">
        <v>589</v>
      </c>
      <c r="E231" s="30">
        <v>292.7</v>
      </c>
      <c r="F231" s="40">
        <v>15</v>
      </c>
      <c r="G231" s="108">
        <f t="shared" si="19"/>
        <v>4390.5</v>
      </c>
      <c r="H231" s="31"/>
      <c r="I231" s="31"/>
      <c r="J231" s="73">
        <f t="shared" si="21"/>
        <v>4390.5</v>
      </c>
      <c r="K231" s="91">
        <v>363.15</v>
      </c>
      <c r="L231" s="97">
        <v>49.7</v>
      </c>
      <c r="M231" s="91">
        <f>G231*1%</f>
        <v>43.905000000000001</v>
      </c>
      <c r="N231" s="91"/>
      <c r="O231" s="91"/>
      <c r="P231" s="91">
        <f t="shared" si="22"/>
        <v>456.755</v>
      </c>
      <c r="Q231" s="83">
        <f t="shared" si="20"/>
        <v>3933.7449999999999</v>
      </c>
    </row>
    <row r="232" spans="1:17" s="75" customFormat="1" ht="78" customHeight="1" x14ac:dyDescent="0.2">
      <c r="A232" s="266"/>
      <c r="B232" s="250"/>
      <c r="C232" s="28" t="s">
        <v>197</v>
      </c>
      <c r="D232" s="29" t="s">
        <v>496</v>
      </c>
      <c r="E232" s="30">
        <v>267.55</v>
      </c>
      <c r="F232" s="40">
        <v>15</v>
      </c>
      <c r="G232" s="108">
        <f t="shared" si="19"/>
        <v>4013.25</v>
      </c>
      <c r="H232" s="31"/>
      <c r="I232" s="31"/>
      <c r="J232" s="73">
        <f t="shared" si="21"/>
        <v>4013.25</v>
      </c>
      <c r="K232" s="91">
        <v>315.31</v>
      </c>
      <c r="L232" s="97"/>
      <c r="M232" s="91"/>
      <c r="N232" s="91"/>
      <c r="O232" s="91"/>
      <c r="P232" s="91">
        <f t="shared" si="22"/>
        <v>315.31</v>
      </c>
      <c r="Q232" s="83">
        <f t="shared" si="20"/>
        <v>3697.94</v>
      </c>
    </row>
    <row r="233" spans="1:17" s="75" customFormat="1" ht="78" customHeight="1" x14ac:dyDescent="0.2">
      <c r="A233" s="264" t="s">
        <v>157</v>
      </c>
      <c r="B233" s="250"/>
      <c r="C233" s="28" t="s">
        <v>198</v>
      </c>
      <c r="D233" s="29" t="s">
        <v>497</v>
      </c>
      <c r="E233" s="30">
        <v>228.5</v>
      </c>
      <c r="F233" s="40">
        <v>15</v>
      </c>
      <c r="G233" s="108">
        <f>+E233*F233</f>
        <v>3427.5</v>
      </c>
      <c r="H233" s="31"/>
      <c r="I233" s="31"/>
      <c r="J233" s="73">
        <f t="shared" si="21"/>
        <v>3427.5</v>
      </c>
      <c r="K233" s="91">
        <v>126.48</v>
      </c>
      <c r="L233" s="97">
        <v>54.15</v>
      </c>
      <c r="M233" s="91">
        <f>G233*1%</f>
        <v>34.274999999999999</v>
      </c>
      <c r="N233" s="91"/>
      <c r="O233" s="91"/>
      <c r="P233" s="91">
        <f t="shared" si="22"/>
        <v>214.905</v>
      </c>
      <c r="Q233" s="83">
        <f t="shared" si="20"/>
        <v>3212.5949999999998</v>
      </c>
    </row>
    <row r="234" spans="1:17" s="75" customFormat="1" ht="78" customHeight="1" x14ac:dyDescent="0.2">
      <c r="A234" s="265"/>
      <c r="B234" s="250"/>
      <c r="C234" s="261" t="s">
        <v>199</v>
      </c>
      <c r="D234" s="29" t="s">
        <v>501</v>
      </c>
      <c r="E234" s="30">
        <v>224.4</v>
      </c>
      <c r="F234" s="40">
        <v>15</v>
      </c>
      <c r="G234" s="108">
        <f>+E234*F234</f>
        <v>3366</v>
      </c>
      <c r="H234" s="31"/>
      <c r="I234" s="31"/>
      <c r="J234" s="73">
        <f t="shared" si="21"/>
        <v>3366</v>
      </c>
      <c r="K234" s="91">
        <v>119.79</v>
      </c>
      <c r="L234" s="97">
        <v>49.7</v>
      </c>
      <c r="M234" s="91">
        <f>G234*1%</f>
        <v>33.660000000000004</v>
      </c>
      <c r="N234" s="91"/>
      <c r="O234" s="91"/>
      <c r="P234" s="91">
        <f t="shared" si="22"/>
        <v>203.15</v>
      </c>
      <c r="Q234" s="83">
        <f t="shared" si="20"/>
        <v>3162.85</v>
      </c>
    </row>
    <row r="235" spans="1:17" s="75" customFormat="1" ht="78" customHeight="1" x14ac:dyDescent="0.2">
      <c r="A235" s="265"/>
      <c r="B235" s="250"/>
      <c r="C235" s="263"/>
      <c r="D235" s="29" t="s">
        <v>502</v>
      </c>
      <c r="E235" s="30">
        <v>224.4</v>
      </c>
      <c r="F235" s="40">
        <v>15</v>
      </c>
      <c r="G235" s="108">
        <f>+E235*F235</f>
        <v>3366</v>
      </c>
      <c r="H235" s="31"/>
      <c r="I235" s="31"/>
      <c r="J235" s="73">
        <f t="shared" si="21"/>
        <v>3366</v>
      </c>
      <c r="K235" s="91">
        <v>119.13</v>
      </c>
      <c r="L235" s="97">
        <v>57.76</v>
      </c>
      <c r="M235" s="91">
        <f>G235*1%</f>
        <v>33.660000000000004</v>
      </c>
      <c r="N235" s="91"/>
      <c r="O235" s="91"/>
      <c r="P235" s="91">
        <f t="shared" si="22"/>
        <v>210.54999999999998</v>
      </c>
      <c r="Q235" s="83">
        <f t="shared" si="20"/>
        <v>3155.45</v>
      </c>
    </row>
    <row r="236" spans="1:17" s="75" customFormat="1" ht="78" customHeight="1" x14ac:dyDescent="0.2">
      <c r="A236" s="265"/>
      <c r="B236" s="251"/>
      <c r="C236" s="28" t="s">
        <v>200</v>
      </c>
      <c r="D236" s="29" t="s">
        <v>498</v>
      </c>
      <c r="E236" s="30">
        <v>220.02</v>
      </c>
      <c r="F236" s="40">
        <v>15</v>
      </c>
      <c r="G236" s="108">
        <f t="shared" si="19"/>
        <v>3300.3</v>
      </c>
      <c r="H236" s="31"/>
      <c r="I236" s="31"/>
      <c r="J236" s="73">
        <f t="shared" si="21"/>
        <v>3300.3</v>
      </c>
      <c r="K236" s="91">
        <v>112.64</v>
      </c>
      <c r="L236" s="97">
        <v>49.7</v>
      </c>
      <c r="M236" s="91"/>
      <c r="N236" s="91"/>
      <c r="O236" s="91"/>
      <c r="P236" s="91">
        <f t="shared" si="22"/>
        <v>162.34</v>
      </c>
      <c r="Q236" s="83">
        <f t="shared" si="20"/>
        <v>3137.96</v>
      </c>
    </row>
    <row r="237" spans="1:17" s="75" customFormat="1" ht="78" customHeight="1" x14ac:dyDescent="0.2">
      <c r="A237" s="265"/>
      <c r="B237" s="249" t="s">
        <v>195</v>
      </c>
      <c r="C237" s="61" t="s">
        <v>232</v>
      </c>
      <c r="D237" s="165" t="s">
        <v>503</v>
      </c>
      <c r="E237" s="30">
        <v>216.9</v>
      </c>
      <c r="F237" s="40">
        <v>15</v>
      </c>
      <c r="G237" s="108">
        <f>+E237*F237</f>
        <v>3253.5</v>
      </c>
      <c r="H237" s="31"/>
      <c r="I237" s="31"/>
      <c r="J237" s="73">
        <f t="shared" si="21"/>
        <v>3253.5</v>
      </c>
      <c r="K237" s="96">
        <v>107.55</v>
      </c>
      <c r="L237" s="97">
        <v>49.7</v>
      </c>
      <c r="M237" s="91"/>
      <c r="N237" s="91"/>
      <c r="O237" s="91"/>
      <c r="P237" s="91">
        <f t="shared" si="22"/>
        <v>157.25</v>
      </c>
      <c r="Q237" s="83">
        <f t="shared" si="20"/>
        <v>3096.25</v>
      </c>
    </row>
    <row r="238" spans="1:17" s="75" customFormat="1" ht="78" customHeight="1" x14ac:dyDescent="0.2">
      <c r="A238" s="265"/>
      <c r="B238" s="250"/>
      <c r="C238" s="261" t="s">
        <v>233</v>
      </c>
      <c r="D238" s="29" t="s">
        <v>499</v>
      </c>
      <c r="E238" s="30">
        <v>211.56</v>
      </c>
      <c r="F238" s="40">
        <v>15</v>
      </c>
      <c r="G238" s="108">
        <f t="shared" si="19"/>
        <v>3173.4</v>
      </c>
      <c r="H238" s="31"/>
      <c r="I238" s="31"/>
      <c r="J238" s="73">
        <f t="shared" si="21"/>
        <v>3173.4</v>
      </c>
      <c r="K238" s="91">
        <v>98.83</v>
      </c>
      <c r="L238" s="97"/>
      <c r="M238" s="91"/>
      <c r="N238" s="91"/>
      <c r="O238" s="91"/>
      <c r="P238" s="91">
        <f t="shared" si="22"/>
        <v>98.83</v>
      </c>
      <c r="Q238" s="83">
        <f t="shared" si="20"/>
        <v>3074.57</v>
      </c>
    </row>
    <row r="239" spans="1:17" s="75" customFormat="1" ht="78" customHeight="1" x14ac:dyDescent="0.2">
      <c r="A239" s="265"/>
      <c r="B239" s="250"/>
      <c r="C239" s="262"/>
      <c r="D239" s="29" t="s">
        <v>500</v>
      </c>
      <c r="E239" s="30">
        <v>211.56</v>
      </c>
      <c r="F239" s="40">
        <v>15</v>
      </c>
      <c r="G239" s="108">
        <f t="shared" si="19"/>
        <v>3173.4</v>
      </c>
      <c r="H239" s="31"/>
      <c r="I239" s="31"/>
      <c r="J239" s="73">
        <f t="shared" si="21"/>
        <v>3173.4</v>
      </c>
      <c r="K239" s="91">
        <v>98.83</v>
      </c>
      <c r="L239" s="97"/>
      <c r="M239" s="91"/>
      <c r="N239" s="91"/>
      <c r="O239" s="91"/>
      <c r="P239" s="91">
        <f t="shared" si="22"/>
        <v>98.83</v>
      </c>
      <c r="Q239" s="83">
        <f t="shared" si="20"/>
        <v>3074.57</v>
      </c>
    </row>
    <row r="240" spans="1:17" s="75" customFormat="1" ht="78" customHeight="1" x14ac:dyDescent="0.2">
      <c r="A240" s="265"/>
      <c r="B240" s="250"/>
      <c r="C240" s="263"/>
      <c r="D240" s="29" t="s">
        <v>105</v>
      </c>
      <c r="E240" s="30">
        <v>211.56</v>
      </c>
      <c r="F240" s="40"/>
      <c r="G240" s="108"/>
      <c r="H240" s="31"/>
      <c r="I240" s="31"/>
      <c r="J240" s="73">
        <f t="shared" si="21"/>
        <v>0</v>
      </c>
      <c r="K240" s="91"/>
      <c r="L240" s="97"/>
      <c r="M240" s="91"/>
      <c r="N240" s="91"/>
      <c r="O240" s="91"/>
      <c r="P240" s="91">
        <f t="shared" si="22"/>
        <v>0</v>
      </c>
      <c r="Q240" s="83">
        <f t="shared" si="20"/>
        <v>0</v>
      </c>
    </row>
    <row r="241" spans="1:17" s="75" customFormat="1" ht="78" customHeight="1" x14ac:dyDescent="0.2">
      <c r="A241" s="265"/>
      <c r="B241" s="250"/>
      <c r="C241" s="28" t="s">
        <v>234</v>
      </c>
      <c r="D241" s="29" t="s">
        <v>504</v>
      </c>
      <c r="E241" s="30">
        <v>173.64</v>
      </c>
      <c r="F241" s="40">
        <v>15</v>
      </c>
      <c r="G241" s="108">
        <f t="shared" si="19"/>
        <v>2604.6</v>
      </c>
      <c r="H241" s="31"/>
      <c r="I241" s="31"/>
      <c r="J241" s="73">
        <f t="shared" si="21"/>
        <v>2604.6</v>
      </c>
      <c r="K241" s="91">
        <v>1.75</v>
      </c>
      <c r="L241" s="97"/>
      <c r="M241" s="91"/>
      <c r="N241" s="91"/>
      <c r="O241" s="91"/>
      <c r="P241" s="91">
        <f t="shared" si="22"/>
        <v>1.75</v>
      </c>
      <c r="Q241" s="83">
        <f t="shared" si="20"/>
        <v>2602.85</v>
      </c>
    </row>
    <row r="242" spans="1:17" s="75" customFormat="1" ht="78" customHeight="1" x14ac:dyDescent="0.2">
      <c r="A242" s="265"/>
      <c r="B242" s="250"/>
      <c r="C242" s="28" t="s">
        <v>235</v>
      </c>
      <c r="D242" s="29" t="s">
        <v>506</v>
      </c>
      <c r="E242" s="30">
        <v>166.96</v>
      </c>
      <c r="F242" s="40">
        <v>15</v>
      </c>
      <c r="G242" s="108">
        <f>+E242*F242</f>
        <v>2504.4</v>
      </c>
      <c r="H242" s="31">
        <v>9.27</v>
      </c>
      <c r="I242" s="31"/>
      <c r="J242" s="73">
        <f t="shared" si="21"/>
        <v>2513.67</v>
      </c>
      <c r="K242" s="91"/>
      <c r="L242" s="97"/>
      <c r="M242" s="91"/>
      <c r="N242" s="91"/>
      <c r="O242" s="91"/>
      <c r="P242" s="91">
        <f t="shared" si="22"/>
        <v>0</v>
      </c>
      <c r="Q242" s="83">
        <f t="shared" si="20"/>
        <v>2513.67</v>
      </c>
    </row>
    <row r="243" spans="1:17" s="75" customFormat="1" ht="78" customHeight="1" x14ac:dyDescent="0.2">
      <c r="A243" s="266"/>
      <c r="B243" s="251"/>
      <c r="C243" s="28" t="s">
        <v>264</v>
      </c>
      <c r="D243" s="41" t="s">
        <v>505</v>
      </c>
      <c r="E243" s="30">
        <v>155.6</v>
      </c>
      <c r="F243" s="40">
        <v>15</v>
      </c>
      <c r="G243" s="108">
        <f t="shared" si="19"/>
        <v>2334</v>
      </c>
      <c r="H243" s="31">
        <v>23.71</v>
      </c>
      <c r="I243" s="31"/>
      <c r="J243" s="73">
        <f t="shared" si="21"/>
        <v>2357.71</v>
      </c>
      <c r="K243" s="91"/>
      <c r="L243" s="97"/>
      <c r="M243" s="91">
        <f>G243*1%</f>
        <v>23.34</v>
      </c>
      <c r="N243" s="91"/>
      <c r="O243" s="91"/>
      <c r="P243" s="91">
        <f t="shared" si="22"/>
        <v>23.34</v>
      </c>
      <c r="Q243" s="83">
        <f t="shared" si="20"/>
        <v>2334.37</v>
      </c>
    </row>
    <row r="244" spans="1:17" s="75" customFormat="1" ht="78" customHeight="1" x14ac:dyDescent="0.2">
      <c r="A244" s="258" t="s">
        <v>201</v>
      </c>
      <c r="B244" s="249" t="s">
        <v>202</v>
      </c>
      <c r="C244" s="28" t="s">
        <v>265</v>
      </c>
      <c r="D244" s="135" t="s">
        <v>507</v>
      </c>
      <c r="E244" s="31">
        <v>853.33</v>
      </c>
      <c r="F244" s="40">
        <v>15</v>
      </c>
      <c r="G244" s="108">
        <f t="shared" si="19"/>
        <v>12799.95</v>
      </c>
      <c r="H244" s="40"/>
      <c r="I244" s="40"/>
      <c r="J244" s="73">
        <f t="shared" si="21"/>
        <v>12799.95</v>
      </c>
      <c r="K244" s="91">
        <v>2114.1799999999998</v>
      </c>
      <c r="L244" s="97"/>
      <c r="M244" s="91"/>
      <c r="N244" s="91"/>
      <c r="O244" s="91"/>
      <c r="P244" s="91">
        <f t="shared" si="22"/>
        <v>2114.1799999999998</v>
      </c>
      <c r="Q244" s="83">
        <f t="shared" si="20"/>
        <v>10685.77</v>
      </c>
    </row>
    <row r="245" spans="1:17" s="75" customFormat="1" ht="78" customHeight="1" x14ac:dyDescent="0.2">
      <c r="A245" s="259"/>
      <c r="B245" s="250"/>
      <c r="C245" s="46" t="s">
        <v>203</v>
      </c>
      <c r="D245" s="135" t="s">
        <v>508</v>
      </c>
      <c r="E245" s="31">
        <v>617.20000000000005</v>
      </c>
      <c r="F245" s="40">
        <v>15</v>
      </c>
      <c r="G245" s="108">
        <f t="shared" si="19"/>
        <v>9258</v>
      </c>
      <c r="H245" s="40"/>
      <c r="I245" s="40"/>
      <c r="J245" s="73">
        <f t="shared" si="21"/>
        <v>9258</v>
      </c>
      <c r="K245" s="91">
        <v>1339.29</v>
      </c>
      <c r="L245" s="97">
        <v>49.7</v>
      </c>
      <c r="M245" s="91">
        <f>G245*1%</f>
        <v>92.58</v>
      </c>
      <c r="N245" s="91"/>
      <c r="O245" s="91"/>
      <c r="P245" s="91">
        <f t="shared" si="22"/>
        <v>1481.57</v>
      </c>
      <c r="Q245" s="83">
        <f t="shared" si="20"/>
        <v>7776.43</v>
      </c>
    </row>
    <row r="246" spans="1:17" s="75" customFormat="1" ht="78" customHeight="1" x14ac:dyDescent="0.2">
      <c r="A246" s="259"/>
      <c r="B246" s="250"/>
      <c r="C246" s="62" t="s">
        <v>204</v>
      </c>
      <c r="D246" s="135" t="s">
        <v>509</v>
      </c>
      <c r="E246" s="31">
        <v>533.33000000000004</v>
      </c>
      <c r="F246" s="40">
        <v>15</v>
      </c>
      <c r="G246" s="108">
        <f t="shared" si="19"/>
        <v>7999.9500000000007</v>
      </c>
      <c r="H246" s="40"/>
      <c r="I246" s="40"/>
      <c r="J246" s="73">
        <f t="shared" si="21"/>
        <v>7999.9500000000007</v>
      </c>
      <c r="K246" s="91">
        <v>1070.57</v>
      </c>
      <c r="L246" s="97"/>
      <c r="M246" s="91"/>
      <c r="N246" s="91">
        <f>G246*3%</f>
        <v>239.99850000000001</v>
      </c>
      <c r="O246" s="91"/>
      <c r="P246" s="91">
        <f t="shared" si="22"/>
        <v>1310.5684999999999</v>
      </c>
      <c r="Q246" s="83">
        <f t="shared" si="20"/>
        <v>6689.3815000000013</v>
      </c>
    </row>
    <row r="247" spans="1:17" s="75" customFormat="1" ht="78" customHeight="1" x14ac:dyDescent="0.2">
      <c r="A247" s="259"/>
      <c r="B247" s="250"/>
      <c r="C247" s="46" t="s">
        <v>205</v>
      </c>
      <c r="D247" s="135" t="s">
        <v>510</v>
      </c>
      <c r="E247" s="31">
        <v>436.1</v>
      </c>
      <c r="F247" s="40">
        <v>15</v>
      </c>
      <c r="G247" s="108">
        <f t="shared" si="19"/>
        <v>6541.5</v>
      </c>
      <c r="H247" s="40"/>
      <c r="I247" s="40"/>
      <c r="J247" s="73">
        <f t="shared" si="21"/>
        <v>6541.5</v>
      </c>
      <c r="K247" s="91">
        <v>759.05</v>
      </c>
      <c r="L247" s="97">
        <v>76.760000000000005</v>
      </c>
      <c r="M247" s="91">
        <f>G247*1%</f>
        <v>65.415000000000006</v>
      </c>
      <c r="N247" s="91"/>
      <c r="O247" s="91"/>
      <c r="P247" s="91">
        <f t="shared" si="22"/>
        <v>901.22499999999991</v>
      </c>
      <c r="Q247" s="83">
        <f t="shared" si="20"/>
        <v>5640.2749999999996</v>
      </c>
    </row>
    <row r="248" spans="1:17" s="75" customFormat="1" ht="78" customHeight="1" x14ac:dyDescent="0.2">
      <c r="A248" s="259"/>
      <c r="B248" s="250"/>
      <c r="C248" s="46" t="s">
        <v>237</v>
      </c>
      <c r="D248" s="61" t="s">
        <v>558</v>
      </c>
      <c r="E248" s="31">
        <v>424.02</v>
      </c>
      <c r="F248" s="40">
        <v>15</v>
      </c>
      <c r="G248" s="108">
        <f t="shared" si="19"/>
        <v>6360.2999999999993</v>
      </c>
      <c r="H248" s="40"/>
      <c r="I248" s="40"/>
      <c r="J248" s="73">
        <f t="shared" si="21"/>
        <v>6360.2999999999993</v>
      </c>
      <c r="K248" s="91">
        <v>720.34</v>
      </c>
      <c r="L248" s="97"/>
      <c r="M248" s="91"/>
      <c r="N248" s="91"/>
      <c r="O248" s="91"/>
      <c r="P248" s="91">
        <f t="shared" si="22"/>
        <v>720.34</v>
      </c>
      <c r="Q248" s="83">
        <f t="shared" si="20"/>
        <v>5639.9599999999991</v>
      </c>
    </row>
    <row r="249" spans="1:17" s="75" customFormat="1" ht="78" customHeight="1" x14ac:dyDescent="0.2">
      <c r="A249" s="259"/>
      <c r="B249" s="250"/>
      <c r="C249" s="63" t="s">
        <v>236</v>
      </c>
      <c r="D249" s="135" t="s">
        <v>511</v>
      </c>
      <c r="E249" s="31">
        <v>400</v>
      </c>
      <c r="F249" s="40">
        <v>15</v>
      </c>
      <c r="G249" s="108">
        <f t="shared" si="19"/>
        <v>6000</v>
      </c>
      <c r="H249" s="40"/>
      <c r="I249" s="40"/>
      <c r="J249" s="73">
        <f t="shared" si="21"/>
        <v>6000</v>
      </c>
      <c r="K249" s="91">
        <v>643.38</v>
      </c>
      <c r="L249" s="97"/>
      <c r="M249" s="91"/>
      <c r="N249" s="91">
        <v>180</v>
      </c>
      <c r="O249" s="91">
        <v>1000</v>
      </c>
      <c r="P249" s="91">
        <f t="shared" si="22"/>
        <v>1823.38</v>
      </c>
      <c r="Q249" s="83">
        <f t="shared" si="20"/>
        <v>4176.62</v>
      </c>
    </row>
    <row r="250" spans="1:17" s="75" customFormat="1" ht="78" customHeight="1" x14ac:dyDescent="0.2">
      <c r="A250" s="260"/>
      <c r="B250" s="250"/>
      <c r="C250" s="46" t="s">
        <v>179</v>
      </c>
      <c r="D250" s="135" t="s">
        <v>512</v>
      </c>
      <c r="E250" s="31">
        <v>187.9</v>
      </c>
      <c r="F250" s="40">
        <v>15</v>
      </c>
      <c r="G250" s="108">
        <f t="shared" si="19"/>
        <v>2818.5</v>
      </c>
      <c r="H250" s="31"/>
      <c r="I250" s="31"/>
      <c r="J250" s="73">
        <f t="shared" si="21"/>
        <v>2818.5</v>
      </c>
      <c r="K250" s="91">
        <v>39.94</v>
      </c>
      <c r="L250" s="97">
        <v>49.7</v>
      </c>
      <c r="M250" s="91">
        <f>G250*1%</f>
        <v>28.185000000000002</v>
      </c>
      <c r="N250" s="91"/>
      <c r="O250" s="91"/>
      <c r="P250" s="91">
        <f t="shared" si="22"/>
        <v>117.825</v>
      </c>
      <c r="Q250" s="83">
        <f t="shared" si="20"/>
        <v>2700.6750000000002</v>
      </c>
    </row>
    <row r="251" spans="1:17" s="75" customFormat="1" ht="78" customHeight="1" x14ac:dyDescent="0.2">
      <c r="A251" s="258" t="s">
        <v>201</v>
      </c>
      <c r="B251" s="250"/>
      <c r="C251" s="46" t="s">
        <v>206</v>
      </c>
      <c r="D251" s="135" t="s">
        <v>513</v>
      </c>
      <c r="E251" s="30">
        <v>412</v>
      </c>
      <c r="F251" s="40">
        <v>15</v>
      </c>
      <c r="G251" s="108">
        <f t="shared" si="19"/>
        <v>6180</v>
      </c>
      <c r="H251" s="31"/>
      <c r="I251" s="31"/>
      <c r="J251" s="73">
        <f t="shared" si="21"/>
        <v>6180</v>
      </c>
      <c r="K251" s="91">
        <v>681.83</v>
      </c>
      <c r="L251" s="97">
        <v>49.7</v>
      </c>
      <c r="M251" s="91">
        <f>G251*1%</f>
        <v>61.800000000000004</v>
      </c>
      <c r="N251" s="91"/>
      <c r="O251" s="91"/>
      <c r="P251" s="91">
        <f t="shared" si="22"/>
        <v>793.33</v>
      </c>
      <c r="Q251" s="83">
        <f t="shared" si="20"/>
        <v>5386.67</v>
      </c>
    </row>
    <row r="252" spans="1:17" s="75" customFormat="1" ht="78" customHeight="1" x14ac:dyDescent="0.2">
      <c r="A252" s="259"/>
      <c r="B252" s="250"/>
      <c r="C252" s="44" t="s">
        <v>207</v>
      </c>
      <c r="D252" s="61" t="s">
        <v>105</v>
      </c>
      <c r="E252" s="30">
        <v>238.67</v>
      </c>
      <c r="F252" s="40"/>
      <c r="G252" s="108"/>
      <c r="H252" s="31"/>
      <c r="I252" s="31"/>
      <c r="J252" s="73">
        <f t="shared" si="21"/>
        <v>0</v>
      </c>
      <c r="K252" s="91"/>
      <c r="L252" s="97"/>
      <c r="M252" s="91"/>
      <c r="N252" s="91"/>
      <c r="O252" s="91"/>
      <c r="P252" s="91">
        <f t="shared" si="22"/>
        <v>0</v>
      </c>
      <c r="Q252" s="83">
        <f t="shared" si="20"/>
        <v>0</v>
      </c>
    </row>
    <row r="253" spans="1:17" s="75" customFormat="1" ht="78" customHeight="1" x14ac:dyDescent="0.2">
      <c r="A253" s="259"/>
      <c r="B253" s="251"/>
      <c r="C253" s="46" t="s">
        <v>208</v>
      </c>
      <c r="D253" s="135" t="s">
        <v>514</v>
      </c>
      <c r="E253" s="30">
        <v>394</v>
      </c>
      <c r="F253" s="40">
        <v>15</v>
      </c>
      <c r="G253" s="108">
        <f t="shared" si="19"/>
        <v>5910</v>
      </c>
      <c r="H253" s="31"/>
      <c r="I253" s="31"/>
      <c r="J253" s="73">
        <f t="shared" si="21"/>
        <v>5910</v>
      </c>
      <c r="K253" s="91">
        <v>624.71</v>
      </c>
      <c r="L253" s="97">
        <v>76.760000000000005</v>
      </c>
      <c r="M253" s="91">
        <f>G253*1%</f>
        <v>59.1</v>
      </c>
      <c r="N253" s="91"/>
      <c r="O253" s="91"/>
      <c r="P253" s="91">
        <f t="shared" si="22"/>
        <v>760.57</v>
      </c>
      <c r="Q253" s="83">
        <f t="shared" si="20"/>
        <v>5149.43</v>
      </c>
    </row>
    <row r="254" spans="1:17" s="75" customFormat="1" ht="78" customHeight="1" x14ac:dyDescent="0.2">
      <c r="A254" s="259"/>
      <c r="B254" s="249" t="s">
        <v>209</v>
      </c>
      <c r="C254" s="44" t="s">
        <v>210</v>
      </c>
      <c r="D254" s="135" t="s">
        <v>515</v>
      </c>
      <c r="E254" s="30">
        <v>566.95000000000005</v>
      </c>
      <c r="F254" s="40">
        <v>15</v>
      </c>
      <c r="G254" s="108">
        <f t="shared" si="19"/>
        <v>8504.25</v>
      </c>
      <c r="H254" s="31"/>
      <c r="I254" s="31"/>
      <c r="J254" s="73">
        <f t="shared" si="21"/>
        <v>8504.25</v>
      </c>
      <c r="K254" s="91">
        <v>1178.29</v>
      </c>
      <c r="L254" s="97">
        <v>65.36</v>
      </c>
      <c r="M254" s="91"/>
      <c r="N254" s="91"/>
      <c r="O254" s="91"/>
      <c r="P254" s="91">
        <f t="shared" si="22"/>
        <v>1243.6499999999999</v>
      </c>
      <c r="Q254" s="83">
        <f t="shared" si="20"/>
        <v>7260.6</v>
      </c>
    </row>
    <row r="255" spans="1:17" s="75" customFormat="1" ht="78" customHeight="1" x14ac:dyDescent="0.2">
      <c r="A255" s="259"/>
      <c r="B255" s="250"/>
      <c r="C255" s="44" t="s">
        <v>211</v>
      </c>
      <c r="D255" s="135" t="s">
        <v>516</v>
      </c>
      <c r="E255" s="30">
        <v>224.4</v>
      </c>
      <c r="F255" s="40">
        <v>15</v>
      </c>
      <c r="G255" s="108">
        <f t="shared" si="19"/>
        <v>3366</v>
      </c>
      <c r="H255" s="31"/>
      <c r="I255" s="31"/>
      <c r="J255" s="73">
        <f t="shared" si="21"/>
        <v>3366</v>
      </c>
      <c r="K255" s="91">
        <v>119.79</v>
      </c>
      <c r="L255" s="97"/>
      <c r="M255" s="91">
        <f>G255*1%</f>
        <v>33.660000000000004</v>
      </c>
      <c r="N255" s="91"/>
      <c r="O255" s="91"/>
      <c r="P255" s="91">
        <f t="shared" si="22"/>
        <v>153.45000000000002</v>
      </c>
      <c r="Q255" s="83">
        <f t="shared" si="20"/>
        <v>3212.55</v>
      </c>
    </row>
    <row r="256" spans="1:17" s="75" customFormat="1" ht="78" customHeight="1" x14ac:dyDescent="0.2">
      <c r="A256" s="259"/>
      <c r="B256" s="250"/>
      <c r="C256" s="44" t="s">
        <v>168</v>
      </c>
      <c r="D256" s="135" t="s">
        <v>517</v>
      </c>
      <c r="E256" s="30">
        <v>224.4</v>
      </c>
      <c r="F256" s="40">
        <v>15</v>
      </c>
      <c r="G256" s="108">
        <f t="shared" si="19"/>
        <v>3366</v>
      </c>
      <c r="H256" s="31"/>
      <c r="I256" s="31"/>
      <c r="J256" s="73">
        <f t="shared" si="21"/>
        <v>3366</v>
      </c>
      <c r="K256" s="91">
        <v>119.79</v>
      </c>
      <c r="L256" s="97">
        <v>49.7</v>
      </c>
      <c r="M256" s="91">
        <f>G256*1%</f>
        <v>33.660000000000004</v>
      </c>
      <c r="N256" s="91"/>
      <c r="O256" s="91"/>
      <c r="P256" s="91">
        <f t="shared" si="22"/>
        <v>203.15</v>
      </c>
      <c r="Q256" s="83">
        <f t="shared" si="20"/>
        <v>3162.85</v>
      </c>
    </row>
    <row r="257" spans="1:17" s="75" customFormat="1" ht="78" customHeight="1" x14ac:dyDescent="0.2">
      <c r="A257" s="260"/>
      <c r="B257" s="251"/>
      <c r="C257" s="44" t="s">
        <v>181</v>
      </c>
      <c r="D257" s="135" t="s">
        <v>518</v>
      </c>
      <c r="E257" s="30">
        <v>224.4</v>
      </c>
      <c r="F257" s="40">
        <v>15</v>
      </c>
      <c r="G257" s="108">
        <f t="shared" si="19"/>
        <v>3366</v>
      </c>
      <c r="H257" s="31"/>
      <c r="I257" s="31"/>
      <c r="J257" s="73">
        <f t="shared" si="21"/>
        <v>3366</v>
      </c>
      <c r="K257" s="91">
        <v>119.79</v>
      </c>
      <c r="L257" s="97">
        <v>49.7</v>
      </c>
      <c r="M257" s="91">
        <f>G257*1%</f>
        <v>33.660000000000004</v>
      </c>
      <c r="N257" s="91"/>
      <c r="O257" s="91"/>
      <c r="P257" s="91">
        <f t="shared" si="22"/>
        <v>203.15</v>
      </c>
      <c r="Q257" s="83">
        <f t="shared" si="20"/>
        <v>3162.85</v>
      </c>
    </row>
    <row r="258" spans="1:17" s="75" customFormat="1" ht="78" customHeight="1" x14ac:dyDescent="0.2">
      <c r="A258" s="264" t="s">
        <v>216</v>
      </c>
      <c r="B258" s="126" t="s">
        <v>216</v>
      </c>
      <c r="C258" s="28" t="s">
        <v>267</v>
      </c>
      <c r="D258" s="135" t="s">
        <v>519</v>
      </c>
      <c r="E258" s="30">
        <v>423.02</v>
      </c>
      <c r="F258" s="40">
        <v>15</v>
      </c>
      <c r="G258" s="108">
        <f t="shared" si="19"/>
        <v>6345.2999999999993</v>
      </c>
      <c r="H258" s="31"/>
      <c r="I258" s="31"/>
      <c r="J258" s="73">
        <f t="shared" si="21"/>
        <v>6345.2999999999993</v>
      </c>
      <c r="K258" s="91">
        <v>717.14</v>
      </c>
      <c r="L258" s="97"/>
      <c r="M258" s="91"/>
      <c r="N258" s="91">
        <f>G258*3%</f>
        <v>190.35899999999998</v>
      </c>
      <c r="O258" s="91"/>
      <c r="P258" s="91">
        <f t="shared" si="22"/>
        <v>907.49900000000002</v>
      </c>
      <c r="Q258" s="83">
        <f t="shared" si="20"/>
        <v>5437.8009999999995</v>
      </c>
    </row>
    <row r="259" spans="1:17" s="75" customFormat="1" ht="78" customHeight="1" x14ac:dyDescent="0.2">
      <c r="A259" s="265"/>
      <c r="B259" s="126" t="s">
        <v>217</v>
      </c>
      <c r="C259" s="28" t="s">
        <v>218</v>
      </c>
      <c r="D259" s="135" t="s">
        <v>520</v>
      </c>
      <c r="E259" s="30">
        <v>222.33</v>
      </c>
      <c r="F259" s="40">
        <v>15</v>
      </c>
      <c r="G259" s="108">
        <f t="shared" si="19"/>
        <v>3334.9500000000003</v>
      </c>
      <c r="H259" s="31"/>
      <c r="I259" s="31"/>
      <c r="J259" s="73">
        <f t="shared" si="21"/>
        <v>3334.9500000000003</v>
      </c>
      <c r="K259" s="91">
        <v>116.41</v>
      </c>
      <c r="L259" s="97"/>
      <c r="M259" s="91"/>
      <c r="N259" s="91"/>
      <c r="O259" s="91"/>
      <c r="P259" s="91">
        <f t="shared" si="22"/>
        <v>116.41</v>
      </c>
      <c r="Q259" s="83">
        <f t="shared" si="20"/>
        <v>3218.5400000000004</v>
      </c>
    </row>
    <row r="260" spans="1:17" s="75" customFormat="1" ht="78" customHeight="1" x14ac:dyDescent="0.2">
      <c r="A260" s="265"/>
      <c r="B260" s="249" t="s">
        <v>111</v>
      </c>
      <c r="C260" s="46" t="s">
        <v>289</v>
      </c>
      <c r="D260" s="135" t="s">
        <v>521</v>
      </c>
      <c r="E260" s="30">
        <v>358.8</v>
      </c>
      <c r="F260" s="40">
        <v>15</v>
      </c>
      <c r="G260" s="108">
        <f t="shared" si="19"/>
        <v>5382</v>
      </c>
      <c r="H260" s="31"/>
      <c r="I260" s="31"/>
      <c r="J260" s="73">
        <f t="shared" si="21"/>
        <v>5382</v>
      </c>
      <c r="K260" s="91">
        <v>530.09</v>
      </c>
      <c r="L260" s="97"/>
      <c r="M260" s="91"/>
      <c r="N260" s="91">
        <f>G260*3%</f>
        <v>161.46</v>
      </c>
      <c r="O260" s="91"/>
      <c r="P260" s="91">
        <f t="shared" si="22"/>
        <v>691.55000000000007</v>
      </c>
      <c r="Q260" s="83">
        <f t="shared" si="20"/>
        <v>4690.45</v>
      </c>
    </row>
    <row r="261" spans="1:17" s="75" customFormat="1" ht="78" customHeight="1" x14ac:dyDescent="0.2">
      <c r="A261" s="265"/>
      <c r="B261" s="250"/>
      <c r="C261" s="46" t="s">
        <v>219</v>
      </c>
      <c r="D261" s="135" t="s">
        <v>522</v>
      </c>
      <c r="E261" s="30">
        <v>238.67</v>
      </c>
      <c r="F261" s="40">
        <v>15</v>
      </c>
      <c r="G261" s="108">
        <f t="shared" si="19"/>
        <v>3580.0499999999997</v>
      </c>
      <c r="H261" s="31"/>
      <c r="I261" s="31"/>
      <c r="J261" s="73">
        <f t="shared" si="21"/>
        <v>3580.0499999999997</v>
      </c>
      <c r="K261" s="91">
        <v>160.80000000000001</v>
      </c>
      <c r="L261" s="97">
        <v>49.7</v>
      </c>
      <c r="M261" s="91"/>
      <c r="N261" s="91"/>
      <c r="O261" s="91"/>
      <c r="P261" s="91">
        <f t="shared" si="22"/>
        <v>210.5</v>
      </c>
      <c r="Q261" s="83">
        <f t="shared" si="20"/>
        <v>3369.5499999999997</v>
      </c>
    </row>
    <row r="262" spans="1:17" s="75" customFormat="1" ht="78" customHeight="1" x14ac:dyDescent="0.2">
      <c r="A262" s="265"/>
      <c r="B262" s="250"/>
      <c r="C262" s="267" t="s">
        <v>36</v>
      </c>
      <c r="D262" s="135" t="s">
        <v>523</v>
      </c>
      <c r="E262" s="30">
        <v>207.79</v>
      </c>
      <c r="F262" s="40">
        <v>15</v>
      </c>
      <c r="G262" s="108">
        <f t="shared" si="19"/>
        <v>3116.85</v>
      </c>
      <c r="H262" s="31"/>
      <c r="I262" s="31"/>
      <c r="J262" s="73">
        <f t="shared" si="21"/>
        <v>3116.85</v>
      </c>
      <c r="K262" s="91">
        <v>92.68</v>
      </c>
      <c r="L262" s="97"/>
      <c r="M262" s="91"/>
      <c r="N262" s="91"/>
      <c r="O262" s="91"/>
      <c r="P262" s="91">
        <f t="shared" si="22"/>
        <v>92.68</v>
      </c>
      <c r="Q262" s="83">
        <f t="shared" si="20"/>
        <v>3024.17</v>
      </c>
    </row>
    <row r="263" spans="1:17" s="75" customFormat="1" ht="78" customHeight="1" x14ac:dyDescent="0.2">
      <c r="A263" s="265"/>
      <c r="B263" s="250"/>
      <c r="C263" s="268"/>
      <c r="D263" s="135" t="s">
        <v>554</v>
      </c>
      <c r="E263" s="30">
        <v>207.79</v>
      </c>
      <c r="F263" s="40">
        <v>15</v>
      </c>
      <c r="G263" s="108">
        <f t="shared" si="19"/>
        <v>3116.85</v>
      </c>
      <c r="H263" s="31"/>
      <c r="I263" s="31"/>
      <c r="J263" s="73">
        <f t="shared" si="21"/>
        <v>3116.85</v>
      </c>
      <c r="K263" s="91">
        <v>92.68</v>
      </c>
      <c r="L263" s="97"/>
      <c r="M263" s="91"/>
      <c r="N263" s="91"/>
      <c r="O263" s="91"/>
      <c r="P263" s="91">
        <f t="shared" si="22"/>
        <v>92.68</v>
      </c>
      <c r="Q263" s="83">
        <f t="shared" si="20"/>
        <v>3024.17</v>
      </c>
    </row>
    <row r="264" spans="1:17" s="75" customFormat="1" ht="78" customHeight="1" x14ac:dyDescent="0.2">
      <c r="A264" s="265"/>
      <c r="B264" s="250"/>
      <c r="C264" s="46" t="s">
        <v>220</v>
      </c>
      <c r="D264" s="41" t="s">
        <v>524</v>
      </c>
      <c r="E264" s="30">
        <v>224.4</v>
      </c>
      <c r="F264" s="40">
        <v>15</v>
      </c>
      <c r="G264" s="108">
        <f t="shared" si="19"/>
        <v>3366</v>
      </c>
      <c r="H264" s="31"/>
      <c r="I264" s="31"/>
      <c r="J264" s="73">
        <f t="shared" si="21"/>
        <v>3366</v>
      </c>
      <c r="K264" s="91">
        <v>119.13</v>
      </c>
      <c r="L264" s="97">
        <v>49.7</v>
      </c>
      <c r="M264" s="91">
        <f>G264*1%</f>
        <v>33.660000000000004</v>
      </c>
      <c r="N264" s="91"/>
      <c r="O264" s="91"/>
      <c r="P264" s="91">
        <f t="shared" si="22"/>
        <v>202.48999999999998</v>
      </c>
      <c r="Q264" s="83">
        <f t="shared" si="20"/>
        <v>3163.51</v>
      </c>
    </row>
    <row r="265" spans="1:17" s="75" customFormat="1" ht="78" customHeight="1" x14ac:dyDescent="0.2">
      <c r="A265" s="265"/>
      <c r="B265" s="250"/>
      <c r="C265" s="46" t="s">
        <v>221</v>
      </c>
      <c r="D265" s="41" t="s">
        <v>525</v>
      </c>
      <c r="E265" s="30">
        <v>207.79</v>
      </c>
      <c r="F265" s="40">
        <v>15</v>
      </c>
      <c r="G265" s="108">
        <f t="shared" si="19"/>
        <v>3116.85</v>
      </c>
      <c r="H265" s="31"/>
      <c r="I265" s="31"/>
      <c r="J265" s="73">
        <f t="shared" si="21"/>
        <v>3116.85</v>
      </c>
      <c r="K265" s="91">
        <v>92.68</v>
      </c>
      <c r="L265" s="97"/>
      <c r="M265" s="91"/>
      <c r="N265" s="91"/>
      <c r="O265" s="91"/>
      <c r="P265" s="91">
        <f t="shared" si="22"/>
        <v>92.68</v>
      </c>
      <c r="Q265" s="83">
        <f t="shared" si="20"/>
        <v>3024.17</v>
      </c>
    </row>
    <row r="266" spans="1:17" s="75" customFormat="1" ht="78" customHeight="1" x14ac:dyDescent="0.2">
      <c r="A266" s="265"/>
      <c r="B266" s="250"/>
      <c r="C266" s="46" t="s">
        <v>222</v>
      </c>
      <c r="D266" s="41" t="s">
        <v>526</v>
      </c>
      <c r="E266" s="30">
        <v>207.79</v>
      </c>
      <c r="F266" s="40">
        <v>15</v>
      </c>
      <c r="G266" s="108">
        <f t="shared" si="19"/>
        <v>3116.85</v>
      </c>
      <c r="H266" s="31"/>
      <c r="I266" s="31"/>
      <c r="J266" s="73">
        <f t="shared" si="21"/>
        <v>3116.85</v>
      </c>
      <c r="K266" s="91">
        <v>92.68</v>
      </c>
      <c r="L266" s="97"/>
      <c r="M266" s="91"/>
      <c r="N266" s="91"/>
      <c r="O266" s="91"/>
      <c r="P266" s="91">
        <f t="shared" si="22"/>
        <v>92.68</v>
      </c>
      <c r="Q266" s="83">
        <f t="shared" si="20"/>
        <v>3024.17</v>
      </c>
    </row>
    <row r="267" spans="1:17" s="75" customFormat="1" ht="78" customHeight="1" x14ac:dyDescent="0.2">
      <c r="A267" s="265"/>
      <c r="B267" s="250"/>
      <c r="C267" s="46" t="s">
        <v>37</v>
      </c>
      <c r="D267" s="41" t="s">
        <v>527</v>
      </c>
      <c r="E267" s="30">
        <v>195.1</v>
      </c>
      <c r="F267" s="40">
        <v>15</v>
      </c>
      <c r="G267" s="108">
        <f t="shared" si="19"/>
        <v>2926.5</v>
      </c>
      <c r="H267" s="31"/>
      <c r="I267" s="31"/>
      <c r="J267" s="73">
        <f t="shared" si="21"/>
        <v>2926.5</v>
      </c>
      <c r="K267" s="91">
        <v>51.53</v>
      </c>
      <c r="L267" s="97"/>
      <c r="M267" s="91">
        <f>G267*1%</f>
        <v>29.265000000000001</v>
      </c>
      <c r="N267" s="91"/>
      <c r="O267" s="91"/>
      <c r="P267" s="91">
        <f t="shared" si="22"/>
        <v>80.795000000000002</v>
      </c>
      <c r="Q267" s="83">
        <f t="shared" si="20"/>
        <v>2845.7049999999999</v>
      </c>
    </row>
    <row r="268" spans="1:17" s="75" customFormat="1" ht="78" customHeight="1" x14ac:dyDescent="0.2">
      <c r="A268" s="266"/>
      <c r="B268" s="251"/>
      <c r="C268" s="46" t="s">
        <v>223</v>
      </c>
      <c r="D268" s="41" t="s">
        <v>528</v>
      </c>
      <c r="E268" s="30">
        <v>172.9</v>
      </c>
      <c r="F268" s="40">
        <v>15</v>
      </c>
      <c r="G268" s="108">
        <f t="shared" si="19"/>
        <v>2593.5</v>
      </c>
      <c r="H268" s="31"/>
      <c r="I268" s="31"/>
      <c r="J268" s="73">
        <f t="shared" si="21"/>
        <v>2593.5</v>
      </c>
      <c r="K268" s="91">
        <v>0.56000000000000005</v>
      </c>
      <c r="L268" s="97">
        <v>75.739999999999995</v>
      </c>
      <c r="M268" s="91"/>
      <c r="N268" s="91"/>
      <c r="O268" s="91"/>
      <c r="P268" s="91">
        <f t="shared" si="22"/>
        <v>76.3</v>
      </c>
      <c r="Q268" s="83">
        <f t="shared" si="20"/>
        <v>2517.1999999999998</v>
      </c>
    </row>
    <row r="269" spans="1:17" s="75" customFormat="1" ht="78" customHeight="1" x14ac:dyDescent="0.2">
      <c r="A269" s="264" t="s">
        <v>216</v>
      </c>
      <c r="B269" s="249" t="s">
        <v>226</v>
      </c>
      <c r="C269" s="46" t="s">
        <v>244</v>
      </c>
      <c r="D269" s="29" t="s">
        <v>529</v>
      </c>
      <c r="E269" s="30">
        <v>383.45</v>
      </c>
      <c r="F269" s="40">
        <v>15</v>
      </c>
      <c r="G269" s="108">
        <f t="shared" si="19"/>
        <v>5751.75</v>
      </c>
      <c r="H269" s="31"/>
      <c r="I269" s="31"/>
      <c r="J269" s="73">
        <f t="shared" si="21"/>
        <v>5751.75</v>
      </c>
      <c r="K269" s="91">
        <v>596.35</v>
      </c>
      <c r="L269" s="97"/>
      <c r="M269" s="91"/>
      <c r="N269" s="91"/>
      <c r="O269" s="91"/>
      <c r="P269" s="91">
        <f t="shared" si="22"/>
        <v>596.35</v>
      </c>
      <c r="Q269" s="83">
        <f t="shared" si="20"/>
        <v>5155.3999999999996</v>
      </c>
    </row>
    <row r="270" spans="1:17" s="75" customFormat="1" ht="78" customHeight="1" x14ac:dyDescent="0.2">
      <c r="A270" s="265"/>
      <c r="B270" s="251"/>
      <c r="C270" s="46" t="s">
        <v>36</v>
      </c>
      <c r="D270" s="29" t="s">
        <v>530</v>
      </c>
      <c r="E270" s="30">
        <v>207.79</v>
      </c>
      <c r="F270" s="40">
        <v>15</v>
      </c>
      <c r="G270" s="108">
        <f t="shared" si="19"/>
        <v>3116.85</v>
      </c>
      <c r="H270" s="31"/>
      <c r="I270" s="31"/>
      <c r="J270" s="73">
        <f t="shared" si="21"/>
        <v>3116.85</v>
      </c>
      <c r="K270" s="91">
        <v>92.68</v>
      </c>
      <c r="L270" s="97"/>
      <c r="M270" s="91"/>
      <c r="N270" s="91"/>
      <c r="O270" s="91"/>
      <c r="P270" s="91">
        <f t="shared" si="22"/>
        <v>92.68</v>
      </c>
      <c r="Q270" s="83">
        <f t="shared" si="20"/>
        <v>3024.17</v>
      </c>
    </row>
    <row r="271" spans="1:17" s="75" customFormat="1" ht="78" customHeight="1" x14ac:dyDescent="0.2">
      <c r="A271" s="265"/>
      <c r="B271" s="249" t="s">
        <v>226</v>
      </c>
      <c r="C271" s="46" t="s">
        <v>224</v>
      </c>
      <c r="D271" s="29" t="s">
        <v>531</v>
      </c>
      <c r="E271" s="30">
        <v>252.7</v>
      </c>
      <c r="F271" s="40">
        <v>15</v>
      </c>
      <c r="G271" s="108">
        <f t="shared" si="19"/>
        <v>3790.5</v>
      </c>
      <c r="H271" s="31"/>
      <c r="I271" s="31"/>
      <c r="J271" s="73">
        <f t="shared" si="21"/>
        <v>3790.5</v>
      </c>
      <c r="K271" s="91">
        <v>291.07</v>
      </c>
      <c r="L271" s="97"/>
      <c r="M271" s="91"/>
      <c r="N271" s="91"/>
      <c r="O271" s="91"/>
      <c r="P271" s="91">
        <f t="shared" si="22"/>
        <v>291.07</v>
      </c>
      <c r="Q271" s="83">
        <f t="shared" si="20"/>
        <v>3499.43</v>
      </c>
    </row>
    <row r="272" spans="1:17" s="75" customFormat="1" ht="78" customHeight="1" x14ac:dyDescent="0.2">
      <c r="A272" s="265"/>
      <c r="B272" s="250"/>
      <c r="C272" s="267" t="s">
        <v>225</v>
      </c>
      <c r="D272" s="29" t="s">
        <v>532</v>
      </c>
      <c r="E272" s="30">
        <v>189.9</v>
      </c>
      <c r="F272" s="40">
        <v>15</v>
      </c>
      <c r="G272" s="108">
        <f t="shared" si="19"/>
        <v>2848.5</v>
      </c>
      <c r="H272" s="31"/>
      <c r="I272" s="31"/>
      <c r="J272" s="73">
        <f t="shared" si="21"/>
        <v>2848.5</v>
      </c>
      <c r="K272" s="91">
        <v>43.21</v>
      </c>
      <c r="L272" s="97">
        <v>49.7</v>
      </c>
      <c r="M272" s="91">
        <f>G272*1%</f>
        <v>28.484999999999999</v>
      </c>
      <c r="N272" s="91"/>
      <c r="O272" s="91">
        <v>357.15</v>
      </c>
      <c r="P272" s="91">
        <f t="shared" si="22"/>
        <v>478.54499999999996</v>
      </c>
      <c r="Q272" s="83">
        <f t="shared" si="20"/>
        <v>2369.9549999999999</v>
      </c>
    </row>
    <row r="273" spans="1:17" s="75" customFormat="1" ht="78" customHeight="1" x14ac:dyDescent="0.2">
      <c r="A273" s="266"/>
      <c r="B273" s="251"/>
      <c r="C273" s="268"/>
      <c r="D273" s="29" t="s">
        <v>533</v>
      </c>
      <c r="E273" s="30">
        <v>189.9</v>
      </c>
      <c r="F273" s="40">
        <v>15</v>
      </c>
      <c r="G273" s="108">
        <f t="shared" si="19"/>
        <v>2848.5</v>
      </c>
      <c r="H273" s="31"/>
      <c r="I273" s="31"/>
      <c r="J273" s="73">
        <f t="shared" si="21"/>
        <v>2848.5</v>
      </c>
      <c r="K273" s="91">
        <v>43.21</v>
      </c>
      <c r="L273" s="97">
        <v>49.7</v>
      </c>
      <c r="M273" s="91">
        <f>G273*1%</f>
        <v>28.484999999999999</v>
      </c>
      <c r="N273" s="91"/>
      <c r="O273" s="91"/>
      <c r="P273" s="91">
        <f t="shared" si="22"/>
        <v>121.395</v>
      </c>
      <c r="Q273" s="83">
        <f t="shared" si="20"/>
        <v>2727.105</v>
      </c>
    </row>
    <row r="274" spans="1:17" s="75" customFormat="1" ht="78" customHeight="1" x14ac:dyDescent="0.3">
      <c r="A274" s="305" t="s">
        <v>556</v>
      </c>
      <c r="B274" s="306"/>
      <c r="C274" s="306"/>
      <c r="D274" s="306"/>
      <c r="E274" s="306"/>
      <c r="F274" s="307"/>
      <c r="G274" s="168">
        <f t="shared" ref="G274:Q274" si="23">SUM(G20:G273)</f>
        <v>1039683.4000000004</v>
      </c>
      <c r="H274" s="168">
        <f t="shared" si="23"/>
        <v>1168.2</v>
      </c>
      <c r="I274" s="168">
        <f t="shared" si="23"/>
        <v>0</v>
      </c>
      <c r="J274" s="168">
        <f t="shared" si="23"/>
        <v>1040851.6</v>
      </c>
      <c r="K274" s="168">
        <f t="shared" si="23"/>
        <v>78778.369999999981</v>
      </c>
      <c r="L274" s="168">
        <f t="shared" si="23"/>
        <v>5718.4599999999928</v>
      </c>
      <c r="M274" s="168">
        <f t="shared" si="23"/>
        <v>3471.0465000000004</v>
      </c>
      <c r="N274" s="168">
        <f t="shared" si="23"/>
        <v>8618.023500000003</v>
      </c>
      <c r="O274" s="168">
        <f t="shared" si="23"/>
        <v>7554.69</v>
      </c>
      <c r="P274" s="168">
        <f t="shared" si="23"/>
        <v>104140.58999999997</v>
      </c>
      <c r="Q274" s="168">
        <f t="shared" si="23"/>
        <v>936711.00999999954</v>
      </c>
    </row>
    <row r="275" spans="1:17" s="75" customFormat="1" ht="78" customHeight="1" x14ac:dyDescent="0.2">
      <c r="A275" s="64"/>
      <c r="B275" s="124"/>
      <c r="D275" s="65"/>
      <c r="E275" s="66"/>
      <c r="F275" s="13"/>
      <c r="G275" s="109"/>
      <c r="H275" s="78"/>
      <c r="I275" s="78"/>
      <c r="J275" s="158"/>
      <c r="K275" s="99"/>
      <c r="L275" s="191"/>
      <c r="M275" s="99"/>
      <c r="N275" s="99"/>
      <c r="O275" s="99"/>
      <c r="P275" s="99"/>
      <c r="Q275" s="84"/>
    </row>
    <row r="276" spans="1:17" s="75" customFormat="1" ht="78" customHeight="1" x14ac:dyDescent="0.2">
      <c r="A276" s="64"/>
      <c r="B276" s="124"/>
      <c r="D276" s="65"/>
      <c r="E276" s="66"/>
      <c r="F276" s="13"/>
      <c r="G276" s="109"/>
      <c r="H276" s="78"/>
      <c r="I276" s="78"/>
      <c r="J276" s="158"/>
      <c r="K276" s="99"/>
      <c r="L276" s="191"/>
      <c r="M276" s="99"/>
      <c r="N276" s="99"/>
      <c r="O276" s="99"/>
      <c r="P276" s="99"/>
      <c r="Q276" s="84"/>
    </row>
    <row r="277" spans="1:17" s="75" customFormat="1" ht="78" customHeight="1" x14ac:dyDescent="0.2">
      <c r="A277" s="64"/>
      <c r="B277" s="124"/>
      <c r="D277" s="65"/>
      <c r="E277" s="66"/>
      <c r="F277" s="13"/>
      <c r="G277" s="109"/>
      <c r="H277" s="78"/>
      <c r="I277" s="78"/>
      <c r="J277" s="158"/>
      <c r="K277" s="99"/>
      <c r="L277" s="191"/>
      <c r="M277" s="99"/>
      <c r="N277" s="99"/>
      <c r="O277" s="99"/>
      <c r="P277" s="99"/>
      <c r="Q277" s="84"/>
    </row>
    <row r="278" spans="1:17" s="75" customFormat="1" ht="78" customHeight="1" x14ac:dyDescent="0.2">
      <c r="A278" s="64"/>
      <c r="B278" s="124"/>
      <c r="D278" s="65"/>
      <c r="E278" s="66"/>
      <c r="F278" s="13"/>
      <c r="G278" s="109"/>
      <c r="H278" s="78"/>
      <c r="I278" s="78"/>
      <c r="J278" s="158"/>
      <c r="K278" s="99"/>
      <c r="L278" s="191"/>
      <c r="M278" s="99"/>
      <c r="N278" s="99"/>
      <c r="O278" s="99"/>
      <c r="P278" s="99"/>
      <c r="Q278" s="84"/>
    </row>
    <row r="279" spans="1:17" s="75" customFormat="1" ht="78" customHeight="1" x14ac:dyDescent="0.2">
      <c r="A279" s="64"/>
      <c r="B279" s="124"/>
      <c r="D279" s="65"/>
      <c r="E279" s="66"/>
      <c r="F279" s="13"/>
      <c r="G279" s="109"/>
      <c r="H279" s="78"/>
      <c r="I279" s="78"/>
      <c r="J279" s="158"/>
      <c r="K279" s="99"/>
      <c r="L279" s="191"/>
      <c r="M279" s="99"/>
      <c r="N279" s="99"/>
      <c r="O279" s="99"/>
      <c r="P279" s="99"/>
      <c r="Q279" s="84"/>
    </row>
    <row r="280" spans="1:17" s="75" customFormat="1" ht="78" customHeight="1" x14ac:dyDescent="0.2">
      <c r="A280" s="64"/>
      <c r="B280" s="124"/>
      <c r="D280" s="65"/>
      <c r="E280" s="66"/>
      <c r="F280" s="13"/>
      <c r="G280" s="109"/>
      <c r="H280" s="78"/>
      <c r="I280" s="78"/>
      <c r="J280" s="158"/>
      <c r="K280" s="99"/>
      <c r="L280" s="191"/>
      <c r="M280" s="99"/>
      <c r="N280" s="99"/>
      <c r="O280" s="99"/>
      <c r="P280" s="99"/>
      <c r="Q280" s="84"/>
    </row>
    <row r="281" spans="1:17" s="75" customFormat="1" ht="78" customHeight="1" x14ac:dyDescent="0.2">
      <c r="A281" s="64"/>
      <c r="B281" s="124"/>
      <c r="D281" s="65"/>
      <c r="E281" s="66"/>
      <c r="F281" s="13"/>
      <c r="G281" s="109"/>
      <c r="H281" s="78"/>
      <c r="I281" s="78"/>
      <c r="J281" s="158"/>
      <c r="K281" s="99"/>
      <c r="L281" s="191"/>
      <c r="M281" s="99"/>
      <c r="N281" s="99"/>
      <c r="O281" s="99"/>
      <c r="P281" s="99"/>
      <c r="Q281" s="84"/>
    </row>
    <row r="282" spans="1:17" s="75" customFormat="1" ht="78" customHeight="1" x14ac:dyDescent="0.2">
      <c r="A282" s="64"/>
      <c r="B282" s="124"/>
      <c r="D282" s="65"/>
      <c r="E282" s="66"/>
      <c r="F282" s="13"/>
      <c r="G282" s="109"/>
      <c r="H282" s="78"/>
      <c r="I282" s="78"/>
      <c r="J282" s="158"/>
      <c r="K282" s="99"/>
      <c r="L282" s="191"/>
      <c r="M282" s="99"/>
      <c r="N282" s="99"/>
      <c r="O282" s="99"/>
      <c r="P282" s="99"/>
      <c r="Q282" s="84"/>
    </row>
    <row r="283" spans="1:17" s="75" customFormat="1" ht="78" customHeight="1" x14ac:dyDescent="0.2">
      <c r="A283" s="64"/>
      <c r="B283" s="124"/>
      <c r="D283" s="65"/>
      <c r="E283" s="66"/>
      <c r="F283" s="13"/>
      <c r="G283" s="109"/>
      <c r="H283" s="78"/>
      <c r="I283" s="78"/>
      <c r="J283" s="158"/>
      <c r="K283" s="99"/>
      <c r="L283" s="191"/>
      <c r="M283" s="99"/>
      <c r="N283" s="99"/>
      <c r="O283" s="99"/>
      <c r="P283" s="99"/>
      <c r="Q283" s="84"/>
    </row>
    <row r="284" spans="1:17" s="75" customFormat="1" ht="78" customHeight="1" x14ac:dyDescent="0.2">
      <c r="A284" s="64"/>
      <c r="B284" s="124"/>
      <c r="D284" s="65"/>
      <c r="E284" s="66"/>
      <c r="F284" s="13"/>
      <c r="G284" s="109"/>
      <c r="H284" s="78"/>
      <c r="I284" s="78"/>
      <c r="J284" s="158"/>
      <c r="K284" s="99"/>
      <c r="L284" s="191"/>
      <c r="M284" s="99"/>
      <c r="N284" s="99"/>
      <c r="O284" s="99"/>
      <c r="P284" s="99"/>
      <c r="Q284" s="84"/>
    </row>
    <row r="285" spans="1:17" s="75" customFormat="1" ht="78" customHeight="1" x14ac:dyDescent="0.2">
      <c r="A285" s="64"/>
      <c r="B285" s="124"/>
      <c r="D285" s="65"/>
      <c r="E285" s="66"/>
      <c r="F285" s="13"/>
      <c r="G285" s="109"/>
      <c r="H285" s="78"/>
      <c r="I285" s="78"/>
      <c r="J285" s="158"/>
      <c r="K285" s="99"/>
      <c r="L285" s="191"/>
      <c r="M285" s="99"/>
      <c r="N285" s="99"/>
      <c r="O285" s="99"/>
      <c r="P285" s="99"/>
      <c r="Q285" s="84"/>
    </row>
    <row r="286" spans="1:17" s="75" customFormat="1" ht="220.5" customHeight="1" x14ac:dyDescent="0.2">
      <c r="A286" s="64"/>
      <c r="B286" s="124"/>
      <c r="D286" s="65"/>
      <c r="E286" s="66"/>
      <c r="F286" s="13"/>
      <c r="G286" s="109"/>
      <c r="H286" s="78"/>
      <c r="I286" s="78"/>
      <c r="J286" s="158"/>
      <c r="K286" s="99"/>
      <c r="L286" s="191"/>
      <c r="M286" s="99"/>
      <c r="N286" s="99"/>
      <c r="O286" s="99"/>
      <c r="P286" s="99"/>
      <c r="Q286" s="84"/>
    </row>
    <row r="287" spans="1:17" s="75" customFormat="1" ht="78" customHeight="1" x14ac:dyDescent="0.2">
      <c r="A287" s="312" t="s">
        <v>70</v>
      </c>
      <c r="B287" s="313"/>
      <c r="C287" s="313"/>
      <c r="D287" s="313"/>
      <c r="E287" s="313"/>
      <c r="F287" s="313"/>
      <c r="G287" s="313"/>
      <c r="H287" s="313"/>
      <c r="I287" s="313"/>
      <c r="J287" s="313"/>
      <c r="K287" s="313"/>
      <c r="L287" s="313"/>
      <c r="M287" s="313"/>
      <c r="N287" s="313"/>
      <c r="O287" s="313"/>
      <c r="P287" s="313"/>
      <c r="Q287" s="313"/>
    </row>
    <row r="288" spans="1:17" s="75" customFormat="1" ht="78" customHeight="1" thickBot="1" x14ac:dyDescent="0.25">
      <c r="A288" s="314"/>
      <c r="B288" s="315"/>
      <c r="C288" s="315"/>
      <c r="D288" s="316"/>
      <c r="E288" s="321" t="s">
        <v>87</v>
      </c>
      <c r="F288" s="322"/>
      <c r="G288" s="322"/>
      <c r="H288" s="322"/>
      <c r="I288" s="323"/>
      <c r="J288" s="324"/>
      <c r="K288" s="317" t="s">
        <v>92</v>
      </c>
      <c r="L288" s="318"/>
      <c r="M288" s="318"/>
      <c r="N288" s="318"/>
      <c r="O288" s="319"/>
      <c r="P288" s="320"/>
      <c r="Q288" s="223"/>
    </row>
    <row r="289" spans="1:17" s="75" customFormat="1" ht="78" customHeight="1" x14ac:dyDescent="0.25">
      <c r="A289" s="81" t="s">
        <v>1</v>
      </c>
      <c r="B289" s="128" t="s">
        <v>0</v>
      </c>
      <c r="C289" s="170" t="s">
        <v>2</v>
      </c>
      <c r="D289" s="171" t="s">
        <v>3</v>
      </c>
      <c r="E289" s="172" t="s">
        <v>4</v>
      </c>
      <c r="F289" s="173" t="s">
        <v>97</v>
      </c>
      <c r="G289" s="174" t="s">
        <v>90</v>
      </c>
      <c r="H289" s="175" t="s">
        <v>91</v>
      </c>
      <c r="I289" s="215" t="s">
        <v>630</v>
      </c>
      <c r="J289" s="176" t="s">
        <v>94</v>
      </c>
      <c r="K289" s="177" t="s">
        <v>88</v>
      </c>
      <c r="L289" s="201" t="s">
        <v>89</v>
      </c>
      <c r="M289" s="178" t="s">
        <v>101</v>
      </c>
      <c r="N289" s="178" t="s">
        <v>93</v>
      </c>
      <c r="O289" s="218" t="s">
        <v>631</v>
      </c>
      <c r="P289" s="179" t="s">
        <v>95</v>
      </c>
      <c r="Q289" s="121" t="s">
        <v>96</v>
      </c>
    </row>
    <row r="290" spans="1:17" s="75" customFormat="1" ht="78" customHeight="1" x14ac:dyDescent="0.2">
      <c r="A290" s="280" t="s">
        <v>70</v>
      </c>
      <c r="B290" s="281"/>
      <c r="C290" s="135" t="s">
        <v>71</v>
      </c>
      <c r="D290" s="29" t="s">
        <v>72</v>
      </c>
      <c r="E290" s="42">
        <v>77.06</v>
      </c>
      <c r="F290" s="67">
        <v>15</v>
      </c>
      <c r="G290" s="110">
        <f t="shared" ref="G290:G305" si="24">E290*F290</f>
        <v>1155.9000000000001</v>
      </c>
      <c r="H290" s="31"/>
      <c r="I290" s="31"/>
      <c r="J290" s="73">
        <f>+G290+H290+I290</f>
        <v>1155.9000000000001</v>
      </c>
      <c r="K290" s="91"/>
      <c r="L290" s="97"/>
      <c r="M290" s="91"/>
      <c r="N290" s="91"/>
      <c r="O290" s="91"/>
      <c r="P290" s="91">
        <f>SUM(K290:O290)</f>
        <v>0</v>
      </c>
      <c r="Q290" s="86">
        <f t="shared" ref="Q290:Q305" si="25">J290-P290</f>
        <v>1155.9000000000001</v>
      </c>
    </row>
    <row r="291" spans="1:17" s="75" customFormat="1" ht="78" customHeight="1" x14ac:dyDescent="0.2">
      <c r="A291" s="282"/>
      <c r="B291" s="283"/>
      <c r="C291" s="135" t="s">
        <v>71</v>
      </c>
      <c r="D291" s="29" t="s">
        <v>73</v>
      </c>
      <c r="E291" s="42">
        <v>173.34</v>
      </c>
      <c r="F291" s="67">
        <v>15</v>
      </c>
      <c r="G291" s="110">
        <f t="shared" si="24"/>
        <v>2600.1</v>
      </c>
      <c r="H291" s="31"/>
      <c r="I291" s="31"/>
      <c r="J291" s="73">
        <f t="shared" ref="J291:J305" si="26">+G291+H291+I291</f>
        <v>2600.1</v>
      </c>
      <c r="K291" s="91"/>
      <c r="L291" s="97"/>
      <c r="M291" s="91"/>
      <c r="N291" s="91"/>
      <c r="O291" s="91"/>
      <c r="P291" s="91">
        <f t="shared" ref="P291:P305" si="27">SUM(K291:O291)</f>
        <v>0</v>
      </c>
      <c r="Q291" s="86">
        <f t="shared" si="25"/>
        <v>2600.1</v>
      </c>
    </row>
    <row r="292" spans="1:17" s="75" customFormat="1" ht="78" customHeight="1" x14ac:dyDescent="0.2">
      <c r="A292" s="282"/>
      <c r="B292" s="283"/>
      <c r="C292" s="135" t="s">
        <v>71</v>
      </c>
      <c r="D292" s="29" t="s">
        <v>74</v>
      </c>
      <c r="E292" s="42">
        <v>152.15</v>
      </c>
      <c r="F292" s="67">
        <v>15</v>
      </c>
      <c r="G292" s="110">
        <f t="shared" si="24"/>
        <v>2282.25</v>
      </c>
      <c r="H292" s="31"/>
      <c r="I292" s="31"/>
      <c r="J292" s="73">
        <f t="shared" si="26"/>
        <v>2282.25</v>
      </c>
      <c r="K292" s="91"/>
      <c r="L292" s="97"/>
      <c r="M292" s="91"/>
      <c r="N292" s="91"/>
      <c r="O292" s="91"/>
      <c r="P292" s="91">
        <f t="shared" si="27"/>
        <v>0</v>
      </c>
      <c r="Q292" s="86">
        <f t="shared" si="25"/>
        <v>2282.25</v>
      </c>
    </row>
    <row r="293" spans="1:17" s="75" customFormat="1" ht="78" customHeight="1" x14ac:dyDescent="0.2">
      <c r="A293" s="282"/>
      <c r="B293" s="283"/>
      <c r="C293" s="135" t="s">
        <v>71</v>
      </c>
      <c r="D293" s="29" t="s">
        <v>75</v>
      </c>
      <c r="E293" s="42">
        <v>241.48</v>
      </c>
      <c r="F293" s="67">
        <v>15</v>
      </c>
      <c r="G293" s="110">
        <f t="shared" si="24"/>
        <v>3622.2</v>
      </c>
      <c r="H293" s="31"/>
      <c r="I293" s="31"/>
      <c r="J293" s="73">
        <f t="shared" si="26"/>
        <v>3622.2</v>
      </c>
      <c r="K293" s="91"/>
      <c r="L293" s="97"/>
      <c r="M293" s="91"/>
      <c r="N293" s="91"/>
      <c r="O293" s="91"/>
      <c r="P293" s="91">
        <f t="shared" si="27"/>
        <v>0</v>
      </c>
      <c r="Q293" s="86">
        <f t="shared" si="25"/>
        <v>3622.2</v>
      </c>
    </row>
    <row r="294" spans="1:17" s="75" customFormat="1" ht="78" customHeight="1" x14ac:dyDescent="0.2">
      <c r="A294" s="282"/>
      <c r="B294" s="283"/>
      <c r="C294" s="135" t="s">
        <v>71</v>
      </c>
      <c r="D294" s="29" t="s">
        <v>76</v>
      </c>
      <c r="E294" s="42">
        <v>155.47</v>
      </c>
      <c r="F294" s="67">
        <v>15</v>
      </c>
      <c r="G294" s="110">
        <f t="shared" si="24"/>
        <v>2332.0500000000002</v>
      </c>
      <c r="H294" s="31"/>
      <c r="I294" s="31"/>
      <c r="J294" s="73">
        <f t="shared" si="26"/>
        <v>2332.0500000000002</v>
      </c>
      <c r="K294" s="91"/>
      <c r="L294" s="97"/>
      <c r="M294" s="91"/>
      <c r="N294" s="91"/>
      <c r="O294" s="91"/>
      <c r="P294" s="91">
        <f t="shared" si="27"/>
        <v>0</v>
      </c>
      <c r="Q294" s="86">
        <f t="shared" si="25"/>
        <v>2332.0500000000002</v>
      </c>
    </row>
    <row r="295" spans="1:17" s="75" customFormat="1" ht="78" customHeight="1" x14ac:dyDescent="0.2">
      <c r="A295" s="282"/>
      <c r="B295" s="283"/>
      <c r="C295" s="135" t="s">
        <v>71</v>
      </c>
      <c r="D295" s="29" t="s">
        <v>595</v>
      </c>
      <c r="E295" s="42">
        <v>162.91999999999999</v>
      </c>
      <c r="F295" s="67">
        <v>15</v>
      </c>
      <c r="G295" s="110">
        <f t="shared" si="24"/>
        <v>2443.7999999999997</v>
      </c>
      <c r="H295" s="31"/>
      <c r="I295" s="31"/>
      <c r="J295" s="73">
        <f t="shared" si="26"/>
        <v>2443.7999999999997</v>
      </c>
      <c r="K295" s="91"/>
      <c r="L295" s="97">
        <v>49.7</v>
      </c>
      <c r="M295" s="91"/>
      <c r="N295" s="91"/>
      <c r="O295" s="91"/>
      <c r="P295" s="91">
        <f t="shared" si="27"/>
        <v>49.7</v>
      </c>
      <c r="Q295" s="86">
        <f t="shared" si="25"/>
        <v>2394.1</v>
      </c>
    </row>
    <row r="296" spans="1:17" s="75" customFormat="1" ht="78" customHeight="1" x14ac:dyDescent="0.2">
      <c r="A296" s="282"/>
      <c r="B296" s="283"/>
      <c r="C296" s="135" t="s">
        <v>71</v>
      </c>
      <c r="D296" s="29" t="s">
        <v>77</v>
      </c>
      <c r="E296" s="42">
        <v>241.7</v>
      </c>
      <c r="F296" s="67">
        <v>15</v>
      </c>
      <c r="G296" s="110">
        <f t="shared" si="24"/>
        <v>3625.5</v>
      </c>
      <c r="H296" s="31"/>
      <c r="I296" s="31"/>
      <c r="J296" s="73">
        <f t="shared" si="26"/>
        <v>3625.5</v>
      </c>
      <c r="K296" s="91"/>
      <c r="L296" s="97"/>
      <c r="M296" s="91"/>
      <c r="N296" s="91"/>
      <c r="O296" s="91"/>
      <c r="P296" s="91">
        <f t="shared" si="27"/>
        <v>0</v>
      </c>
      <c r="Q296" s="86">
        <f t="shared" si="25"/>
        <v>3625.5</v>
      </c>
    </row>
    <row r="297" spans="1:17" s="75" customFormat="1" ht="78" customHeight="1" x14ac:dyDescent="0.2">
      <c r="A297" s="282"/>
      <c r="B297" s="283"/>
      <c r="C297" s="135" t="s">
        <v>71</v>
      </c>
      <c r="D297" s="29" t="s">
        <v>78</v>
      </c>
      <c r="E297" s="42">
        <v>219.75</v>
      </c>
      <c r="F297" s="67">
        <v>15</v>
      </c>
      <c r="G297" s="110">
        <f t="shared" si="24"/>
        <v>3296.25</v>
      </c>
      <c r="H297" s="31"/>
      <c r="I297" s="31"/>
      <c r="J297" s="73">
        <f t="shared" si="26"/>
        <v>3296.25</v>
      </c>
      <c r="K297" s="91"/>
      <c r="L297" s="97">
        <v>49.7</v>
      </c>
      <c r="M297" s="91"/>
      <c r="N297" s="91"/>
      <c r="O297" s="91"/>
      <c r="P297" s="91">
        <f t="shared" si="27"/>
        <v>49.7</v>
      </c>
      <c r="Q297" s="86">
        <f t="shared" si="25"/>
        <v>3246.55</v>
      </c>
    </row>
    <row r="298" spans="1:17" s="75" customFormat="1" ht="78" customHeight="1" x14ac:dyDescent="0.2">
      <c r="A298" s="282"/>
      <c r="B298" s="283"/>
      <c r="C298" s="135" t="s">
        <v>71</v>
      </c>
      <c r="D298" s="29" t="s">
        <v>79</v>
      </c>
      <c r="E298" s="42">
        <v>226.36</v>
      </c>
      <c r="F298" s="67">
        <v>15</v>
      </c>
      <c r="G298" s="110">
        <f t="shared" si="24"/>
        <v>3395.4</v>
      </c>
      <c r="H298" s="31"/>
      <c r="I298" s="31"/>
      <c r="J298" s="73">
        <f t="shared" si="26"/>
        <v>3395.4</v>
      </c>
      <c r="K298" s="91"/>
      <c r="L298" s="97"/>
      <c r="M298" s="91"/>
      <c r="N298" s="91"/>
      <c r="O298" s="91"/>
      <c r="P298" s="91">
        <f t="shared" si="27"/>
        <v>0</v>
      </c>
      <c r="Q298" s="86">
        <f t="shared" si="25"/>
        <v>3395.4</v>
      </c>
    </row>
    <row r="299" spans="1:17" s="75" customFormat="1" ht="78" customHeight="1" x14ac:dyDescent="0.2">
      <c r="A299" s="282"/>
      <c r="B299" s="283"/>
      <c r="C299" s="135" t="s">
        <v>71</v>
      </c>
      <c r="D299" s="29" t="s">
        <v>80</v>
      </c>
      <c r="E299" s="42">
        <v>103.18</v>
      </c>
      <c r="F299" s="67">
        <v>15</v>
      </c>
      <c r="G299" s="110">
        <f t="shared" si="24"/>
        <v>1547.7</v>
      </c>
      <c r="H299" s="31"/>
      <c r="I299" s="31"/>
      <c r="J299" s="73">
        <f t="shared" si="26"/>
        <v>1547.7</v>
      </c>
      <c r="K299" s="91"/>
      <c r="L299" s="97"/>
      <c r="M299" s="91"/>
      <c r="N299" s="91"/>
      <c r="O299" s="91"/>
      <c r="P299" s="91">
        <f t="shared" si="27"/>
        <v>0</v>
      </c>
      <c r="Q299" s="86">
        <f t="shared" si="25"/>
        <v>1547.7</v>
      </c>
    </row>
    <row r="300" spans="1:17" s="75" customFormat="1" ht="78" customHeight="1" x14ac:dyDescent="0.2">
      <c r="A300" s="282"/>
      <c r="B300" s="283"/>
      <c r="C300" s="135" t="s">
        <v>71</v>
      </c>
      <c r="D300" s="29" t="s">
        <v>81</v>
      </c>
      <c r="E300" s="42">
        <v>222.33</v>
      </c>
      <c r="F300" s="67">
        <v>15</v>
      </c>
      <c r="G300" s="110">
        <f t="shared" si="24"/>
        <v>3334.9500000000003</v>
      </c>
      <c r="H300" s="31"/>
      <c r="I300" s="31"/>
      <c r="J300" s="73">
        <f t="shared" si="26"/>
        <v>3334.9500000000003</v>
      </c>
      <c r="K300" s="91"/>
      <c r="L300" s="97">
        <v>57</v>
      </c>
      <c r="M300" s="91"/>
      <c r="N300" s="91"/>
      <c r="O300" s="91"/>
      <c r="P300" s="91">
        <f t="shared" si="27"/>
        <v>57</v>
      </c>
      <c r="Q300" s="86">
        <f t="shared" si="25"/>
        <v>3277.9500000000003</v>
      </c>
    </row>
    <row r="301" spans="1:17" s="75" customFormat="1" ht="78" customHeight="1" x14ac:dyDescent="0.2">
      <c r="A301" s="282"/>
      <c r="B301" s="283"/>
      <c r="C301" s="135" t="s">
        <v>71</v>
      </c>
      <c r="D301" s="29" t="s">
        <v>82</v>
      </c>
      <c r="E301" s="42">
        <v>140.88</v>
      </c>
      <c r="F301" s="67">
        <v>15</v>
      </c>
      <c r="G301" s="110">
        <f t="shared" si="24"/>
        <v>2113.1999999999998</v>
      </c>
      <c r="H301" s="31"/>
      <c r="I301" s="31"/>
      <c r="J301" s="73">
        <f t="shared" si="26"/>
        <v>2113.1999999999998</v>
      </c>
      <c r="K301" s="91"/>
      <c r="L301" s="97">
        <v>49.7</v>
      </c>
      <c r="M301" s="91"/>
      <c r="N301" s="91"/>
      <c r="O301" s="91"/>
      <c r="P301" s="91">
        <f t="shared" si="27"/>
        <v>49.7</v>
      </c>
      <c r="Q301" s="86">
        <f t="shared" si="25"/>
        <v>2063.5</v>
      </c>
    </row>
    <row r="302" spans="1:17" s="75" customFormat="1" ht="78" customHeight="1" x14ac:dyDescent="0.2">
      <c r="A302" s="284"/>
      <c r="B302" s="285"/>
      <c r="C302" s="135" t="s">
        <v>71</v>
      </c>
      <c r="D302" s="29" t="s">
        <v>83</v>
      </c>
      <c r="E302" s="42">
        <v>204.3</v>
      </c>
      <c r="F302" s="67"/>
      <c r="G302" s="110">
        <f t="shared" si="24"/>
        <v>0</v>
      </c>
      <c r="H302" s="31"/>
      <c r="I302" s="31"/>
      <c r="J302" s="73">
        <f t="shared" si="26"/>
        <v>0</v>
      </c>
      <c r="K302" s="91"/>
      <c r="L302" s="97"/>
      <c r="M302" s="91"/>
      <c r="N302" s="91"/>
      <c r="O302" s="91"/>
      <c r="P302" s="91">
        <f t="shared" si="27"/>
        <v>0</v>
      </c>
      <c r="Q302" s="86">
        <f t="shared" si="25"/>
        <v>0</v>
      </c>
    </row>
    <row r="303" spans="1:17" s="75" customFormat="1" ht="78" customHeight="1" x14ac:dyDescent="0.2">
      <c r="A303" s="280" t="s">
        <v>70</v>
      </c>
      <c r="B303" s="281"/>
      <c r="C303" s="135" t="s">
        <v>71</v>
      </c>
      <c r="D303" s="29" t="s">
        <v>84</v>
      </c>
      <c r="E303" s="42">
        <v>112.54</v>
      </c>
      <c r="F303" s="67">
        <v>15</v>
      </c>
      <c r="G303" s="110">
        <f t="shared" si="24"/>
        <v>1688.1000000000001</v>
      </c>
      <c r="H303" s="31"/>
      <c r="I303" s="31"/>
      <c r="J303" s="73">
        <f t="shared" si="26"/>
        <v>1688.1000000000001</v>
      </c>
      <c r="K303" s="91"/>
      <c r="L303" s="97"/>
      <c r="M303" s="91"/>
      <c r="N303" s="91"/>
      <c r="O303" s="91"/>
      <c r="P303" s="91">
        <f t="shared" si="27"/>
        <v>0</v>
      </c>
      <c r="Q303" s="86">
        <f t="shared" si="25"/>
        <v>1688.1000000000001</v>
      </c>
    </row>
    <row r="304" spans="1:17" s="75" customFormat="1" ht="78" customHeight="1" x14ac:dyDescent="0.2">
      <c r="A304" s="282"/>
      <c r="B304" s="283"/>
      <c r="C304" s="135" t="s">
        <v>71</v>
      </c>
      <c r="D304" s="29" t="s">
        <v>85</v>
      </c>
      <c r="E304" s="42">
        <v>240.97</v>
      </c>
      <c r="F304" s="67">
        <v>15</v>
      </c>
      <c r="G304" s="110">
        <f t="shared" si="24"/>
        <v>3614.55</v>
      </c>
      <c r="H304" s="31"/>
      <c r="I304" s="31"/>
      <c r="J304" s="73">
        <f t="shared" si="26"/>
        <v>3614.55</v>
      </c>
      <c r="K304" s="91"/>
      <c r="L304" s="97">
        <v>49.7</v>
      </c>
      <c r="M304" s="91"/>
      <c r="N304" s="91"/>
      <c r="O304" s="91"/>
      <c r="P304" s="91">
        <f t="shared" si="27"/>
        <v>49.7</v>
      </c>
      <c r="Q304" s="86">
        <f t="shared" si="25"/>
        <v>3564.8500000000004</v>
      </c>
    </row>
    <row r="305" spans="1:17" s="75" customFormat="1" ht="78" customHeight="1" x14ac:dyDescent="0.2">
      <c r="A305" s="284"/>
      <c r="B305" s="285"/>
      <c r="C305" s="135" t="s">
        <v>71</v>
      </c>
      <c r="D305" s="29" t="s">
        <v>534</v>
      </c>
      <c r="E305" s="42">
        <v>216.63</v>
      </c>
      <c r="F305" s="67">
        <v>15</v>
      </c>
      <c r="G305" s="110">
        <f t="shared" si="24"/>
        <v>3249.45</v>
      </c>
      <c r="H305" s="31"/>
      <c r="I305" s="31"/>
      <c r="J305" s="73">
        <f t="shared" si="26"/>
        <v>3249.45</v>
      </c>
      <c r="K305" s="91"/>
      <c r="L305" s="97">
        <v>53.6</v>
      </c>
      <c r="M305" s="91"/>
      <c r="N305" s="91"/>
      <c r="O305" s="91"/>
      <c r="P305" s="91">
        <f t="shared" si="27"/>
        <v>53.6</v>
      </c>
      <c r="Q305" s="86">
        <f t="shared" si="25"/>
        <v>3195.85</v>
      </c>
    </row>
    <row r="306" spans="1:17" s="75" customFormat="1" ht="78" customHeight="1" thickBot="1" x14ac:dyDescent="0.25">
      <c r="A306" s="298" t="s">
        <v>98</v>
      </c>
      <c r="B306" s="299"/>
      <c r="C306" s="299"/>
      <c r="D306" s="299"/>
      <c r="E306" s="299"/>
      <c r="F306" s="300"/>
      <c r="G306" s="85">
        <f t="shared" ref="G306:Q306" si="28">SUM(G290:G305)</f>
        <v>40301.4</v>
      </c>
      <c r="H306" s="85">
        <f t="shared" si="28"/>
        <v>0</v>
      </c>
      <c r="I306" s="85">
        <f t="shared" si="28"/>
        <v>0</v>
      </c>
      <c r="J306" s="85">
        <f t="shared" si="28"/>
        <v>40301.4</v>
      </c>
      <c r="K306" s="85">
        <f t="shared" si="28"/>
        <v>0</v>
      </c>
      <c r="L306" s="85">
        <f t="shared" si="28"/>
        <v>309.40000000000003</v>
      </c>
      <c r="M306" s="85">
        <f t="shared" si="28"/>
        <v>0</v>
      </c>
      <c r="N306" s="85">
        <f t="shared" si="28"/>
        <v>0</v>
      </c>
      <c r="O306" s="85">
        <f t="shared" si="28"/>
        <v>0</v>
      </c>
      <c r="P306" s="85">
        <f t="shared" si="28"/>
        <v>309.40000000000003</v>
      </c>
      <c r="Q306" s="85">
        <f t="shared" si="28"/>
        <v>39992</v>
      </c>
    </row>
    <row r="307" spans="1:17" s="75" customFormat="1" ht="78" customHeight="1" x14ac:dyDescent="0.25">
      <c r="A307" s="68"/>
      <c r="B307" s="129"/>
      <c r="C307" s="68"/>
      <c r="D307" s="68"/>
      <c r="E307" s="69"/>
      <c r="F307" s="70"/>
      <c r="G307" s="112"/>
      <c r="H307" s="69"/>
      <c r="I307" s="69"/>
      <c r="J307" s="159"/>
      <c r="K307" s="100"/>
      <c r="L307" s="192"/>
      <c r="M307" s="100"/>
      <c r="N307" s="100"/>
      <c r="O307" s="100"/>
      <c r="P307" s="100"/>
      <c r="Q307" s="122"/>
    </row>
    <row r="308" spans="1:17" s="75" customFormat="1" ht="78" customHeight="1" x14ac:dyDescent="0.25">
      <c r="A308" s="68"/>
      <c r="B308" s="129"/>
      <c r="C308" s="68"/>
      <c r="D308" s="68"/>
      <c r="E308" s="69"/>
      <c r="F308" s="70"/>
      <c r="G308" s="112"/>
      <c r="H308" s="69"/>
      <c r="I308" s="69"/>
      <c r="J308" s="159"/>
      <c r="K308" s="100"/>
      <c r="L308" s="192"/>
      <c r="M308" s="100"/>
      <c r="N308" s="100"/>
      <c r="O308" s="100"/>
      <c r="P308" s="100"/>
      <c r="Q308" s="122"/>
    </row>
    <row r="309" spans="1:17" s="75" customFormat="1" ht="78" customHeight="1" thickBot="1" x14ac:dyDescent="0.25">
      <c r="A309" s="292" t="s">
        <v>582</v>
      </c>
      <c r="B309" s="293"/>
      <c r="C309" s="293"/>
      <c r="D309" s="293"/>
      <c r="E309" s="293"/>
      <c r="F309" s="294"/>
      <c r="G309" s="210" t="s">
        <v>90</v>
      </c>
      <c r="H309" s="18" t="s">
        <v>91</v>
      </c>
      <c r="I309" s="212"/>
      <c r="J309" s="155" t="s">
        <v>94</v>
      </c>
      <c r="K309" s="87" t="s">
        <v>88</v>
      </c>
      <c r="L309" s="199" t="s">
        <v>89</v>
      </c>
      <c r="M309" s="88" t="s">
        <v>101</v>
      </c>
      <c r="N309" s="88" t="s">
        <v>93</v>
      </c>
      <c r="O309" s="216" t="s">
        <v>631</v>
      </c>
      <c r="P309" s="89" t="s">
        <v>95</v>
      </c>
      <c r="Q309" s="169" t="s">
        <v>96</v>
      </c>
    </row>
    <row r="310" spans="1:17" s="75" customFormat="1" ht="78" customHeight="1" thickBot="1" x14ac:dyDescent="0.25">
      <c r="A310" s="295"/>
      <c r="B310" s="296"/>
      <c r="C310" s="296"/>
      <c r="D310" s="296"/>
      <c r="E310" s="296"/>
      <c r="F310" s="297"/>
      <c r="G310" s="211">
        <f t="shared" ref="G310:Q310" si="29">G14+G274+G306</f>
        <v>1187710.3000000003</v>
      </c>
      <c r="H310" s="211">
        <f t="shared" si="29"/>
        <v>1168.2</v>
      </c>
      <c r="I310" s="211">
        <f t="shared" si="29"/>
        <v>0</v>
      </c>
      <c r="J310" s="211">
        <f t="shared" si="29"/>
        <v>1188878.5</v>
      </c>
      <c r="K310" s="211">
        <f t="shared" si="29"/>
        <v>95406.369999999981</v>
      </c>
      <c r="L310" s="211">
        <f t="shared" si="29"/>
        <v>6027.8599999999924</v>
      </c>
      <c r="M310" s="211">
        <f t="shared" si="29"/>
        <v>3471.0465000000004</v>
      </c>
      <c r="N310" s="211">
        <f t="shared" si="29"/>
        <v>11203.435500000003</v>
      </c>
      <c r="O310" s="211">
        <f t="shared" si="29"/>
        <v>7554.69</v>
      </c>
      <c r="P310" s="211">
        <f t="shared" si="29"/>
        <v>123663.40199999996</v>
      </c>
      <c r="Q310" s="211">
        <f t="shared" si="29"/>
        <v>1065215.0979999995</v>
      </c>
    </row>
    <row r="311" spans="1:17" s="75" customFormat="1" ht="113.25" customHeight="1" x14ac:dyDescent="0.25">
      <c r="A311" s="68"/>
      <c r="B311" s="129"/>
      <c r="C311" s="68"/>
      <c r="D311" s="68"/>
      <c r="E311" s="69"/>
      <c r="F311" s="70"/>
      <c r="G311" s="112"/>
      <c r="H311" s="69"/>
      <c r="I311" s="69"/>
      <c r="J311" s="159"/>
      <c r="K311" s="100"/>
      <c r="L311" s="192"/>
      <c r="M311" s="100"/>
      <c r="N311" s="100"/>
      <c r="O311" s="100"/>
      <c r="P311" s="100"/>
      <c r="Q311" s="122"/>
    </row>
    <row r="312" spans="1:17" s="75" customFormat="1" ht="113.25" customHeight="1" x14ac:dyDescent="0.25">
      <c r="A312" s="68"/>
      <c r="B312" s="129"/>
      <c r="C312" s="68"/>
      <c r="D312" s="68"/>
      <c r="E312" s="69"/>
      <c r="F312" s="70"/>
      <c r="G312" s="112"/>
      <c r="H312" s="69"/>
      <c r="I312" s="69"/>
      <c r="J312" s="159"/>
      <c r="K312" s="100"/>
      <c r="L312" s="192"/>
      <c r="M312" s="100"/>
      <c r="N312" s="100"/>
      <c r="O312" s="100"/>
      <c r="P312" s="100"/>
      <c r="Q312" s="122"/>
    </row>
    <row r="313" spans="1:17" s="75" customFormat="1" ht="113.25" customHeight="1" x14ac:dyDescent="0.25">
      <c r="A313" s="68"/>
      <c r="B313" s="129"/>
      <c r="C313" s="68"/>
      <c r="D313" s="68"/>
      <c r="E313" s="69"/>
      <c r="F313" s="70"/>
      <c r="G313" s="112"/>
      <c r="H313" s="69"/>
      <c r="I313" s="69"/>
      <c r="J313" s="159"/>
      <c r="K313" s="100"/>
      <c r="L313" s="192"/>
      <c r="M313" s="100"/>
      <c r="N313" s="100"/>
      <c r="O313" s="100"/>
      <c r="P313" s="100"/>
      <c r="Q313" s="122"/>
    </row>
    <row r="314" spans="1:17" s="75" customFormat="1" ht="113.25" customHeight="1" x14ac:dyDescent="0.25">
      <c r="A314" s="68"/>
      <c r="B314" s="129"/>
      <c r="C314" s="68"/>
      <c r="D314" s="68"/>
      <c r="E314" s="69"/>
      <c r="F314" s="70"/>
      <c r="G314" s="112"/>
      <c r="H314" s="69"/>
      <c r="I314" s="69"/>
      <c r="J314" s="159"/>
      <c r="K314" s="100"/>
      <c r="L314" s="192"/>
      <c r="M314" s="100"/>
      <c r="N314" s="100"/>
      <c r="O314" s="100"/>
      <c r="P314" s="100"/>
      <c r="Q314" s="122"/>
    </row>
    <row r="315" spans="1:17" s="75" customFormat="1" ht="300.75" customHeight="1" thickBot="1" x14ac:dyDescent="0.3">
      <c r="A315" s="68"/>
      <c r="B315" s="129"/>
      <c r="C315" s="68"/>
      <c r="D315" s="68"/>
      <c r="E315" s="69"/>
      <c r="F315" s="70"/>
      <c r="G315" s="112"/>
      <c r="H315" s="69"/>
      <c r="I315" s="69"/>
      <c r="J315" s="159"/>
      <c r="K315" s="100"/>
      <c r="L315" s="192"/>
      <c r="M315" s="100"/>
      <c r="N315" s="100"/>
      <c r="O315" s="100"/>
      <c r="P315" s="100"/>
      <c r="Q315" s="122"/>
    </row>
    <row r="316" spans="1:17" s="75" customFormat="1" ht="78" customHeight="1" thickBot="1" x14ac:dyDescent="0.25">
      <c r="A316" s="290" t="s">
        <v>212</v>
      </c>
      <c r="B316" s="291"/>
      <c r="C316" s="291"/>
      <c r="D316" s="291"/>
      <c r="E316" s="291"/>
      <c r="F316" s="291"/>
      <c r="G316" s="291"/>
      <c r="H316" s="291"/>
      <c r="I316" s="291"/>
      <c r="J316" s="291"/>
      <c r="K316" s="291"/>
      <c r="L316" s="291"/>
      <c r="M316" s="291"/>
      <c r="N316" s="291"/>
      <c r="O316" s="291"/>
      <c r="P316" s="291"/>
      <c r="Q316" s="291"/>
    </row>
    <row r="317" spans="1:17" s="75" customFormat="1" ht="78" customHeight="1" x14ac:dyDescent="0.2">
      <c r="A317" s="184"/>
      <c r="B317" s="185"/>
      <c r="C317" s="185"/>
      <c r="D317" s="186"/>
      <c r="E317" s="308" t="s">
        <v>87</v>
      </c>
      <c r="F317" s="309"/>
      <c r="G317" s="309"/>
      <c r="H317" s="309"/>
      <c r="I317" s="310"/>
      <c r="J317" s="311"/>
      <c r="K317" s="301" t="s">
        <v>92</v>
      </c>
      <c r="L317" s="302"/>
      <c r="M317" s="302"/>
      <c r="N317" s="302"/>
      <c r="O317" s="303"/>
      <c r="P317" s="304"/>
      <c r="Q317" s="224"/>
    </row>
    <row r="318" spans="1:17" s="75" customFormat="1" ht="78" customHeight="1" thickBot="1" x14ac:dyDescent="0.25">
      <c r="A318" s="35" t="s">
        <v>1</v>
      </c>
      <c r="B318" s="125" t="s">
        <v>0</v>
      </c>
      <c r="C318" s="3" t="s">
        <v>2</v>
      </c>
      <c r="D318" s="4" t="s">
        <v>3</v>
      </c>
      <c r="E318" s="19" t="s">
        <v>4</v>
      </c>
      <c r="F318" s="15" t="s">
        <v>97</v>
      </c>
      <c r="G318" s="105" t="s">
        <v>90</v>
      </c>
      <c r="H318" s="18" t="s">
        <v>91</v>
      </c>
      <c r="I318" s="212"/>
      <c r="J318" s="155" t="s">
        <v>94</v>
      </c>
      <c r="K318" s="87" t="s">
        <v>88</v>
      </c>
      <c r="L318" s="199" t="s">
        <v>89</v>
      </c>
      <c r="M318" s="88" t="s">
        <v>101</v>
      </c>
      <c r="N318" s="88" t="s">
        <v>93</v>
      </c>
      <c r="O318" s="216" t="s">
        <v>631</v>
      </c>
      <c r="P318" s="89" t="s">
        <v>95</v>
      </c>
      <c r="Q318" s="169" t="s">
        <v>96</v>
      </c>
    </row>
    <row r="319" spans="1:17" s="75" customFormat="1" ht="78" customHeight="1" x14ac:dyDescent="0.2">
      <c r="A319" s="289" t="s">
        <v>58</v>
      </c>
      <c r="B319" s="126" t="s">
        <v>212</v>
      </c>
      <c r="C319" s="28" t="s">
        <v>266</v>
      </c>
      <c r="D319" s="28" t="s">
        <v>535</v>
      </c>
      <c r="E319" s="30">
        <v>584.32000000000005</v>
      </c>
      <c r="F319" s="71">
        <v>15</v>
      </c>
      <c r="G319" s="110">
        <f>E319*F319</f>
        <v>8764.8000000000011</v>
      </c>
      <c r="H319" s="31"/>
      <c r="I319" s="31"/>
      <c r="J319" s="73">
        <f>+G319+H319+I319</f>
        <v>8764.8000000000011</v>
      </c>
      <c r="K319" s="91">
        <v>1233.94</v>
      </c>
      <c r="L319" s="97">
        <v>83.01</v>
      </c>
      <c r="M319" s="91"/>
      <c r="N319" s="91"/>
      <c r="O319" s="91"/>
      <c r="P319" s="91">
        <f>SUM(K319:O319)</f>
        <v>1316.95</v>
      </c>
      <c r="Q319" s="86">
        <f t="shared" ref="Q319:Q363" si="30">J319-P319</f>
        <v>7447.8500000000013</v>
      </c>
    </row>
    <row r="320" spans="1:17" s="75" customFormat="1" ht="78" customHeight="1" x14ac:dyDescent="0.2">
      <c r="A320" s="289"/>
      <c r="B320" s="249" t="s">
        <v>59</v>
      </c>
      <c r="C320" s="28" t="s">
        <v>213</v>
      </c>
      <c r="D320" s="28"/>
      <c r="E320" s="30">
        <v>540.32000000000005</v>
      </c>
      <c r="F320" s="71">
        <v>15</v>
      </c>
      <c r="G320" s="110">
        <f t="shared" ref="G320:G361" si="31">E320*F320</f>
        <v>8104.8000000000011</v>
      </c>
      <c r="H320" s="31"/>
      <c r="I320" s="31"/>
      <c r="J320" s="73">
        <f t="shared" ref="J320:J363" si="32">+G320+H320+I320</f>
        <v>8104.8000000000011</v>
      </c>
      <c r="K320" s="91">
        <v>1092.97</v>
      </c>
      <c r="L320" s="97">
        <v>47.38</v>
      </c>
      <c r="M320" s="91"/>
      <c r="N320" s="91"/>
      <c r="O320" s="91"/>
      <c r="P320" s="91">
        <f t="shared" ref="P320:P363" si="33">SUM(K320:O320)</f>
        <v>1140.3500000000001</v>
      </c>
      <c r="Q320" s="86">
        <f t="shared" si="30"/>
        <v>6964.4500000000007</v>
      </c>
    </row>
    <row r="321" spans="1:17" s="75" customFormat="1" ht="78" customHeight="1" x14ac:dyDescent="0.2">
      <c r="A321" s="289"/>
      <c r="B321" s="250"/>
      <c r="C321" s="261" t="s">
        <v>60</v>
      </c>
      <c r="D321" s="28"/>
      <c r="E321" s="30">
        <v>496.16</v>
      </c>
      <c r="F321" s="71">
        <v>15</v>
      </c>
      <c r="G321" s="110">
        <f t="shared" si="31"/>
        <v>7442.4000000000005</v>
      </c>
      <c r="H321" s="31"/>
      <c r="I321" s="31"/>
      <c r="J321" s="73">
        <f t="shared" si="32"/>
        <v>7442.4000000000005</v>
      </c>
      <c r="K321" s="91">
        <v>951.48</v>
      </c>
      <c r="L321" s="97">
        <v>47.38</v>
      </c>
      <c r="M321" s="91"/>
      <c r="N321" s="91"/>
      <c r="O321" s="91"/>
      <c r="P321" s="91">
        <f t="shared" si="33"/>
        <v>998.86</v>
      </c>
      <c r="Q321" s="86">
        <f t="shared" si="30"/>
        <v>6443.5400000000009</v>
      </c>
    </row>
    <row r="322" spans="1:17" s="75" customFormat="1" ht="78" customHeight="1" x14ac:dyDescent="0.2">
      <c r="A322" s="289"/>
      <c r="B322" s="250"/>
      <c r="C322" s="262"/>
      <c r="D322" s="28"/>
      <c r="E322" s="30">
        <v>496.16</v>
      </c>
      <c r="F322" s="71">
        <v>15</v>
      </c>
      <c r="G322" s="110">
        <f t="shared" si="31"/>
        <v>7442.4000000000005</v>
      </c>
      <c r="H322" s="31"/>
      <c r="I322" s="31"/>
      <c r="J322" s="73">
        <f t="shared" si="32"/>
        <v>7442.4000000000005</v>
      </c>
      <c r="K322" s="91">
        <v>951.48</v>
      </c>
      <c r="L322" s="97">
        <v>54.15</v>
      </c>
      <c r="M322" s="91"/>
      <c r="N322" s="91"/>
      <c r="O322" s="91"/>
      <c r="P322" s="91">
        <f t="shared" si="33"/>
        <v>1005.63</v>
      </c>
      <c r="Q322" s="86">
        <f t="shared" si="30"/>
        <v>6436.77</v>
      </c>
    </row>
    <row r="323" spans="1:17" s="75" customFormat="1" ht="78" customHeight="1" x14ac:dyDescent="0.2">
      <c r="A323" s="289"/>
      <c r="B323" s="250"/>
      <c r="C323" s="263"/>
      <c r="D323" s="28"/>
      <c r="E323" s="30">
        <v>496.16</v>
      </c>
      <c r="F323" s="71">
        <v>15</v>
      </c>
      <c r="G323" s="110">
        <f t="shared" si="31"/>
        <v>7442.4000000000005</v>
      </c>
      <c r="H323" s="31"/>
      <c r="I323" s="31"/>
      <c r="J323" s="73">
        <f t="shared" si="32"/>
        <v>7442.4000000000005</v>
      </c>
      <c r="K323" s="91">
        <v>951.48</v>
      </c>
      <c r="L323" s="97">
        <v>54.15</v>
      </c>
      <c r="M323" s="91"/>
      <c r="N323" s="91"/>
      <c r="O323" s="91"/>
      <c r="P323" s="91">
        <f t="shared" si="33"/>
        <v>1005.63</v>
      </c>
      <c r="Q323" s="86">
        <f t="shared" si="30"/>
        <v>6436.77</v>
      </c>
    </row>
    <row r="324" spans="1:17" s="75" customFormat="1" ht="78" customHeight="1" x14ac:dyDescent="0.2">
      <c r="A324" s="289"/>
      <c r="B324" s="250"/>
      <c r="C324" s="286" t="s">
        <v>61</v>
      </c>
      <c r="D324" s="28"/>
      <c r="E324" s="30">
        <v>293.13</v>
      </c>
      <c r="F324" s="71">
        <v>15</v>
      </c>
      <c r="G324" s="110">
        <f t="shared" si="31"/>
        <v>4396.95</v>
      </c>
      <c r="H324" s="31"/>
      <c r="I324" s="31"/>
      <c r="J324" s="73">
        <f t="shared" si="32"/>
        <v>4396.95</v>
      </c>
      <c r="K324" s="91">
        <v>364.18</v>
      </c>
      <c r="L324" s="97">
        <v>46.59</v>
      </c>
      <c r="M324" s="91"/>
      <c r="N324" s="91"/>
      <c r="O324" s="91"/>
      <c r="P324" s="91">
        <f t="shared" si="33"/>
        <v>410.77</v>
      </c>
      <c r="Q324" s="86">
        <f t="shared" si="30"/>
        <v>3986.18</v>
      </c>
    </row>
    <row r="325" spans="1:17" s="75" customFormat="1" ht="78" customHeight="1" x14ac:dyDescent="0.2">
      <c r="A325" s="289"/>
      <c r="B325" s="250"/>
      <c r="C325" s="287"/>
      <c r="D325" s="28"/>
      <c r="E325" s="30">
        <v>293.13</v>
      </c>
      <c r="F325" s="71">
        <v>15</v>
      </c>
      <c r="G325" s="110">
        <f t="shared" si="31"/>
        <v>4396.95</v>
      </c>
      <c r="H325" s="31"/>
      <c r="I325" s="31"/>
      <c r="J325" s="73">
        <f t="shared" si="32"/>
        <v>4396.95</v>
      </c>
      <c r="K325" s="91">
        <v>364.18</v>
      </c>
      <c r="L325" s="97">
        <v>46.59</v>
      </c>
      <c r="M325" s="91"/>
      <c r="N325" s="91"/>
      <c r="O325" s="91"/>
      <c r="P325" s="91">
        <f t="shared" si="33"/>
        <v>410.77</v>
      </c>
      <c r="Q325" s="86">
        <f t="shared" si="30"/>
        <v>3986.18</v>
      </c>
    </row>
    <row r="326" spans="1:17" s="75" customFormat="1" ht="78" customHeight="1" x14ac:dyDescent="0.2">
      <c r="A326" s="289"/>
      <c r="B326" s="250"/>
      <c r="C326" s="287"/>
      <c r="D326" s="28"/>
      <c r="E326" s="30">
        <v>293.13</v>
      </c>
      <c r="F326" s="71">
        <v>15</v>
      </c>
      <c r="G326" s="110">
        <f t="shared" si="31"/>
        <v>4396.95</v>
      </c>
      <c r="H326" s="31"/>
      <c r="I326" s="31"/>
      <c r="J326" s="73">
        <f t="shared" si="32"/>
        <v>4396.95</v>
      </c>
      <c r="K326" s="91">
        <v>364.18</v>
      </c>
      <c r="L326" s="97">
        <v>57.76</v>
      </c>
      <c r="M326" s="91"/>
      <c r="N326" s="91"/>
      <c r="O326" s="91"/>
      <c r="P326" s="91">
        <f t="shared" si="33"/>
        <v>421.94</v>
      </c>
      <c r="Q326" s="86">
        <f t="shared" si="30"/>
        <v>3975.0099999999998</v>
      </c>
    </row>
    <row r="327" spans="1:17" s="75" customFormat="1" ht="78" customHeight="1" x14ac:dyDescent="0.2">
      <c r="A327" s="289"/>
      <c r="B327" s="250"/>
      <c r="C327" s="287"/>
      <c r="D327" s="28"/>
      <c r="E327" s="30">
        <v>293.13</v>
      </c>
      <c r="F327" s="71"/>
      <c r="G327" s="110">
        <f t="shared" si="31"/>
        <v>0</v>
      </c>
      <c r="H327" s="31"/>
      <c r="I327" s="31"/>
      <c r="J327" s="73">
        <f t="shared" si="32"/>
        <v>0</v>
      </c>
      <c r="K327" s="91"/>
      <c r="L327" s="97"/>
      <c r="M327" s="91"/>
      <c r="N327" s="91"/>
      <c r="O327" s="91"/>
      <c r="P327" s="91">
        <f t="shared" si="33"/>
        <v>0</v>
      </c>
      <c r="Q327" s="86">
        <f t="shared" si="30"/>
        <v>0</v>
      </c>
    </row>
    <row r="328" spans="1:17" s="75" customFormat="1" ht="78" customHeight="1" x14ac:dyDescent="0.2">
      <c r="A328" s="289"/>
      <c r="B328" s="250"/>
      <c r="C328" s="287"/>
      <c r="D328" s="28"/>
      <c r="E328" s="30">
        <v>293.13</v>
      </c>
      <c r="F328" s="71">
        <v>15</v>
      </c>
      <c r="G328" s="110">
        <f t="shared" si="31"/>
        <v>4396.95</v>
      </c>
      <c r="H328" s="31"/>
      <c r="I328" s="31"/>
      <c r="J328" s="73">
        <f t="shared" si="32"/>
        <v>4396.95</v>
      </c>
      <c r="K328" s="91">
        <v>364.18</v>
      </c>
      <c r="L328" s="97">
        <v>46.59</v>
      </c>
      <c r="M328" s="91"/>
      <c r="N328" s="91"/>
      <c r="O328" s="91"/>
      <c r="P328" s="91">
        <f t="shared" si="33"/>
        <v>410.77</v>
      </c>
      <c r="Q328" s="86">
        <f t="shared" si="30"/>
        <v>3986.18</v>
      </c>
    </row>
    <row r="329" spans="1:17" s="75" customFormat="1" ht="78" customHeight="1" x14ac:dyDescent="0.2">
      <c r="A329" s="289"/>
      <c r="B329" s="250"/>
      <c r="C329" s="287"/>
      <c r="D329" s="28"/>
      <c r="E329" s="30">
        <v>293.13</v>
      </c>
      <c r="F329" s="71">
        <v>15</v>
      </c>
      <c r="G329" s="110">
        <f t="shared" si="31"/>
        <v>4396.95</v>
      </c>
      <c r="H329" s="31"/>
      <c r="I329" s="31"/>
      <c r="J329" s="73">
        <f t="shared" si="32"/>
        <v>4396.95</v>
      </c>
      <c r="K329" s="91">
        <v>364.18</v>
      </c>
      <c r="L329" s="97">
        <v>47.38</v>
      </c>
      <c r="M329" s="91"/>
      <c r="N329" s="91"/>
      <c r="O329" s="91"/>
      <c r="P329" s="91">
        <f t="shared" si="33"/>
        <v>411.56</v>
      </c>
      <c r="Q329" s="86">
        <f t="shared" si="30"/>
        <v>3985.39</v>
      </c>
    </row>
    <row r="330" spans="1:17" s="75" customFormat="1" ht="78" customHeight="1" x14ac:dyDescent="0.2">
      <c r="A330" s="289"/>
      <c r="B330" s="250"/>
      <c r="C330" s="287"/>
      <c r="D330" s="28"/>
      <c r="E330" s="30">
        <v>293.13</v>
      </c>
      <c r="F330" s="71">
        <v>15</v>
      </c>
      <c r="G330" s="110">
        <f t="shared" si="31"/>
        <v>4396.95</v>
      </c>
      <c r="H330" s="31"/>
      <c r="I330" s="31"/>
      <c r="J330" s="73">
        <f t="shared" si="32"/>
        <v>4396.95</v>
      </c>
      <c r="K330" s="91">
        <v>364.18</v>
      </c>
      <c r="L330" s="97">
        <v>46.59</v>
      </c>
      <c r="M330" s="91"/>
      <c r="N330" s="91"/>
      <c r="O330" s="91">
        <v>357.15</v>
      </c>
      <c r="P330" s="91">
        <f t="shared" si="33"/>
        <v>767.92</v>
      </c>
      <c r="Q330" s="86">
        <f t="shared" si="30"/>
        <v>3629.0299999999997</v>
      </c>
    </row>
    <row r="331" spans="1:17" s="75" customFormat="1" ht="78" customHeight="1" x14ac:dyDescent="0.2">
      <c r="A331" s="289"/>
      <c r="B331" s="250"/>
      <c r="C331" s="287"/>
      <c r="D331" s="28"/>
      <c r="E331" s="30">
        <v>293.13</v>
      </c>
      <c r="F331" s="71">
        <v>15</v>
      </c>
      <c r="G331" s="110">
        <f t="shared" si="31"/>
        <v>4396.95</v>
      </c>
      <c r="H331" s="31"/>
      <c r="I331" s="31"/>
      <c r="J331" s="73">
        <f t="shared" si="32"/>
        <v>4396.95</v>
      </c>
      <c r="K331" s="91">
        <v>364.18</v>
      </c>
      <c r="L331" s="97">
        <v>54.15</v>
      </c>
      <c r="M331" s="91"/>
      <c r="N331" s="91"/>
      <c r="O331" s="91"/>
      <c r="P331" s="91">
        <f t="shared" si="33"/>
        <v>418.33</v>
      </c>
      <c r="Q331" s="86">
        <f t="shared" si="30"/>
        <v>3978.62</v>
      </c>
    </row>
    <row r="332" spans="1:17" s="75" customFormat="1" ht="78" customHeight="1" x14ac:dyDescent="0.2">
      <c r="A332" s="289"/>
      <c r="B332" s="251"/>
      <c r="C332" s="288"/>
      <c r="D332" s="28"/>
      <c r="E332" s="30">
        <v>293.13</v>
      </c>
      <c r="F332" s="71">
        <v>15</v>
      </c>
      <c r="G332" s="110">
        <f t="shared" si="31"/>
        <v>4396.95</v>
      </c>
      <c r="H332" s="31"/>
      <c r="I332" s="31"/>
      <c r="J332" s="73">
        <f t="shared" si="32"/>
        <v>4396.95</v>
      </c>
      <c r="K332" s="91">
        <v>364.18</v>
      </c>
      <c r="L332" s="97">
        <v>47.38</v>
      </c>
      <c r="M332" s="91"/>
      <c r="N332" s="91"/>
      <c r="O332" s="91"/>
      <c r="P332" s="91">
        <f t="shared" si="33"/>
        <v>411.56</v>
      </c>
      <c r="Q332" s="86">
        <f t="shared" si="30"/>
        <v>3985.39</v>
      </c>
    </row>
    <row r="333" spans="1:17" s="75" customFormat="1" ht="78" customHeight="1" x14ac:dyDescent="0.2">
      <c r="A333" s="289"/>
      <c r="B333" s="249" t="s">
        <v>59</v>
      </c>
      <c r="C333" s="286" t="s">
        <v>61</v>
      </c>
      <c r="D333" s="28"/>
      <c r="E333" s="30">
        <v>293.13</v>
      </c>
      <c r="F333" s="71">
        <v>15</v>
      </c>
      <c r="G333" s="110">
        <f t="shared" si="31"/>
        <v>4396.95</v>
      </c>
      <c r="H333" s="31"/>
      <c r="I333" s="31"/>
      <c r="J333" s="73">
        <f t="shared" si="32"/>
        <v>4396.95</v>
      </c>
      <c r="K333" s="91">
        <v>364.18</v>
      </c>
      <c r="L333" s="97">
        <v>54.15</v>
      </c>
      <c r="M333" s="91"/>
      <c r="N333" s="91"/>
      <c r="O333" s="91"/>
      <c r="P333" s="91">
        <f t="shared" si="33"/>
        <v>418.33</v>
      </c>
      <c r="Q333" s="86">
        <f t="shared" si="30"/>
        <v>3978.62</v>
      </c>
    </row>
    <row r="334" spans="1:17" s="75" customFormat="1" ht="78" customHeight="1" x14ac:dyDescent="0.2">
      <c r="A334" s="289"/>
      <c r="B334" s="250"/>
      <c r="C334" s="287"/>
      <c r="D334" s="28"/>
      <c r="E334" s="30">
        <v>293.13</v>
      </c>
      <c r="F334" s="71">
        <v>15</v>
      </c>
      <c r="G334" s="110">
        <f t="shared" si="31"/>
        <v>4396.95</v>
      </c>
      <c r="H334" s="31"/>
      <c r="I334" s="31"/>
      <c r="J334" s="73">
        <f t="shared" si="32"/>
        <v>4396.95</v>
      </c>
      <c r="K334" s="91">
        <v>364.18</v>
      </c>
      <c r="L334" s="97">
        <v>54.15</v>
      </c>
      <c r="M334" s="91"/>
      <c r="N334" s="91"/>
      <c r="O334" s="91"/>
      <c r="P334" s="91">
        <f t="shared" si="33"/>
        <v>418.33</v>
      </c>
      <c r="Q334" s="86">
        <f t="shared" si="30"/>
        <v>3978.62</v>
      </c>
    </row>
    <row r="335" spans="1:17" s="75" customFormat="1" ht="78" customHeight="1" x14ac:dyDescent="0.2">
      <c r="A335" s="289"/>
      <c r="B335" s="250"/>
      <c r="C335" s="287"/>
      <c r="D335" s="28"/>
      <c r="E335" s="30">
        <v>293.13</v>
      </c>
      <c r="F335" s="71">
        <v>15</v>
      </c>
      <c r="G335" s="110">
        <f t="shared" si="31"/>
        <v>4396.95</v>
      </c>
      <c r="H335" s="31"/>
      <c r="I335" s="31"/>
      <c r="J335" s="73">
        <f t="shared" si="32"/>
        <v>4396.95</v>
      </c>
      <c r="K335" s="91">
        <v>364.18</v>
      </c>
      <c r="L335" s="97">
        <v>54.15</v>
      </c>
      <c r="M335" s="91"/>
      <c r="N335" s="91"/>
      <c r="O335" s="91"/>
      <c r="P335" s="91">
        <f t="shared" si="33"/>
        <v>418.33</v>
      </c>
      <c r="Q335" s="86">
        <f t="shared" si="30"/>
        <v>3978.62</v>
      </c>
    </row>
    <row r="336" spans="1:17" s="75" customFormat="1" ht="78" customHeight="1" x14ac:dyDescent="0.2">
      <c r="A336" s="289"/>
      <c r="B336" s="250"/>
      <c r="C336" s="287"/>
      <c r="D336" s="28"/>
      <c r="E336" s="30">
        <v>293.13</v>
      </c>
      <c r="F336" s="71">
        <v>15</v>
      </c>
      <c r="G336" s="110">
        <f t="shared" si="31"/>
        <v>4396.95</v>
      </c>
      <c r="H336" s="31"/>
      <c r="I336" s="31"/>
      <c r="J336" s="73">
        <f t="shared" si="32"/>
        <v>4396.95</v>
      </c>
      <c r="K336" s="91">
        <v>364.18</v>
      </c>
      <c r="L336" s="97">
        <v>62.43</v>
      </c>
      <c r="M336" s="91"/>
      <c r="N336" s="91"/>
      <c r="O336" s="91"/>
      <c r="P336" s="91">
        <f t="shared" si="33"/>
        <v>426.61</v>
      </c>
      <c r="Q336" s="86">
        <f t="shared" si="30"/>
        <v>3970.3399999999997</v>
      </c>
    </row>
    <row r="337" spans="1:17" s="75" customFormat="1" ht="78" customHeight="1" x14ac:dyDescent="0.2">
      <c r="A337" s="289"/>
      <c r="B337" s="250"/>
      <c r="C337" s="287"/>
      <c r="D337" s="28"/>
      <c r="E337" s="30">
        <v>293.13</v>
      </c>
      <c r="F337" s="71">
        <v>15</v>
      </c>
      <c r="G337" s="110">
        <f t="shared" si="31"/>
        <v>4396.95</v>
      </c>
      <c r="H337" s="31"/>
      <c r="I337" s="31"/>
      <c r="J337" s="73">
        <f t="shared" si="32"/>
        <v>4396.95</v>
      </c>
      <c r="K337" s="91">
        <v>364.18</v>
      </c>
      <c r="L337" s="97">
        <v>47.38</v>
      </c>
      <c r="M337" s="91"/>
      <c r="N337" s="91"/>
      <c r="O337" s="91">
        <v>500</v>
      </c>
      <c r="P337" s="91">
        <f t="shared" si="33"/>
        <v>911.56</v>
      </c>
      <c r="Q337" s="86">
        <f t="shared" si="30"/>
        <v>3485.39</v>
      </c>
    </row>
    <row r="338" spans="1:17" s="75" customFormat="1" ht="78" customHeight="1" x14ac:dyDescent="0.2">
      <c r="A338" s="289"/>
      <c r="B338" s="250"/>
      <c r="C338" s="287"/>
      <c r="D338" s="28"/>
      <c r="E338" s="30">
        <v>293.13</v>
      </c>
      <c r="F338" s="71">
        <v>15</v>
      </c>
      <c r="G338" s="110">
        <f t="shared" si="31"/>
        <v>4396.95</v>
      </c>
      <c r="H338" s="31"/>
      <c r="I338" s="31"/>
      <c r="J338" s="73">
        <f t="shared" si="32"/>
        <v>4396.95</v>
      </c>
      <c r="K338" s="91">
        <v>364.18</v>
      </c>
      <c r="L338" s="97">
        <v>53.44</v>
      </c>
      <c r="M338" s="91"/>
      <c r="N338" s="91"/>
      <c r="O338" s="91"/>
      <c r="P338" s="91">
        <f t="shared" si="33"/>
        <v>417.62</v>
      </c>
      <c r="Q338" s="86">
        <f t="shared" si="30"/>
        <v>3979.33</v>
      </c>
    </row>
    <row r="339" spans="1:17" s="75" customFormat="1" ht="78" customHeight="1" x14ac:dyDescent="0.2">
      <c r="A339" s="289"/>
      <c r="B339" s="250"/>
      <c r="C339" s="287"/>
      <c r="D339" s="28"/>
      <c r="E339" s="30">
        <v>293.13</v>
      </c>
      <c r="F339" s="71">
        <v>15</v>
      </c>
      <c r="G339" s="110">
        <f t="shared" si="31"/>
        <v>4396.95</v>
      </c>
      <c r="H339" s="31"/>
      <c r="I339" s="31"/>
      <c r="J339" s="73">
        <f t="shared" si="32"/>
        <v>4396.95</v>
      </c>
      <c r="K339" s="91">
        <v>364.18</v>
      </c>
      <c r="L339" s="97">
        <v>46.59</v>
      </c>
      <c r="M339" s="91"/>
      <c r="N339" s="91"/>
      <c r="O339" s="91"/>
      <c r="P339" s="91">
        <f t="shared" si="33"/>
        <v>410.77</v>
      </c>
      <c r="Q339" s="86">
        <f t="shared" si="30"/>
        <v>3986.18</v>
      </c>
    </row>
    <row r="340" spans="1:17" s="75" customFormat="1" ht="78" customHeight="1" x14ac:dyDescent="0.2">
      <c r="A340" s="289"/>
      <c r="B340" s="250"/>
      <c r="C340" s="287"/>
      <c r="D340" s="28"/>
      <c r="E340" s="30">
        <v>293.13</v>
      </c>
      <c r="F340" s="71">
        <v>15</v>
      </c>
      <c r="G340" s="110">
        <f>E340*F340</f>
        <v>4396.95</v>
      </c>
      <c r="H340" s="31"/>
      <c r="I340" s="31"/>
      <c r="J340" s="73">
        <f t="shared" si="32"/>
        <v>4396.95</v>
      </c>
      <c r="K340" s="91">
        <v>364.18</v>
      </c>
      <c r="L340" s="97">
        <v>46.59</v>
      </c>
      <c r="M340" s="91"/>
      <c r="N340" s="91"/>
      <c r="O340" s="91"/>
      <c r="P340" s="91">
        <f t="shared" si="33"/>
        <v>410.77</v>
      </c>
      <c r="Q340" s="86">
        <f t="shared" si="30"/>
        <v>3986.18</v>
      </c>
    </row>
    <row r="341" spans="1:17" s="75" customFormat="1" ht="78" customHeight="1" x14ac:dyDescent="0.2">
      <c r="A341" s="289"/>
      <c r="B341" s="251"/>
      <c r="C341" s="288"/>
      <c r="D341" s="133"/>
      <c r="E341" s="30">
        <v>293.13</v>
      </c>
      <c r="F341" s="77"/>
      <c r="G341" s="77"/>
      <c r="H341" s="77"/>
      <c r="I341" s="77"/>
      <c r="J341" s="73">
        <f t="shared" si="32"/>
        <v>0</v>
      </c>
      <c r="K341" s="77"/>
      <c r="L341" s="193"/>
      <c r="M341" s="77"/>
      <c r="N341" s="77"/>
      <c r="O341" s="77"/>
      <c r="P341" s="91">
        <f t="shared" si="33"/>
        <v>0</v>
      </c>
      <c r="Q341" s="86">
        <f t="shared" si="30"/>
        <v>0</v>
      </c>
    </row>
    <row r="342" spans="1:17" s="75" customFormat="1" ht="78" customHeight="1" x14ac:dyDescent="0.2">
      <c r="A342" s="289"/>
      <c r="B342" s="249" t="s">
        <v>62</v>
      </c>
      <c r="C342" s="28" t="s">
        <v>214</v>
      </c>
      <c r="D342" s="165" t="s">
        <v>536</v>
      </c>
      <c r="E342" s="30">
        <v>284.89999999999998</v>
      </c>
      <c r="F342" s="71">
        <v>15</v>
      </c>
      <c r="G342" s="110">
        <f t="shared" si="31"/>
        <v>4273.5</v>
      </c>
      <c r="H342" s="31"/>
      <c r="I342" s="31"/>
      <c r="J342" s="73">
        <f t="shared" si="32"/>
        <v>4273.5</v>
      </c>
      <c r="K342" s="91">
        <v>344.43</v>
      </c>
      <c r="L342" s="97">
        <v>46.59</v>
      </c>
      <c r="M342" s="91"/>
      <c r="N342" s="91"/>
      <c r="O342" s="91"/>
      <c r="P342" s="91">
        <f t="shared" si="33"/>
        <v>391.02</v>
      </c>
      <c r="Q342" s="86">
        <f t="shared" si="30"/>
        <v>3882.48</v>
      </c>
    </row>
    <row r="343" spans="1:17" s="75" customFormat="1" ht="78" customHeight="1" x14ac:dyDescent="0.2">
      <c r="A343" s="289"/>
      <c r="B343" s="250"/>
      <c r="C343" s="23" t="s">
        <v>215</v>
      </c>
      <c r="D343" s="165" t="s">
        <v>537</v>
      </c>
      <c r="E343" s="72">
        <v>295.86</v>
      </c>
      <c r="F343" s="71">
        <v>15</v>
      </c>
      <c r="G343" s="110">
        <f t="shared" si="31"/>
        <v>4437.9000000000005</v>
      </c>
      <c r="H343" s="31"/>
      <c r="I343" s="31"/>
      <c r="J343" s="73">
        <f t="shared" si="32"/>
        <v>4437.9000000000005</v>
      </c>
      <c r="K343" s="91">
        <v>370.73</v>
      </c>
      <c r="L343" s="97">
        <v>47.38</v>
      </c>
      <c r="M343" s="91">
        <f>G343*1%</f>
        <v>44.379000000000005</v>
      </c>
      <c r="N343" s="91"/>
      <c r="O343" s="91"/>
      <c r="P343" s="91">
        <f t="shared" si="33"/>
        <v>462.48900000000003</v>
      </c>
      <c r="Q343" s="86">
        <f t="shared" si="30"/>
        <v>3975.4110000000005</v>
      </c>
    </row>
    <row r="344" spans="1:17" s="75" customFormat="1" ht="78" customHeight="1" x14ac:dyDescent="0.2">
      <c r="A344" s="289"/>
      <c r="B344" s="250"/>
      <c r="C344" s="261" t="s">
        <v>113</v>
      </c>
      <c r="D344" s="29" t="s">
        <v>538</v>
      </c>
      <c r="E344" s="30">
        <v>297.27999999999997</v>
      </c>
      <c r="F344" s="71">
        <v>15</v>
      </c>
      <c r="G344" s="110">
        <f t="shared" si="31"/>
        <v>4459.2</v>
      </c>
      <c r="H344" s="31"/>
      <c r="I344" s="31"/>
      <c r="J344" s="73">
        <f t="shared" si="32"/>
        <v>4459.2</v>
      </c>
      <c r="K344" s="91">
        <v>374.14</v>
      </c>
      <c r="L344" s="97">
        <v>46.59</v>
      </c>
      <c r="M344" s="91"/>
      <c r="N344" s="91"/>
      <c r="O344" s="91"/>
      <c r="P344" s="91">
        <f t="shared" si="33"/>
        <v>420.73</v>
      </c>
      <c r="Q344" s="86">
        <f t="shared" si="30"/>
        <v>4038.47</v>
      </c>
    </row>
    <row r="345" spans="1:17" s="75" customFormat="1" ht="78" customHeight="1" x14ac:dyDescent="0.2">
      <c r="A345" s="289"/>
      <c r="B345" s="250"/>
      <c r="C345" s="263"/>
      <c r="D345" s="29" t="s">
        <v>539</v>
      </c>
      <c r="E345" s="30">
        <v>297.27999999999997</v>
      </c>
      <c r="F345" s="71">
        <v>15</v>
      </c>
      <c r="G345" s="110">
        <f t="shared" si="31"/>
        <v>4459.2</v>
      </c>
      <c r="H345" s="31"/>
      <c r="I345" s="31"/>
      <c r="J345" s="73">
        <f t="shared" si="32"/>
        <v>4459.2</v>
      </c>
      <c r="K345" s="91">
        <v>374.14</v>
      </c>
      <c r="L345" s="97">
        <v>46.59</v>
      </c>
      <c r="M345" s="91"/>
      <c r="N345" s="91"/>
      <c r="O345" s="91"/>
      <c r="P345" s="91">
        <f t="shared" si="33"/>
        <v>420.73</v>
      </c>
      <c r="Q345" s="86">
        <f t="shared" si="30"/>
        <v>4038.47</v>
      </c>
    </row>
    <row r="346" spans="1:17" s="75" customFormat="1" ht="78" customHeight="1" x14ac:dyDescent="0.2">
      <c r="A346" s="289"/>
      <c r="B346" s="250"/>
      <c r="C346" s="28" t="s">
        <v>68</v>
      </c>
      <c r="D346" s="29" t="s">
        <v>540</v>
      </c>
      <c r="E346" s="30">
        <v>284.89999999999998</v>
      </c>
      <c r="F346" s="71">
        <v>15</v>
      </c>
      <c r="G346" s="110">
        <f t="shared" si="31"/>
        <v>4273.5</v>
      </c>
      <c r="H346" s="31"/>
      <c r="I346" s="31"/>
      <c r="J346" s="73">
        <f t="shared" si="32"/>
        <v>4273.5</v>
      </c>
      <c r="K346" s="91">
        <v>344.43</v>
      </c>
      <c r="L346" s="97">
        <v>46.59</v>
      </c>
      <c r="M346" s="91"/>
      <c r="N346" s="91"/>
      <c r="O346" s="91"/>
      <c r="P346" s="91">
        <f t="shared" si="33"/>
        <v>391.02</v>
      </c>
      <c r="Q346" s="86">
        <f t="shared" si="30"/>
        <v>3882.48</v>
      </c>
    </row>
    <row r="347" spans="1:17" s="75" customFormat="1" ht="78" customHeight="1" x14ac:dyDescent="0.2">
      <c r="A347" s="289"/>
      <c r="B347" s="250"/>
      <c r="C347" s="261" t="s">
        <v>616</v>
      </c>
      <c r="D347" s="29" t="s">
        <v>541</v>
      </c>
      <c r="E347" s="30">
        <v>222.6</v>
      </c>
      <c r="F347" s="71">
        <v>15</v>
      </c>
      <c r="G347" s="110">
        <f t="shared" si="31"/>
        <v>3339</v>
      </c>
      <c r="H347" s="31"/>
      <c r="I347" s="31"/>
      <c r="J347" s="73">
        <f t="shared" si="32"/>
        <v>3339</v>
      </c>
      <c r="K347" s="91">
        <v>116.85</v>
      </c>
      <c r="L347" s="97">
        <v>46.59</v>
      </c>
      <c r="M347" s="91"/>
      <c r="N347" s="91"/>
      <c r="O347" s="91"/>
      <c r="P347" s="91">
        <f t="shared" si="33"/>
        <v>163.44</v>
      </c>
      <c r="Q347" s="86">
        <f t="shared" si="30"/>
        <v>3175.56</v>
      </c>
    </row>
    <row r="348" spans="1:17" s="75" customFormat="1" ht="78" customHeight="1" x14ac:dyDescent="0.2">
      <c r="A348" s="289"/>
      <c r="B348" s="250"/>
      <c r="C348" s="262"/>
      <c r="D348" s="29" t="s">
        <v>542</v>
      </c>
      <c r="E348" s="30">
        <v>222.6</v>
      </c>
      <c r="F348" s="71">
        <v>15</v>
      </c>
      <c r="G348" s="110">
        <f t="shared" si="31"/>
        <v>3339</v>
      </c>
      <c r="H348" s="31"/>
      <c r="I348" s="31"/>
      <c r="J348" s="73">
        <f t="shared" si="32"/>
        <v>3339</v>
      </c>
      <c r="K348" s="91">
        <v>116.85</v>
      </c>
      <c r="L348" s="97">
        <v>46.59</v>
      </c>
      <c r="M348" s="91"/>
      <c r="N348" s="91"/>
      <c r="O348" s="91"/>
      <c r="P348" s="91">
        <f t="shared" si="33"/>
        <v>163.44</v>
      </c>
      <c r="Q348" s="86">
        <f t="shared" si="30"/>
        <v>3175.56</v>
      </c>
    </row>
    <row r="349" spans="1:17" s="75" customFormat="1" ht="78" customHeight="1" x14ac:dyDescent="0.2">
      <c r="A349" s="289"/>
      <c r="B349" s="251"/>
      <c r="C349" s="263"/>
      <c r="D349" s="29" t="s">
        <v>543</v>
      </c>
      <c r="E349" s="30">
        <v>222.6</v>
      </c>
      <c r="F349" s="71">
        <v>15</v>
      </c>
      <c r="G349" s="110">
        <f t="shared" si="31"/>
        <v>3339</v>
      </c>
      <c r="H349" s="31"/>
      <c r="I349" s="31"/>
      <c r="J349" s="73">
        <f t="shared" si="32"/>
        <v>3339</v>
      </c>
      <c r="K349" s="91">
        <v>116.85</v>
      </c>
      <c r="L349" s="97">
        <v>47.38</v>
      </c>
      <c r="M349" s="91"/>
      <c r="N349" s="91"/>
      <c r="O349" s="91"/>
      <c r="P349" s="91">
        <f t="shared" si="33"/>
        <v>164.23</v>
      </c>
      <c r="Q349" s="86">
        <f t="shared" si="30"/>
        <v>3174.77</v>
      </c>
    </row>
    <row r="350" spans="1:17" s="75" customFormat="1" ht="78" customHeight="1" x14ac:dyDescent="0.2">
      <c r="A350" s="289"/>
      <c r="B350" s="249" t="s">
        <v>62</v>
      </c>
      <c r="C350" s="181" t="s">
        <v>616</v>
      </c>
      <c r="D350" s="29" t="s">
        <v>544</v>
      </c>
      <c r="E350" s="30">
        <v>222.6</v>
      </c>
      <c r="F350" s="71">
        <v>15</v>
      </c>
      <c r="G350" s="110">
        <f t="shared" si="31"/>
        <v>3339</v>
      </c>
      <c r="H350" s="31"/>
      <c r="I350" s="31"/>
      <c r="J350" s="73">
        <f t="shared" si="32"/>
        <v>3339</v>
      </c>
      <c r="K350" s="91">
        <v>116.85</v>
      </c>
      <c r="L350" s="97">
        <v>47.38</v>
      </c>
      <c r="M350" s="91"/>
      <c r="N350" s="91"/>
      <c r="O350" s="91"/>
      <c r="P350" s="91">
        <f t="shared" si="33"/>
        <v>164.23</v>
      </c>
      <c r="Q350" s="86">
        <f t="shared" si="30"/>
        <v>3174.77</v>
      </c>
    </row>
    <row r="351" spans="1:17" s="75" customFormat="1" ht="78" customHeight="1" x14ac:dyDescent="0.2">
      <c r="A351" s="289"/>
      <c r="B351" s="250"/>
      <c r="C351" s="261" t="s">
        <v>242</v>
      </c>
      <c r="D351" s="41" t="s">
        <v>545</v>
      </c>
      <c r="E351" s="31">
        <v>214.05</v>
      </c>
      <c r="F351" s="71">
        <v>15</v>
      </c>
      <c r="G351" s="110">
        <f t="shared" si="31"/>
        <v>3210.75</v>
      </c>
      <c r="H351" s="31"/>
      <c r="I351" s="31"/>
      <c r="J351" s="73">
        <f t="shared" si="32"/>
        <v>3210.75</v>
      </c>
      <c r="K351" s="91">
        <v>102.9</v>
      </c>
      <c r="L351" s="97"/>
      <c r="M351" s="91"/>
      <c r="N351" s="91"/>
      <c r="O351" s="91"/>
      <c r="P351" s="91">
        <f t="shared" si="33"/>
        <v>102.9</v>
      </c>
      <c r="Q351" s="86">
        <f t="shared" si="30"/>
        <v>3107.85</v>
      </c>
    </row>
    <row r="352" spans="1:17" s="75" customFormat="1" ht="78" customHeight="1" x14ac:dyDescent="0.2">
      <c r="A352" s="289"/>
      <c r="B352" s="250"/>
      <c r="C352" s="262"/>
      <c r="D352" s="41" t="s">
        <v>546</v>
      </c>
      <c r="E352" s="31">
        <v>214.05</v>
      </c>
      <c r="F352" s="71">
        <v>15</v>
      </c>
      <c r="G352" s="110">
        <f t="shared" si="31"/>
        <v>3210.75</v>
      </c>
      <c r="H352" s="31"/>
      <c r="I352" s="31"/>
      <c r="J352" s="73">
        <f t="shared" si="32"/>
        <v>3210.75</v>
      </c>
      <c r="K352" s="91">
        <v>102.9</v>
      </c>
      <c r="L352" s="97"/>
      <c r="M352" s="91"/>
      <c r="N352" s="91"/>
      <c r="O352" s="91"/>
      <c r="P352" s="91">
        <f t="shared" si="33"/>
        <v>102.9</v>
      </c>
      <c r="Q352" s="86">
        <f t="shared" si="30"/>
        <v>3107.85</v>
      </c>
    </row>
    <row r="353" spans="1:17" s="75" customFormat="1" ht="78" customHeight="1" x14ac:dyDescent="0.2">
      <c r="A353" s="289"/>
      <c r="B353" s="250"/>
      <c r="C353" s="262"/>
      <c r="D353" s="41" t="s">
        <v>547</v>
      </c>
      <c r="E353" s="31">
        <v>214.05</v>
      </c>
      <c r="F353" s="71">
        <v>15</v>
      </c>
      <c r="G353" s="110">
        <f t="shared" si="31"/>
        <v>3210.75</v>
      </c>
      <c r="H353" s="31"/>
      <c r="I353" s="31"/>
      <c r="J353" s="73">
        <f t="shared" si="32"/>
        <v>3210.75</v>
      </c>
      <c r="K353" s="91">
        <v>102.9</v>
      </c>
      <c r="L353" s="97">
        <v>46.59</v>
      </c>
      <c r="M353" s="91"/>
      <c r="N353" s="91"/>
      <c r="O353" s="91"/>
      <c r="P353" s="91">
        <f t="shared" si="33"/>
        <v>149.49</v>
      </c>
      <c r="Q353" s="86">
        <f t="shared" si="30"/>
        <v>3061.26</v>
      </c>
    </row>
    <row r="354" spans="1:17" s="75" customFormat="1" ht="78" customHeight="1" x14ac:dyDescent="0.2">
      <c r="A354" s="289"/>
      <c r="B354" s="250"/>
      <c r="C354" s="262"/>
      <c r="D354" s="41" t="s">
        <v>548</v>
      </c>
      <c r="E354" s="31">
        <v>214.05</v>
      </c>
      <c r="F354" s="71">
        <v>15</v>
      </c>
      <c r="G354" s="110">
        <f t="shared" si="31"/>
        <v>3210.75</v>
      </c>
      <c r="H354" s="73"/>
      <c r="I354" s="73"/>
      <c r="J354" s="73">
        <f t="shared" si="32"/>
        <v>3210.75</v>
      </c>
      <c r="K354" s="91">
        <v>102.9</v>
      </c>
      <c r="L354" s="97">
        <v>46.59</v>
      </c>
      <c r="M354" s="101"/>
      <c r="N354" s="101"/>
      <c r="O354" s="101"/>
      <c r="P354" s="91">
        <f t="shared" si="33"/>
        <v>149.49</v>
      </c>
      <c r="Q354" s="86">
        <f t="shared" si="30"/>
        <v>3061.26</v>
      </c>
    </row>
    <row r="355" spans="1:17" s="75" customFormat="1" ht="78" customHeight="1" x14ac:dyDescent="0.2">
      <c r="A355" s="289"/>
      <c r="B355" s="250"/>
      <c r="C355" s="262"/>
      <c r="D355" s="41" t="s">
        <v>549</v>
      </c>
      <c r="E355" s="31">
        <v>214.05</v>
      </c>
      <c r="F355" s="71">
        <v>15</v>
      </c>
      <c r="G355" s="110">
        <f t="shared" si="31"/>
        <v>3210.75</v>
      </c>
      <c r="H355" s="31"/>
      <c r="I355" s="31"/>
      <c r="J355" s="73">
        <f t="shared" si="32"/>
        <v>3210.75</v>
      </c>
      <c r="K355" s="91">
        <v>102.9</v>
      </c>
      <c r="L355" s="97"/>
      <c r="M355" s="91"/>
      <c r="N355" s="91"/>
      <c r="O355" s="91"/>
      <c r="P355" s="91">
        <f t="shared" si="33"/>
        <v>102.9</v>
      </c>
      <c r="Q355" s="86">
        <f t="shared" si="30"/>
        <v>3107.85</v>
      </c>
    </row>
    <row r="356" spans="1:17" s="75" customFormat="1" ht="78" customHeight="1" x14ac:dyDescent="0.2">
      <c r="A356" s="289"/>
      <c r="B356" s="250"/>
      <c r="C356" s="262"/>
      <c r="D356" s="29" t="s">
        <v>550</v>
      </c>
      <c r="E356" s="31">
        <v>214.05</v>
      </c>
      <c r="F356" s="71">
        <v>15</v>
      </c>
      <c r="G356" s="110">
        <f t="shared" si="31"/>
        <v>3210.75</v>
      </c>
      <c r="H356" s="74"/>
      <c r="I356" s="74"/>
      <c r="J356" s="73">
        <f t="shared" si="32"/>
        <v>3210.75</v>
      </c>
      <c r="K356" s="91">
        <v>102.9</v>
      </c>
      <c r="L356" s="97">
        <v>54.15</v>
      </c>
      <c r="M356" s="102"/>
      <c r="N356" s="102"/>
      <c r="O356" s="102"/>
      <c r="P356" s="91">
        <f t="shared" si="33"/>
        <v>157.05000000000001</v>
      </c>
      <c r="Q356" s="86">
        <f t="shared" si="30"/>
        <v>3053.7</v>
      </c>
    </row>
    <row r="357" spans="1:17" s="75" customFormat="1" ht="78" customHeight="1" x14ac:dyDescent="0.2">
      <c r="A357" s="289"/>
      <c r="B357" s="250"/>
      <c r="C357" s="262"/>
      <c r="D357" s="28" t="s">
        <v>551</v>
      </c>
      <c r="E357" s="31">
        <v>214.05</v>
      </c>
      <c r="F357" s="71">
        <v>15</v>
      </c>
      <c r="G357" s="110">
        <f t="shared" si="31"/>
        <v>3210.75</v>
      </c>
      <c r="H357" s="76"/>
      <c r="I357" s="76"/>
      <c r="J357" s="73">
        <f t="shared" si="32"/>
        <v>3210.75</v>
      </c>
      <c r="K357" s="91">
        <v>102.9</v>
      </c>
      <c r="L357" s="97"/>
      <c r="M357" s="98"/>
      <c r="N357" s="98"/>
      <c r="O357" s="98"/>
      <c r="P357" s="91">
        <f t="shared" si="33"/>
        <v>102.9</v>
      </c>
      <c r="Q357" s="86">
        <f t="shared" si="30"/>
        <v>3107.85</v>
      </c>
    </row>
    <row r="358" spans="1:17" s="75" customFormat="1" ht="78" customHeight="1" x14ac:dyDescent="0.2">
      <c r="A358" s="289"/>
      <c r="B358" s="251"/>
      <c r="C358" s="263"/>
      <c r="D358" s="28" t="s">
        <v>105</v>
      </c>
      <c r="E358" s="31">
        <v>214.05</v>
      </c>
      <c r="F358" s="71"/>
      <c r="G358" s="110"/>
      <c r="H358" s="76"/>
      <c r="I358" s="76"/>
      <c r="J358" s="73">
        <f t="shared" si="32"/>
        <v>0</v>
      </c>
      <c r="K358" s="98"/>
      <c r="L358" s="97"/>
      <c r="M358" s="98"/>
      <c r="N358" s="98"/>
      <c r="O358" s="98"/>
      <c r="P358" s="91">
        <f t="shared" si="33"/>
        <v>0</v>
      </c>
      <c r="Q358" s="86">
        <f t="shared" si="30"/>
        <v>0</v>
      </c>
    </row>
    <row r="359" spans="1:17" s="75" customFormat="1" ht="78" customHeight="1" x14ac:dyDescent="0.2">
      <c r="A359" s="278" t="s">
        <v>238</v>
      </c>
      <c r="B359" s="249" t="s">
        <v>239</v>
      </c>
      <c r="C359" s="28" t="s">
        <v>240</v>
      </c>
      <c r="D359" s="28" t="s">
        <v>552</v>
      </c>
      <c r="E359" s="30">
        <v>293.13</v>
      </c>
      <c r="F359" s="71">
        <v>15</v>
      </c>
      <c r="G359" s="110">
        <f t="shared" si="31"/>
        <v>4396.95</v>
      </c>
      <c r="H359" s="31"/>
      <c r="I359" s="31"/>
      <c r="J359" s="73">
        <f t="shared" si="32"/>
        <v>4396.95</v>
      </c>
      <c r="K359" s="91">
        <v>364.18</v>
      </c>
      <c r="L359" s="97">
        <v>46.59</v>
      </c>
      <c r="M359" s="91"/>
      <c r="N359" s="91"/>
      <c r="O359" s="91"/>
      <c r="P359" s="91">
        <f t="shared" si="33"/>
        <v>410.77</v>
      </c>
      <c r="Q359" s="86">
        <f t="shared" si="30"/>
        <v>3986.18</v>
      </c>
    </row>
    <row r="360" spans="1:17" s="75" customFormat="1" ht="78" customHeight="1" x14ac:dyDescent="0.2">
      <c r="A360" s="279"/>
      <c r="B360" s="250"/>
      <c r="C360" s="28" t="s">
        <v>241</v>
      </c>
      <c r="D360" s="28" t="s">
        <v>105</v>
      </c>
      <c r="E360" s="30">
        <v>207.79</v>
      </c>
      <c r="F360" s="71"/>
      <c r="G360" s="110">
        <f t="shared" si="31"/>
        <v>0</v>
      </c>
      <c r="H360" s="31"/>
      <c r="I360" s="31"/>
      <c r="J360" s="73">
        <f t="shared" si="32"/>
        <v>0</v>
      </c>
      <c r="K360" s="91"/>
      <c r="L360" s="97"/>
      <c r="M360" s="91"/>
      <c r="N360" s="91"/>
      <c r="O360" s="91"/>
      <c r="P360" s="91">
        <f t="shared" si="33"/>
        <v>0</v>
      </c>
      <c r="Q360" s="86">
        <f t="shared" si="30"/>
        <v>0</v>
      </c>
    </row>
    <row r="361" spans="1:17" s="75" customFormat="1" ht="78" customHeight="1" x14ac:dyDescent="0.2">
      <c r="A361" s="279"/>
      <c r="B361" s="250"/>
      <c r="C361" s="28" t="s">
        <v>241</v>
      </c>
      <c r="D361" s="28" t="s">
        <v>553</v>
      </c>
      <c r="E361" s="30">
        <v>207.79</v>
      </c>
      <c r="F361" s="71">
        <v>15</v>
      </c>
      <c r="G361" s="110">
        <f t="shared" si="31"/>
        <v>3116.85</v>
      </c>
      <c r="H361" s="34"/>
      <c r="I361" s="34"/>
      <c r="J361" s="73">
        <f t="shared" si="32"/>
        <v>3116.85</v>
      </c>
      <c r="K361" s="92">
        <v>92.68</v>
      </c>
      <c r="L361" s="97"/>
      <c r="M361" s="92"/>
      <c r="N361" s="92"/>
      <c r="O361" s="92"/>
      <c r="P361" s="91">
        <f t="shared" si="33"/>
        <v>92.68</v>
      </c>
      <c r="Q361" s="86">
        <f t="shared" si="30"/>
        <v>3024.17</v>
      </c>
    </row>
    <row r="362" spans="1:17" s="75" customFormat="1" ht="78" customHeight="1" x14ac:dyDescent="0.2">
      <c r="A362" s="279"/>
      <c r="B362" s="250"/>
      <c r="C362" s="132" t="s">
        <v>241</v>
      </c>
      <c r="D362" s="65" t="s">
        <v>105</v>
      </c>
      <c r="E362" s="162">
        <v>207.79</v>
      </c>
      <c r="F362" s="163"/>
      <c r="G362" s="111"/>
      <c r="H362" s="34"/>
      <c r="I362" s="34"/>
      <c r="J362" s="73">
        <f t="shared" si="32"/>
        <v>0</v>
      </c>
      <c r="K362" s="92"/>
      <c r="L362" s="189"/>
      <c r="M362" s="92"/>
      <c r="N362" s="92"/>
      <c r="O362" s="92"/>
      <c r="P362" s="91">
        <f t="shared" si="33"/>
        <v>0</v>
      </c>
      <c r="Q362" s="86">
        <f t="shared" si="30"/>
        <v>0</v>
      </c>
    </row>
    <row r="363" spans="1:17" s="75" customFormat="1" ht="78" customHeight="1" x14ac:dyDescent="0.2">
      <c r="A363" s="134"/>
      <c r="B363" s="196" t="s">
        <v>562</v>
      </c>
      <c r="C363" s="133" t="s">
        <v>563</v>
      </c>
      <c r="D363" s="133" t="s">
        <v>105</v>
      </c>
      <c r="E363" s="30">
        <v>207.79</v>
      </c>
      <c r="F363" s="71"/>
      <c r="G363" s="110"/>
      <c r="H363" s="31"/>
      <c r="I363" s="31"/>
      <c r="J363" s="73">
        <f t="shared" si="32"/>
        <v>0</v>
      </c>
      <c r="K363" s="91"/>
      <c r="L363" s="97"/>
      <c r="M363" s="91"/>
      <c r="N363" s="91"/>
      <c r="O363" s="91"/>
      <c r="P363" s="91">
        <f t="shared" si="33"/>
        <v>0</v>
      </c>
      <c r="Q363" s="86">
        <f t="shared" si="30"/>
        <v>0</v>
      </c>
    </row>
    <row r="364" spans="1:17" s="75" customFormat="1" ht="78" customHeight="1" thickBot="1" x14ac:dyDescent="0.25">
      <c r="A364" s="227" t="s">
        <v>99</v>
      </c>
      <c r="B364" s="228"/>
      <c r="C364" s="228"/>
      <c r="D364" s="228"/>
      <c r="E364" s="228"/>
      <c r="F364" s="229"/>
      <c r="G364" s="85">
        <f>SUM(G319:G363)</f>
        <v>174796.34999999995</v>
      </c>
      <c r="H364" s="85">
        <f t="shared" ref="H364:Q364" si="34">SUM(H319:H363)</f>
        <v>0</v>
      </c>
      <c r="I364" s="85">
        <f t="shared" si="34"/>
        <v>0</v>
      </c>
      <c r="J364" s="85">
        <f t="shared" si="34"/>
        <v>174796.34999999995</v>
      </c>
      <c r="K364" s="85">
        <f t="shared" si="34"/>
        <v>14460.660000000003</v>
      </c>
      <c r="L364" s="85">
        <f t="shared" si="34"/>
        <v>1713.5799999999995</v>
      </c>
      <c r="M364" s="85">
        <f t="shared" si="34"/>
        <v>44.379000000000005</v>
      </c>
      <c r="N364" s="85">
        <f t="shared" si="34"/>
        <v>0</v>
      </c>
      <c r="O364" s="85">
        <f t="shared" si="34"/>
        <v>857.15</v>
      </c>
      <c r="P364" s="85">
        <f t="shared" si="34"/>
        <v>17075.769</v>
      </c>
      <c r="Q364" s="85">
        <f t="shared" si="34"/>
        <v>157720.58100000003</v>
      </c>
    </row>
    <row r="365" spans="1:17" ht="81.599999999999994" customHeight="1" x14ac:dyDescent="0.3">
      <c r="A365" s="22"/>
      <c r="C365" s="5"/>
      <c r="D365" s="5"/>
      <c r="E365" s="6"/>
      <c r="F365" s="16"/>
      <c r="G365" s="113"/>
      <c r="H365" s="6"/>
      <c r="I365" s="6"/>
      <c r="J365" s="160"/>
      <c r="K365" s="103"/>
      <c r="L365" s="194"/>
      <c r="M365" s="103"/>
      <c r="N365" s="103"/>
      <c r="O365" s="103"/>
      <c r="P365" s="103"/>
      <c r="Q365" s="116"/>
    </row>
    <row r="366" spans="1:17" ht="83.1" customHeight="1" x14ac:dyDescent="0.3">
      <c r="A366" s="22"/>
      <c r="C366" s="5"/>
      <c r="D366" s="5"/>
      <c r="E366" s="6"/>
      <c r="F366" s="16"/>
      <c r="G366" s="113"/>
      <c r="H366" s="6"/>
      <c r="I366" s="6"/>
      <c r="J366" s="160"/>
      <c r="K366" s="103"/>
      <c r="L366" s="194"/>
      <c r="M366" s="103"/>
      <c r="N366" s="103"/>
      <c r="O366" s="103"/>
      <c r="P366" s="103"/>
      <c r="Q366" s="116"/>
    </row>
    <row r="367" spans="1:17" ht="83.1" customHeight="1" x14ac:dyDescent="0.3">
      <c r="A367" s="22"/>
      <c r="C367" s="5"/>
      <c r="D367" s="5"/>
      <c r="E367" s="6"/>
      <c r="F367" s="16"/>
      <c r="G367" s="113"/>
      <c r="H367" s="6"/>
      <c r="I367" s="6"/>
      <c r="J367" s="160"/>
      <c r="K367" s="103"/>
      <c r="L367" s="194"/>
      <c r="M367" s="103"/>
      <c r="N367" s="103"/>
      <c r="O367" s="103"/>
      <c r="P367" s="103"/>
      <c r="Q367" s="116"/>
    </row>
    <row r="368" spans="1:17" ht="83.1" customHeight="1" x14ac:dyDescent="0.3">
      <c r="A368" s="22"/>
      <c r="C368" s="5"/>
      <c r="D368" s="5"/>
      <c r="E368" s="6"/>
      <c r="F368" s="16"/>
      <c r="G368" s="113"/>
      <c r="H368" s="6"/>
      <c r="I368" s="6"/>
      <c r="J368" s="160"/>
      <c r="K368" s="103"/>
      <c r="L368" s="194"/>
      <c r="M368" s="103"/>
      <c r="N368" s="103"/>
      <c r="O368" s="103"/>
      <c r="P368" s="103"/>
      <c r="Q368" s="116"/>
    </row>
    <row r="369" spans="1:17" ht="83.1" customHeight="1" x14ac:dyDescent="0.3">
      <c r="A369" s="22"/>
      <c r="C369" s="5"/>
      <c r="E369" s="6"/>
      <c r="F369" s="16"/>
      <c r="G369" s="113"/>
      <c r="H369" s="6"/>
      <c r="I369" s="6"/>
      <c r="J369" s="160"/>
      <c r="K369" s="103"/>
      <c r="L369" s="194"/>
      <c r="M369" s="103"/>
      <c r="N369" s="103"/>
      <c r="O369" s="103"/>
      <c r="P369" s="103"/>
      <c r="Q369" s="116"/>
    </row>
    <row r="370" spans="1:17" ht="83.1" customHeight="1" x14ac:dyDescent="0.3">
      <c r="A370" s="22"/>
      <c r="C370" s="5"/>
      <c r="E370" s="6"/>
      <c r="F370" s="16"/>
      <c r="G370" s="113"/>
      <c r="H370" s="6"/>
      <c r="I370" s="6"/>
      <c r="J370" s="160"/>
      <c r="K370" s="103"/>
      <c r="L370" s="194"/>
      <c r="M370" s="103"/>
      <c r="N370" s="103"/>
      <c r="O370" s="103"/>
      <c r="P370" s="103"/>
      <c r="Q370" s="116"/>
    </row>
    <row r="371" spans="1:17" ht="83.1" customHeight="1" x14ac:dyDescent="0.25"/>
    <row r="372" spans="1:17" ht="83.1" customHeight="1" x14ac:dyDescent="0.25">
      <c r="G372" s="115"/>
    </row>
    <row r="373" spans="1:17" ht="83.1" customHeight="1" x14ac:dyDescent="0.25"/>
    <row r="374" spans="1:17" ht="83.1" customHeight="1" x14ac:dyDescent="0.25"/>
    <row r="375" spans="1:17" ht="83.1" customHeight="1" x14ac:dyDescent="0.25"/>
    <row r="376" spans="1:17" ht="73.7" customHeight="1" x14ac:dyDescent="0.25"/>
    <row r="377" spans="1:17" ht="70.7" customHeight="1" x14ac:dyDescent="0.25">
      <c r="A377"/>
      <c r="B377"/>
      <c r="E377"/>
      <c r="F377"/>
      <c r="G377"/>
      <c r="H377"/>
      <c r="I377"/>
      <c r="J377"/>
      <c r="K377"/>
      <c r="L377" s="180"/>
      <c r="M377"/>
      <c r="N377"/>
      <c r="O377"/>
      <c r="P377"/>
      <c r="Q377"/>
    </row>
    <row r="378" spans="1:17" ht="70.7" customHeight="1" x14ac:dyDescent="0.25">
      <c r="A378"/>
      <c r="B378"/>
      <c r="E378"/>
      <c r="F378"/>
      <c r="G378"/>
      <c r="H378"/>
      <c r="I378"/>
      <c r="J378"/>
      <c r="K378"/>
      <c r="L378" s="180"/>
      <c r="M378"/>
      <c r="N378"/>
      <c r="O378"/>
      <c r="P378"/>
      <c r="Q378"/>
    </row>
    <row r="379" spans="1:17" ht="70.7" customHeight="1" x14ac:dyDescent="0.25">
      <c r="A379"/>
      <c r="B379"/>
      <c r="E379"/>
      <c r="F379"/>
      <c r="G379"/>
      <c r="H379"/>
      <c r="I379"/>
      <c r="J379"/>
      <c r="K379"/>
      <c r="L379" s="180"/>
      <c r="M379"/>
      <c r="N379"/>
      <c r="O379"/>
      <c r="P379"/>
      <c r="Q379"/>
    </row>
    <row r="380" spans="1:17" ht="70.7" customHeight="1" x14ac:dyDescent="0.25">
      <c r="A380"/>
      <c r="B380"/>
      <c r="E380"/>
      <c r="F380"/>
      <c r="G380"/>
      <c r="H380"/>
      <c r="I380"/>
      <c r="J380"/>
      <c r="K380"/>
      <c r="L380" s="180"/>
      <c r="M380"/>
      <c r="N380"/>
      <c r="O380"/>
      <c r="P380"/>
      <c r="Q380"/>
    </row>
    <row r="381" spans="1:17" ht="70.7" customHeight="1" x14ac:dyDescent="0.25">
      <c r="A381"/>
      <c r="B381"/>
      <c r="E381"/>
      <c r="F381"/>
      <c r="G381"/>
      <c r="H381"/>
      <c r="I381"/>
      <c r="J381"/>
      <c r="K381"/>
      <c r="L381" s="180"/>
      <c r="M381"/>
      <c r="N381"/>
      <c r="O381"/>
      <c r="P381"/>
      <c r="Q381"/>
    </row>
    <row r="382" spans="1:17" ht="70.7" customHeight="1" x14ac:dyDescent="0.25">
      <c r="A382"/>
      <c r="B382"/>
      <c r="E382"/>
      <c r="F382"/>
      <c r="G382"/>
      <c r="H382"/>
      <c r="I382"/>
      <c r="J382"/>
      <c r="K382"/>
      <c r="L382" s="180"/>
      <c r="M382"/>
      <c r="N382"/>
      <c r="O382"/>
      <c r="P382"/>
      <c r="Q382"/>
    </row>
    <row r="383" spans="1:17" ht="70.7" customHeight="1" x14ac:dyDescent="0.25">
      <c r="A383"/>
      <c r="B383"/>
      <c r="E383"/>
      <c r="F383"/>
      <c r="G383"/>
      <c r="H383"/>
      <c r="I383"/>
      <c r="J383"/>
      <c r="K383"/>
      <c r="L383" s="180"/>
      <c r="M383"/>
      <c r="N383"/>
      <c r="O383"/>
      <c r="P383"/>
      <c r="Q383"/>
    </row>
    <row r="384" spans="1:17" ht="70.7" customHeight="1" x14ac:dyDescent="0.25">
      <c r="A384"/>
      <c r="B384"/>
      <c r="E384"/>
      <c r="F384"/>
      <c r="G384"/>
      <c r="H384"/>
      <c r="I384"/>
      <c r="J384"/>
      <c r="K384"/>
      <c r="L384" s="180"/>
      <c r="M384"/>
      <c r="N384"/>
      <c r="O384"/>
      <c r="P384"/>
      <c r="Q384"/>
    </row>
    <row r="385" spans="1:17" ht="70.7" customHeight="1" x14ac:dyDescent="0.25">
      <c r="A385"/>
      <c r="B385"/>
      <c r="E385"/>
      <c r="F385"/>
      <c r="G385"/>
      <c r="H385"/>
      <c r="I385"/>
      <c r="J385"/>
      <c r="K385"/>
      <c r="L385" s="180"/>
      <c r="M385"/>
      <c r="N385"/>
      <c r="O385"/>
      <c r="P385"/>
      <c r="Q385"/>
    </row>
    <row r="386" spans="1:17" ht="70.7" customHeight="1" x14ac:dyDescent="0.25">
      <c r="A386"/>
      <c r="B386"/>
      <c r="E386"/>
      <c r="F386"/>
      <c r="G386"/>
      <c r="H386"/>
      <c r="I386"/>
      <c r="J386"/>
      <c r="K386"/>
      <c r="L386" s="180"/>
      <c r="M386"/>
      <c r="N386"/>
      <c r="O386"/>
      <c r="P386"/>
      <c r="Q386"/>
    </row>
  </sheetData>
  <mergeCells count="124">
    <mergeCell ref="A35:A40"/>
    <mergeCell ref="B91:B97"/>
    <mergeCell ref="B84:B90"/>
    <mergeCell ref="C80:C83"/>
    <mergeCell ref="C74:C75"/>
    <mergeCell ref="C71:C72"/>
    <mergeCell ref="B71:B83"/>
    <mergeCell ref="B65:B66"/>
    <mergeCell ref="B60:B64"/>
    <mergeCell ref="B54:B59"/>
    <mergeCell ref="B69:B70"/>
    <mergeCell ref="A41:A52"/>
    <mergeCell ref="A53:A67"/>
    <mergeCell ref="A68:A70"/>
    <mergeCell ref="A71:A88"/>
    <mergeCell ref="A89:A106"/>
    <mergeCell ref="C101:C102"/>
    <mergeCell ref="B37:B38"/>
    <mergeCell ref="B39:B40"/>
    <mergeCell ref="C86:C88"/>
    <mergeCell ref="C89:C90"/>
    <mergeCell ref="C92:C94"/>
    <mergeCell ref="C96:C97"/>
    <mergeCell ref="B98:B100"/>
    <mergeCell ref="C213:C214"/>
    <mergeCell ref="C170:C172"/>
    <mergeCell ref="C196:C198"/>
    <mergeCell ref="C224:C225"/>
    <mergeCell ref="C167:C168"/>
    <mergeCell ref="C173:C174"/>
    <mergeCell ref="C192:C194"/>
    <mergeCell ref="C139:C141"/>
    <mergeCell ref="A107:A112"/>
    <mergeCell ref="A113:A124"/>
    <mergeCell ref="A125:A132"/>
    <mergeCell ref="A133:A142"/>
    <mergeCell ref="A143:A160"/>
    <mergeCell ref="A161:A178"/>
    <mergeCell ref="A179:A196"/>
    <mergeCell ref="B158:B168"/>
    <mergeCell ref="B169:B183"/>
    <mergeCell ref="B114:B116"/>
    <mergeCell ref="B110:B111"/>
    <mergeCell ref="B119:B124"/>
    <mergeCell ref="B125:B132"/>
    <mergeCell ref="B101:B109"/>
    <mergeCell ref="A274:F274"/>
    <mergeCell ref="C272:C273"/>
    <mergeCell ref="B271:B273"/>
    <mergeCell ref="B269:B270"/>
    <mergeCell ref="C262:C263"/>
    <mergeCell ref="B260:B268"/>
    <mergeCell ref="A258:A268"/>
    <mergeCell ref="A269:A273"/>
    <mergeCell ref="E317:J317"/>
    <mergeCell ref="A287:Q287"/>
    <mergeCell ref="A288:D288"/>
    <mergeCell ref="K288:P288"/>
    <mergeCell ref="E288:J288"/>
    <mergeCell ref="A359:A362"/>
    <mergeCell ref="B359:B362"/>
    <mergeCell ref="A290:B302"/>
    <mergeCell ref="A303:B305"/>
    <mergeCell ref="C324:C332"/>
    <mergeCell ref="B320:B332"/>
    <mergeCell ref="C333:C341"/>
    <mergeCell ref="B333:B341"/>
    <mergeCell ref="B342:B349"/>
    <mergeCell ref="C347:C349"/>
    <mergeCell ref="B350:B358"/>
    <mergeCell ref="A319:A358"/>
    <mergeCell ref="C351:C358"/>
    <mergeCell ref="C344:C345"/>
    <mergeCell ref="A316:Q316"/>
    <mergeCell ref="A309:F310"/>
    <mergeCell ref="A306:F306"/>
    <mergeCell ref="K317:P317"/>
    <mergeCell ref="C321:C323"/>
    <mergeCell ref="B45:B49"/>
    <mergeCell ref="B50:B51"/>
    <mergeCell ref="B254:B257"/>
    <mergeCell ref="A251:A257"/>
    <mergeCell ref="B244:B253"/>
    <mergeCell ref="A244:A250"/>
    <mergeCell ref="C238:C240"/>
    <mergeCell ref="B237:B243"/>
    <mergeCell ref="C234:C235"/>
    <mergeCell ref="A233:A243"/>
    <mergeCell ref="C230:C231"/>
    <mergeCell ref="B228:B236"/>
    <mergeCell ref="C215:C218"/>
    <mergeCell ref="A215:A232"/>
    <mergeCell ref="B220:B221"/>
    <mergeCell ref="B222:B226"/>
    <mergeCell ref="C207:C208"/>
    <mergeCell ref="A197:A214"/>
    <mergeCell ref="B184:B185"/>
    <mergeCell ref="C163:C164"/>
    <mergeCell ref="C146:C149"/>
    <mergeCell ref="B135:B151"/>
    <mergeCell ref="B152:B157"/>
    <mergeCell ref="C199:C202"/>
    <mergeCell ref="A14:F14"/>
    <mergeCell ref="B35:B36"/>
    <mergeCell ref="B52:B53"/>
    <mergeCell ref="B42:B44"/>
    <mergeCell ref="A364:F364"/>
    <mergeCell ref="K18:P18"/>
    <mergeCell ref="A1:Q1"/>
    <mergeCell ref="A17:Q17"/>
    <mergeCell ref="E2:J2"/>
    <mergeCell ref="K2:P2"/>
    <mergeCell ref="A2:D2"/>
    <mergeCell ref="A18:D18"/>
    <mergeCell ref="A21:A34"/>
    <mergeCell ref="E18:J18"/>
    <mergeCell ref="B30:B32"/>
    <mergeCell ref="B33:B34"/>
    <mergeCell ref="B187:B202"/>
    <mergeCell ref="B203:B209"/>
    <mergeCell ref="B210:B219"/>
    <mergeCell ref="A4:A13"/>
    <mergeCell ref="B21:B29"/>
    <mergeCell ref="B4:B12"/>
  </mergeCells>
  <phoneticPr fontId="3" type="noConversion"/>
  <conditionalFormatting sqref="C36 C115 C260:C262 C137 C134:C135 C165:C166 C163 C110:C113 C69:C70 C91 C176:C183">
    <cfRule type="cellIs" dxfId="65" priority="111" operator="lessThanOrEqual">
      <formula>0</formula>
    </cfRule>
  </conditionalFormatting>
  <conditionalFormatting sqref="C44">
    <cfRule type="cellIs" dxfId="64" priority="106" operator="lessThanOrEqual">
      <formula>0</formula>
    </cfRule>
  </conditionalFormatting>
  <conditionalFormatting sqref="C116">
    <cfRule type="cellIs" dxfId="63" priority="57" operator="lessThanOrEqual">
      <formula>0</formula>
    </cfRule>
  </conditionalFormatting>
  <conditionalFormatting sqref="C35">
    <cfRule type="cellIs" dxfId="62" priority="112" operator="lessThanOrEqual">
      <formula>0</formula>
    </cfRule>
  </conditionalFormatting>
  <conditionalFormatting sqref="C41">
    <cfRule type="cellIs" dxfId="61" priority="110" operator="lessThanOrEqual">
      <formula>0</formula>
    </cfRule>
  </conditionalFormatting>
  <conditionalFormatting sqref="C42">
    <cfRule type="cellIs" dxfId="60" priority="109" operator="lessThanOrEqual">
      <formula>0</formula>
    </cfRule>
  </conditionalFormatting>
  <conditionalFormatting sqref="C43">
    <cfRule type="cellIs" dxfId="59" priority="107" operator="lessThanOrEqual">
      <formula>0</formula>
    </cfRule>
  </conditionalFormatting>
  <conditionalFormatting sqref="C45">
    <cfRule type="cellIs" dxfId="58" priority="105" operator="lessThanOrEqual">
      <formula>0</formula>
    </cfRule>
  </conditionalFormatting>
  <conditionalFormatting sqref="C46">
    <cfRule type="cellIs" dxfId="57" priority="104" operator="lessThanOrEqual">
      <formula>0</formula>
    </cfRule>
  </conditionalFormatting>
  <conditionalFormatting sqref="C47:C49">
    <cfRule type="cellIs" dxfId="56" priority="103" operator="lessThanOrEqual">
      <formula>0</formula>
    </cfRule>
  </conditionalFormatting>
  <conditionalFormatting sqref="C50:C51">
    <cfRule type="cellIs" dxfId="55" priority="102" operator="lessThanOrEqual">
      <formula>0</formula>
    </cfRule>
  </conditionalFormatting>
  <conditionalFormatting sqref="C52:C53">
    <cfRule type="cellIs" dxfId="54" priority="101" operator="lessThanOrEqual">
      <formula>0</formula>
    </cfRule>
  </conditionalFormatting>
  <conditionalFormatting sqref="C54:C55">
    <cfRule type="cellIs" dxfId="53" priority="100" operator="lessThanOrEqual">
      <formula>0</formula>
    </cfRule>
  </conditionalFormatting>
  <conditionalFormatting sqref="C56">
    <cfRule type="cellIs" dxfId="52" priority="99" operator="lessThanOrEqual">
      <formula>0</formula>
    </cfRule>
  </conditionalFormatting>
  <conditionalFormatting sqref="C57">
    <cfRule type="cellIs" dxfId="51" priority="98" operator="lessThanOrEqual">
      <formula>0</formula>
    </cfRule>
  </conditionalFormatting>
  <conditionalFormatting sqref="C58:C59">
    <cfRule type="cellIs" dxfId="50" priority="97" operator="lessThanOrEqual">
      <formula>0</formula>
    </cfRule>
  </conditionalFormatting>
  <conditionalFormatting sqref="C60:C64">
    <cfRule type="cellIs" dxfId="49" priority="96" operator="lessThanOrEqual">
      <formula>0</formula>
    </cfRule>
  </conditionalFormatting>
  <conditionalFormatting sqref="C65:C66">
    <cfRule type="cellIs" dxfId="48" priority="95" operator="lessThanOrEqual">
      <formula>0</formula>
    </cfRule>
  </conditionalFormatting>
  <conditionalFormatting sqref="C71">
    <cfRule type="cellIs" dxfId="47" priority="92" operator="lessThanOrEqual">
      <formula>0</formula>
    </cfRule>
  </conditionalFormatting>
  <conditionalFormatting sqref="C73:C74">
    <cfRule type="cellIs" dxfId="46" priority="90" operator="lessThanOrEqual">
      <formula>0</formula>
    </cfRule>
  </conditionalFormatting>
  <conditionalFormatting sqref="C76">
    <cfRule type="cellIs" dxfId="45" priority="88" operator="lessThanOrEqual">
      <formula>0</formula>
    </cfRule>
  </conditionalFormatting>
  <conditionalFormatting sqref="C77">
    <cfRule type="cellIs" dxfId="44" priority="87" operator="lessThanOrEqual">
      <formula>0</formula>
    </cfRule>
  </conditionalFormatting>
  <conditionalFormatting sqref="C78">
    <cfRule type="cellIs" dxfId="43" priority="86" operator="lessThanOrEqual">
      <formula>0</formula>
    </cfRule>
  </conditionalFormatting>
  <conditionalFormatting sqref="C79">
    <cfRule type="cellIs" dxfId="42" priority="85" operator="lessThanOrEqual">
      <formula>0</formula>
    </cfRule>
  </conditionalFormatting>
  <conditionalFormatting sqref="C80">
    <cfRule type="cellIs" dxfId="41" priority="84" operator="lessThanOrEqual">
      <formula>0</formula>
    </cfRule>
  </conditionalFormatting>
  <conditionalFormatting sqref="C85">
    <cfRule type="cellIs" dxfId="40" priority="79" operator="lessThanOrEqual">
      <formula>0</formula>
    </cfRule>
  </conditionalFormatting>
  <conditionalFormatting sqref="C86">
    <cfRule type="cellIs" dxfId="39" priority="78" operator="lessThanOrEqual">
      <formula>0</formula>
    </cfRule>
  </conditionalFormatting>
  <conditionalFormatting sqref="C89">
    <cfRule type="cellIs" dxfId="38" priority="75" operator="lessThanOrEqual">
      <formula>0</formula>
    </cfRule>
  </conditionalFormatting>
  <conditionalFormatting sqref="C92">
    <cfRule type="cellIs" dxfId="37" priority="73" operator="lessThanOrEqual">
      <formula>0</formula>
    </cfRule>
  </conditionalFormatting>
  <conditionalFormatting sqref="C95">
    <cfRule type="cellIs" dxfId="36" priority="70" operator="lessThanOrEqual">
      <formula>0</formula>
    </cfRule>
  </conditionalFormatting>
  <conditionalFormatting sqref="C96">
    <cfRule type="cellIs" dxfId="35" priority="68" operator="lessThanOrEqual">
      <formula>0</formula>
    </cfRule>
  </conditionalFormatting>
  <conditionalFormatting sqref="C98:C100">
    <cfRule type="cellIs" dxfId="34" priority="65" operator="lessThanOrEqual">
      <formula>0</formula>
    </cfRule>
  </conditionalFormatting>
  <conditionalFormatting sqref="C103:C105">
    <cfRule type="cellIs" dxfId="33" priority="62" operator="lessThanOrEqual">
      <formula>0</formula>
    </cfRule>
  </conditionalFormatting>
  <conditionalFormatting sqref="C106">
    <cfRule type="cellIs" dxfId="32" priority="61" operator="lessThanOrEqual">
      <formula>0</formula>
    </cfRule>
  </conditionalFormatting>
  <conditionalFormatting sqref="C107">
    <cfRule type="cellIs" dxfId="31" priority="60" operator="lessThanOrEqual">
      <formula>0</formula>
    </cfRule>
  </conditionalFormatting>
  <conditionalFormatting sqref="C108:C109">
    <cfRule type="cellIs" dxfId="30" priority="59" operator="lessThanOrEqual">
      <formula>0</formula>
    </cfRule>
  </conditionalFormatting>
  <conditionalFormatting sqref="C114">
    <cfRule type="cellIs" dxfId="29" priority="58" operator="lessThanOrEqual">
      <formula>0</formula>
    </cfRule>
  </conditionalFormatting>
  <conditionalFormatting sqref="C117">
    <cfRule type="cellIs" dxfId="28" priority="56" operator="lessThanOrEqual">
      <formula>0</formula>
    </cfRule>
  </conditionalFormatting>
  <conditionalFormatting sqref="C118">
    <cfRule type="cellIs" dxfId="27" priority="55" operator="lessThanOrEqual">
      <formula>0</formula>
    </cfRule>
  </conditionalFormatting>
  <conditionalFormatting sqref="C119:C132">
    <cfRule type="cellIs" dxfId="26" priority="54" operator="lessThanOrEqual">
      <formula>0</formula>
    </cfRule>
  </conditionalFormatting>
  <conditionalFormatting sqref="C138">
    <cfRule type="cellIs" dxfId="25" priority="52" operator="lessThanOrEqual">
      <formula>0</formula>
    </cfRule>
  </conditionalFormatting>
  <conditionalFormatting sqref="C143:C145">
    <cfRule type="cellIs" dxfId="24" priority="47" operator="lessThanOrEqual">
      <formula>0</formula>
    </cfRule>
  </conditionalFormatting>
  <conditionalFormatting sqref="C155:C157">
    <cfRule type="cellIs" dxfId="23" priority="46" operator="lessThanOrEqual">
      <formula>0</formula>
    </cfRule>
  </conditionalFormatting>
  <conditionalFormatting sqref="C158:C160">
    <cfRule type="cellIs" dxfId="22" priority="45" operator="lessThanOrEqual">
      <formula>0</formula>
    </cfRule>
  </conditionalFormatting>
  <conditionalFormatting sqref="C162">
    <cfRule type="cellIs" dxfId="21" priority="43" operator="lessThanOrEqual">
      <formula>0</formula>
    </cfRule>
  </conditionalFormatting>
  <conditionalFormatting sqref="C167">
    <cfRule type="cellIs" dxfId="20" priority="42" operator="lessThanOrEqual">
      <formula>0</formula>
    </cfRule>
  </conditionalFormatting>
  <conditionalFormatting sqref="C170">
    <cfRule type="cellIs" dxfId="19" priority="40" operator="lessThanOrEqual">
      <formula>0</formula>
    </cfRule>
  </conditionalFormatting>
  <conditionalFormatting sqref="C173">
    <cfRule type="cellIs" dxfId="18" priority="37" operator="lessThanOrEqual">
      <formula>0</formula>
    </cfRule>
  </conditionalFormatting>
  <conditionalFormatting sqref="C184:C186">
    <cfRule type="cellIs" dxfId="17" priority="36" operator="lessThanOrEqual">
      <formula>0</formula>
    </cfRule>
  </conditionalFormatting>
  <conditionalFormatting sqref="C187:C189">
    <cfRule type="cellIs" dxfId="16" priority="35" operator="lessThanOrEqual">
      <formula>0</formula>
    </cfRule>
  </conditionalFormatting>
  <conditionalFormatting sqref="C190">
    <cfRule type="cellIs" dxfId="15" priority="34" operator="lessThanOrEqual">
      <formula>0</formula>
    </cfRule>
  </conditionalFormatting>
  <conditionalFormatting sqref="C205">
    <cfRule type="cellIs" dxfId="14" priority="30" operator="lessThanOrEqual">
      <formula>0</formula>
    </cfRule>
  </conditionalFormatting>
  <conditionalFormatting sqref="C206">
    <cfRule type="cellIs" dxfId="13" priority="29" operator="lessThanOrEqual">
      <formula>0</formula>
    </cfRule>
  </conditionalFormatting>
  <conditionalFormatting sqref="C209">
    <cfRule type="cellIs" dxfId="12" priority="28" operator="lessThanOrEqual">
      <formula>0</formula>
    </cfRule>
  </conditionalFormatting>
  <conditionalFormatting sqref="C210:C212">
    <cfRule type="cellIs" dxfId="11" priority="27" operator="lessThanOrEqual">
      <formula>0</formula>
    </cfRule>
  </conditionalFormatting>
  <conditionalFormatting sqref="C213">
    <cfRule type="cellIs" dxfId="10" priority="26" operator="lessThanOrEqual">
      <formula>0</formula>
    </cfRule>
  </conditionalFormatting>
  <conditionalFormatting sqref="C220:C221">
    <cfRule type="cellIs" dxfId="9" priority="19" operator="lessThanOrEqual">
      <formula>0</formula>
    </cfRule>
  </conditionalFormatting>
  <conditionalFormatting sqref="C222:C224">
    <cfRule type="cellIs" dxfId="8" priority="18" operator="lessThanOrEqual">
      <formula>0</formula>
    </cfRule>
  </conditionalFormatting>
  <conditionalFormatting sqref="C226">
    <cfRule type="cellIs" dxfId="7" priority="16" operator="lessThanOrEqual">
      <formula>0</formula>
    </cfRule>
  </conditionalFormatting>
  <conditionalFormatting sqref="C228:C230">
    <cfRule type="cellIs" dxfId="6" priority="15" operator="lessThanOrEqual">
      <formula>0</formula>
    </cfRule>
  </conditionalFormatting>
  <conditionalFormatting sqref="C245:C253">
    <cfRule type="cellIs" dxfId="5" priority="13" operator="lessThanOrEqual">
      <formula>0</formula>
    </cfRule>
  </conditionalFormatting>
  <conditionalFormatting sqref="C254:C257">
    <cfRule type="cellIs" dxfId="4" priority="12" operator="lessThanOrEqual">
      <formula>0</formula>
    </cfRule>
  </conditionalFormatting>
  <conditionalFormatting sqref="C264:C268">
    <cfRule type="cellIs" dxfId="3" priority="9" operator="lessThanOrEqual">
      <formula>0</formula>
    </cfRule>
  </conditionalFormatting>
  <conditionalFormatting sqref="C269:C272">
    <cfRule type="cellIs" dxfId="2" priority="8" operator="lessThanOrEqual">
      <formula>0</formula>
    </cfRule>
  </conditionalFormatting>
  <conditionalFormatting sqref="C161">
    <cfRule type="cellIs" dxfId="1" priority="2" operator="lessThanOrEqual">
      <formula>0</formula>
    </cfRule>
  </conditionalFormatting>
  <conditionalFormatting sqref="C175">
    <cfRule type="cellIs" dxfId="0" priority="1" operator="lessThanOrEqual">
      <formula>0</formula>
    </cfRule>
  </conditionalFormatting>
  <pageMargins left="0.25" right="0.16187499999999999" top="0.75" bottom="0.75" header="0.3" footer="0.3"/>
  <pageSetup scale="50" fitToWidth="0" fitToHeight="0" orientation="landscape" horizontalDpi="300" verticalDpi="300" r:id="rId1"/>
  <headerFooter>
    <oddHeader>&amp;C&amp;"Arial,Negrita"&amp;14MUNICIPIO DE TECALITLAN JALISCO
PORTAL VICTORIA NO.9      RFC:MTE871101HLA     TEL:371-41-8-01-69
NOMINA QUINCENAL GENERAL DEL 16 AL 30 DE MAYO DEL 2020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8"/>
  <sheetViews>
    <sheetView tabSelected="1" view="pageLayout" zoomScale="40" zoomScaleNormal="40" zoomScaleSheetLayoutView="50" zoomScalePageLayoutView="40" workbookViewId="0">
      <selection activeCell="H3" sqref="H1:H1048576"/>
    </sheetView>
  </sheetViews>
  <sheetFormatPr baseColWidth="10" defaultRowHeight="23.25" x14ac:dyDescent="0.35"/>
  <cols>
    <col min="1" max="1" width="28.125" style="7" customWidth="1"/>
    <col min="2" max="2" width="34.875" style="8" customWidth="1"/>
    <col min="3" max="3" width="45.875" style="7" customWidth="1"/>
    <col min="4" max="4" width="18.375" style="152" customWidth="1"/>
    <col min="5" max="5" width="18" style="12" customWidth="1"/>
    <col min="6" max="6" width="21.875" style="20" customWidth="1"/>
    <col min="7" max="7" width="16.375" style="148" customWidth="1"/>
    <col min="8" max="8" width="20.875" style="148" hidden="1" customWidth="1"/>
    <col min="9" max="9" width="28.125" style="153" customWidth="1"/>
    <col min="10" max="10" width="28.125" style="148" customWidth="1"/>
    <col min="11" max="11" width="21.75" style="17" customWidth="1"/>
    <col min="12" max="12" width="16.5" style="17" customWidth="1"/>
    <col min="13" max="13" width="28.125" style="17" hidden="1" customWidth="1"/>
    <col min="14" max="14" width="20.125" style="17" hidden="1" customWidth="1"/>
    <col min="15" max="15" width="28.125" style="153" customWidth="1"/>
    <col min="16" max="16" width="31.375" style="153" bestFit="1" customWidth="1"/>
    <col min="17" max="16384" width="11" style="7"/>
  </cols>
  <sheetData>
    <row r="1" spans="1:17" ht="141.6" customHeight="1" thickBot="1" x14ac:dyDescent="0.4">
      <c r="A1" s="338" t="s">
        <v>108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9"/>
    </row>
    <row r="2" spans="1:17" ht="141.6" customHeight="1" thickBot="1" x14ac:dyDescent="0.4">
      <c r="A2" s="344"/>
      <c r="B2" s="345"/>
      <c r="C2" s="346"/>
      <c r="D2" s="340" t="s">
        <v>87</v>
      </c>
      <c r="E2" s="341"/>
      <c r="F2" s="341"/>
      <c r="G2" s="341"/>
      <c r="H2" s="342"/>
      <c r="I2" s="343"/>
      <c r="J2" s="340" t="s">
        <v>92</v>
      </c>
      <c r="K2" s="341"/>
      <c r="L2" s="341"/>
      <c r="M2" s="341"/>
      <c r="N2" s="342"/>
      <c r="O2" s="343"/>
      <c r="P2" s="226"/>
      <c r="Q2" s="9"/>
    </row>
    <row r="3" spans="1:17" ht="141.6" customHeight="1" x14ac:dyDescent="0.35">
      <c r="A3" s="10" t="s">
        <v>0</v>
      </c>
      <c r="B3" s="11" t="s">
        <v>2</v>
      </c>
      <c r="C3" s="11" t="s">
        <v>3</v>
      </c>
      <c r="D3" s="136" t="s">
        <v>4</v>
      </c>
      <c r="E3" s="137" t="s">
        <v>97</v>
      </c>
      <c r="F3" s="138" t="s">
        <v>90</v>
      </c>
      <c r="G3" s="147" t="s">
        <v>91</v>
      </c>
      <c r="H3" s="147" t="s">
        <v>630</v>
      </c>
      <c r="I3" s="149" t="s">
        <v>94</v>
      </c>
      <c r="J3" s="147" t="s">
        <v>88</v>
      </c>
      <c r="K3" s="144" t="s">
        <v>89</v>
      </c>
      <c r="L3" s="144" t="s">
        <v>101</v>
      </c>
      <c r="M3" s="144" t="s">
        <v>93</v>
      </c>
      <c r="N3" s="144" t="s">
        <v>604</v>
      </c>
      <c r="O3" s="149" t="s">
        <v>95</v>
      </c>
      <c r="P3" s="150" t="s">
        <v>96</v>
      </c>
      <c r="Q3" s="9"/>
    </row>
    <row r="4" spans="1:17" ht="141.6" customHeight="1" x14ac:dyDescent="0.35">
      <c r="A4" s="220" t="s">
        <v>49</v>
      </c>
      <c r="B4" s="220" t="s">
        <v>102</v>
      </c>
      <c r="C4" s="139" t="s">
        <v>564</v>
      </c>
      <c r="D4" s="151">
        <v>190.89</v>
      </c>
      <c r="E4" s="146">
        <v>15</v>
      </c>
      <c r="F4" s="140">
        <f>+D4*E4</f>
        <v>2863.35</v>
      </c>
      <c r="G4" s="145"/>
      <c r="H4" s="145"/>
      <c r="I4" s="151">
        <f>SUM(F4:H4)</f>
        <v>2863.35</v>
      </c>
      <c r="J4" s="145">
        <v>44.78</v>
      </c>
      <c r="K4" s="145"/>
      <c r="L4" s="145"/>
      <c r="M4" s="145"/>
      <c r="N4" s="145"/>
      <c r="O4" s="151">
        <f>SUM(J4:N4)</f>
        <v>44.78</v>
      </c>
      <c r="P4" s="151">
        <f t="shared" ref="P4:P34" si="0">+I4-O4</f>
        <v>2818.5699999999997</v>
      </c>
    </row>
    <row r="5" spans="1:17" ht="141.6" customHeight="1" x14ac:dyDescent="0.35">
      <c r="A5" s="220" t="s">
        <v>18</v>
      </c>
      <c r="B5" s="220" t="s">
        <v>245</v>
      </c>
      <c r="C5" s="139" t="s">
        <v>565</v>
      </c>
      <c r="D5" s="141">
        <v>488</v>
      </c>
      <c r="E5" s="146">
        <v>15</v>
      </c>
      <c r="F5" s="140">
        <f t="shared" ref="F5:F34" si="1">+D5*E5</f>
        <v>7320</v>
      </c>
      <c r="G5" s="145"/>
      <c r="H5" s="145"/>
      <c r="I5" s="151">
        <f t="shared" ref="I5:I51" si="2">SUM(F5:H5)</f>
        <v>7320</v>
      </c>
      <c r="J5" s="145">
        <v>925.38</v>
      </c>
      <c r="K5" s="145"/>
      <c r="L5" s="145"/>
      <c r="M5" s="145">
        <f>F5*3%</f>
        <v>219.6</v>
      </c>
      <c r="N5" s="145">
        <v>461.54</v>
      </c>
      <c r="O5" s="151">
        <f t="shared" ref="O5:O51" si="3">SUM(J5:N5)</f>
        <v>1606.52</v>
      </c>
      <c r="P5" s="151">
        <f t="shared" si="0"/>
        <v>5713.48</v>
      </c>
    </row>
    <row r="6" spans="1:17" ht="141.6" customHeight="1" x14ac:dyDescent="0.35">
      <c r="A6" s="351"/>
      <c r="B6" s="220" t="s">
        <v>29</v>
      </c>
      <c r="C6" s="139" t="s">
        <v>566</v>
      </c>
      <c r="D6" s="141">
        <v>217.2</v>
      </c>
      <c r="E6" s="146">
        <v>15</v>
      </c>
      <c r="F6" s="140">
        <f t="shared" si="1"/>
        <v>3258</v>
      </c>
      <c r="G6" s="145"/>
      <c r="H6" s="145"/>
      <c r="I6" s="151">
        <f t="shared" si="2"/>
        <v>3258</v>
      </c>
      <c r="J6" s="145">
        <v>107.97</v>
      </c>
      <c r="K6" s="145"/>
      <c r="L6" s="145"/>
      <c r="M6" s="145"/>
      <c r="N6" s="145"/>
      <c r="O6" s="151">
        <f t="shared" si="3"/>
        <v>107.97</v>
      </c>
      <c r="P6" s="151">
        <f t="shared" si="0"/>
        <v>3150.03</v>
      </c>
    </row>
    <row r="7" spans="1:17" ht="141.6" customHeight="1" x14ac:dyDescent="0.35">
      <c r="A7" s="351"/>
      <c r="B7" s="220" t="s">
        <v>112</v>
      </c>
      <c r="C7" s="139" t="s">
        <v>567</v>
      </c>
      <c r="D7" s="141">
        <v>252.8</v>
      </c>
      <c r="E7" s="146">
        <v>15</v>
      </c>
      <c r="F7" s="140">
        <f t="shared" si="1"/>
        <v>3792</v>
      </c>
      <c r="G7" s="145"/>
      <c r="H7" s="145"/>
      <c r="I7" s="151">
        <f t="shared" si="2"/>
        <v>3792</v>
      </c>
      <c r="J7" s="145">
        <v>291.17</v>
      </c>
      <c r="K7" s="145"/>
      <c r="L7" s="145"/>
      <c r="M7" s="145"/>
      <c r="N7" s="145"/>
      <c r="O7" s="151">
        <f t="shared" si="3"/>
        <v>291.17</v>
      </c>
      <c r="P7" s="151">
        <f t="shared" si="0"/>
        <v>3500.83</v>
      </c>
    </row>
    <row r="8" spans="1:17" ht="141.6" customHeight="1" x14ac:dyDescent="0.35">
      <c r="A8" s="351" t="s">
        <v>45</v>
      </c>
      <c r="B8" s="220" t="s">
        <v>106</v>
      </c>
      <c r="C8" s="139" t="s">
        <v>568</v>
      </c>
      <c r="D8" s="141">
        <v>128.11000000000001</v>
      </c>
      <c r="E8" s="146">
        <v>15</v>
      </c>
      <c r="F8" s="140">
        <f t="shared" si="1"/>
        <v>1921.65</v>
      </c>
      <c r="G8" s="145">
        <v>78.430000000000007</v>
      </c>
      <c r="H8" s="145"/>
      <c r="I8" s="151">
        <f t="shared" si="2"/>
        <v>2000.0800000000002</v>
      </c>
      <c r="J8" s="145"/>
      <c r="K8" s="145"/>
      <c r="L8" s="145"/>
      <c r="M8" s="145"/>
      <c r="N8" s="145"/>
      <c r="O8" s="151">
        <f t="shared" si="3"/>
        <v>0</v>
      </c>
      <c r="P8" s="151">
        <f t="shared" si="0"/>
        <v>2000.0800000000002</v>
      </c>
    </row>
    <row r="9" spans="1:17" ht="141.6" customHeight="1" x14ac:dyDescent="0.35">
      <c r="A9" s="351"/>
      <c r="B9" s="220" t="s">
        <v>106</v>
      </c>
      <c r="C9" s="139" t="s">
        <v>569</v>
      </c>
      <c r="D9" s="141">
        <v>128.11000000000001</v>
      </c>
      <c r="E9" s="146">
        <v>15</v>
      </c>
      <c r="F9" s="140">
        <f t="shared" si="1"/>
        <v>1921.65</v>
      </c>
      <c r="G9" s="145">
        <v>78.430000000000007</v>
      </c>
      <c r="H9" s="145"/>
      <c r="I9" s="151">
        <f t="shared" si="2"/>
        <v>2000.0800000000002</v>
      </c>
      <c r="J9" s="145"/>
      <c r="K9" s="145"/>
      <c r="L9" s="145"/>
      <c r="M9" s="145"/>
      <c r="N9" s="145"/>
      <c r="O9" s="151">
        <f t="shared" si="3"/>
        <v>0</v>
      </c>
      <c r="P9" s="151">
        <f t="shared" si="0"/>
        <v>2000.0800000000002</v>
      </c>
    </row>
    <row r="10" spans="1:17" ht="141.6" customHeight="1" x14ac:dyDescent="0.35">
      <c r="A10" s="351" t="s">
        <v>47</v>
      </c>
      <c r="B10" s="220" t="s">
        <v>117</v>
      </c>
      <c r="C10" s="139" t="s">
        <v>570</v>
      </c>
      <c r="D10" s="141">
        <v>221</v>
      </c>
      <c r="E10" s="146">
        <v>15</v>
      </c>
      <c r="F10" s="140">
        <f t="shared" si="1"/>
        <v>3315</v>
      </c>
      <c r="G10" s="145"/>
      <c r="H10" s="145"/>
      <c r="I10" s="151">
        <f t="shared" si="2"/>
        <v>3315</v>
      </c>
      <c r="J10" s="145">
        <v>114.17</v>
      </c>
      <c r="K10" s="145"/>
      <c r="L10" s="145"/>
      <c r="M10" s="145"/>
      <c r="N10" s="145"/>
      <c r="O10" s="151">
        <f t="shared" si="3"/>
        <v>114.17</v>
      </c>
      <c r="P10" s="151">
        <f t="shared" si="0"/>
        <v>3200.83</v>
      </c>
    </row>
    <row r="11" spans="1:17" ht="141.6" customHeight="1" x14ac:dyDescent="0.35">
      <c r="A11" s="351"/>
      <c r="B11" s="142" t="s">
        <v>112</v>
      </c>
      <c r="C11" s="143" t="s">
        <v>571</v>
      </c>
      <c r="D11" s="141">
        <v>178.85</v>
      </c>
      <c r="E11" s="146">
        <v>15</v>
      </c>
      <c r="F11" s="140">
        <f t="shared" si="1"/>
        <v>2682.75</v>
      </c>
      <c r="G11" s="145"/>
      <c r="H11" s="145"/>
      <c r="I11" s="151">
        <f t="shared" si="2"/>
        <v>2682.75</v>
      </c>
      <c r="J11" s="145">
        <v>25.13</v>
      </c>
      <c r="K11" s="145"/>
      <c r="L11" s="145"/>
      <c r="M11" s="145"/>
      <c r="N11" s="145"/>
      <c r="O11" s="151">
        <f t="shared" si="3"/>
        <v>25.13</v>
      </c>
      <c r="P11" s="151">
        <f t="shared" si="0"/>
        <v>2657.62</v>
      </c>
    </row>
    <row r="12" spans="1:17" ht="141.6" customHeight="1" x14ac:dyDescent="0.35">
      <c r="A12" s="220" t="s">
        <v>23</v>
      </c>
      <c r="B12" s="220" t="s">
        <v>118</v>
      </c>
      <c r="C12" s="139" t="s">
        <v>572</v>
      </c>
      <c r="D12" s="141">
        <v>127.3</v>
      </c>
      <c r="E12" s="146">
        <v>15</v>
      </c>
      <c r="F12" s="140">
        <f t="shared" si="1"/>
        <v>1909.5</v>
      </c>
      <c r="G12" s="145"/>
      <c r="H12" s="145"/>
      <c r="I12" s="151">
        <f t="shared" si="2"/>
        <v>1909.5</v>
      </c>
      <c r="J12" s="145">
        <v>109.42</v>
      </c>
      <c r="K12" s="145"/>
      <c r="L12" s="145"/>
      <c r="M12" s="145"/>
      <c r="N12" s="145"/>
      <c r="O12" s="151">
        <f t="shared" si="3"/>
        <v>109.42</v>
      </c>
      <c r="P12" s="151">
        <f t="shared" si="0"/>
        <v>1800.08</v>
      </c>
    </row>
    <row r="13" spans="1:17" ht="141.6" customHeight="1" x14ac:dyDescent="0.35">
      <c r="A13" s="220" t="s">
        <v>120</v>
      </c>
      <c r="B13" s="220" t="s">
        <v>37</v>
      </c>
      <c r="C13" s="139" t="s">
        <v>573</v>
      </c>
      <c r="D13" s="141">
        <v>166</v>
      </c>
      <c r="E13" s="146">
        <v>15</v>
      </c>
      <c r="F13" s="140">
        <f t="shared" si="1"/>
        <v>2490</v>
      </c>
      <c r="G13" s="145">
        <v>10.84</v>
      </c>
      <c r="H13" s="145"/>
      <c r="I13" s="151">
        <f t="shared" si="2"/>
        <v>2500.84</v>
      </c>
      <c r="J13" s="145"/>
      <c r="K13" s="145"/>
      <c r="L13" s="145"/>
      <c r="M13" s="145"/>
      <c r="N13" s="145"/>
      <c r="O13" s="151">
        <f t="shared" si="3"/>
        <v>0</v>
      </c>
      <c r="P13" s="151">
        <f t="shared" si="0"/>
        <v>2500.84</v>
      </c>
    </row>
    <row r="14" spans="1:17" ht="141.6" customHeight="1" x14ac:dyDescent="0.35">
      <c r="A14" s="221"/>
      <c r="B14" s="220" t="s">
        <v>247</v>
      </c>
      <c r="C14" s="139" t="s">
        <v>574</v>
      </c>
      <c r="D14" s="141">
        <v>405.46</v>
      </c>
      <c r="E14" s="146">
        <v>15</v>
      </c>
      <c r="F14" s="140">
        <f t="shared" si="1"/>
        <v>6081.9</v>
      </c>
      <c r="G14" s="145"/>
      <c r="H14" s="145"/>
      <c r="I14" s="151">
        <f t="shared" si="2"/>
        <v>6081.9</v>
      </c>
      <c r="J14" s="145">
        <v>660.94</v>
      </c>
      <c r="K14" s="145"/>
      <c r="L14" s="145"/>
      <c r="M14" s="145"/>
      <c r="N14" s="145"/>
      <c r="O14" s="151">
        <f t="shared" si="3"/>
        <v>660.94</v>
      </c>
      <c r="P14" s="151">
        <f t="shared" si="0"/>
        <v>5420.9599999999991</v>
      </c>
    </row>
    <row r="15" spans="1:17" ht="141.6" customHeight="1" x14ac:dyDescent="0.35">
      <c r="A15" s="351" t="s">
        <v>559</v>
      </c>
      <c r="B15" s="220" t="s">
        <v>117</v>
      </c>
      <c r="C15" s="139" t="s">
        <v>575</v>
      </c>
      <c r="D15" s="141">
        <v>290.52999999999997</v>
      </c>
      <c r="E15" s="146">
        <v>15</v>
      </c>
      <c r="F15" s="140">
        <f t="shared" si="1"/>
        <v>4357.95</v>
      </c>
      <c r="G15" s="145"/>
      <c r="H15" s="145"/>
      <c r="I15" s="151">
        <f t="shared" si="2"/>
        <v>4357.95</v>
      </c>
      <c r="J15" s="145">
        <v>357.86</v>
      </c>
      <c r="K15" s="145"/>
      <c r="L15" s="145"/>
      <c r="M15" s="145"/>
      <c r="N15" s="145"/>
      <c r="O15" s="151">
        <f t="shared" si="3"/>
        <v>357.86</v>
      </c>
      <c r="P15" s="151">
        <f t="shared" si="0"/>
        <v>4000.0899999999997</v>
      </c>
    </row>
    <row r="16" spans="1:17" ht="141.6" customHeight="1" x14ac:dyDescent="0.35">
      <c r="A16" s="351"/>
      <c r="B16" s="220" t="s">
        <v>628</v>
      </c>
      <c r="C16" s="139" t="s">
        <v>576</v>
      </c>
      <c r="D16" s="141">
        <v>196.56</v>
      </c>
      <c r="E16" s="146">
        <v>15</v>
      </c>
      <c r="F16" s="140">
        <f t="shared" si="1"/>
        <v>2948.4</v>
      </c>
      <c r="G16" s="145"/>
      <c r="H16" s="145"/>
      <c r="I16" s="151">
        <f t="shared" si="2"/>
        <v>2948.4</v>
      </c>
      <c r="J16" s="145">
        <v>54.03</v>
      </c>
      <c r="K16" s="145"/>
      <c r="L16" s="145"/>
      <c r="M16" s="145"/>
      <c r="N16" s="145"/>
      <c r="O16" s="151">
        <f t="shared" si="3"/>
        <v>54.03</v>
      </c>
      <c r="P16" s="151">
        <f t="shared" si="0"/>
        <v>2894.37</v>
      </c>
    </row>
    <row r="17" spans="1:16" ht="141.6" customHeight="1" x14ac:dyDescent="0.35">
      <c r="A17" s="220" t="s">
        <v>27</v>
      </c>
      <c r="B17" s="220" t="s">
        <v>629</v>
      </c>
      <c r="C17" s="139" t="s">
        <v>577</v>
      </c>
      <c r="D17" s="141">
        <v>252.8</v>
      </c>
      <c r="E17" s="146">
        <v>15</v>
      </c>
      <c r="F17" s="140">
        <f t="shared" si="1"/>
        <v>3792</v>
      </c>
      <c r="G17" s="145"/>
      <c r="H17" s="145"/>
      <c r="I17" s="151">
        <f t="shared" si="2"/>
        <v>3792</v>
      </c>
      <c r="J17" s="145">
        <v>291.16787199999999</v>
      </c>
      <c r="K17" s="145"/>
      <c r="L17" s="145"/>
      <c r="M17" s="145"/>
      <c r="N17" s="145"/>
      <c r="O17" s="151">
        <f t="shared" si="3"/>
        <v>291.16787199999999</v>
      </c>
      <c r="P17" s="151">
        <f t="shared" si="0"/>
        <v>3500.832128</v>
      </c>
    </row>
    <row r="18" spans="1:16" ht="141.6" customHeight="1" x14ac:dyDescent="0.35">
      <c r="A18" s="220"/>
      <c r="B18" s="220" t="s">
        <v>115</v>
      </c>
      <c r="C18" s="139" t="s">
        <v>578</v>
      </c>
      <c r="D18" s="141">
        <v>213.34</v>
      </c>
      <c r="E18" s="146">
        <v>15</v>
      </c>
      <c r="F18" s="140">
        <f t="shared" si="1"/>
        <v>3200.1</v>
      </c>
      <c r="G18" s="145"/>
      <c r="H18" s="145"/>
      <c r="I18" s="151">
        <f t="shared" si="2"/>
        <v>3200.1</v>
      </c>
      <c r="J18" s="145">
        <v>101.67</v>
      </c>
      <c r="K18" s="145"/>
      <c r="L18" s="145"/>
      <c r="M18" s="145"/>
      <c r="N18" s="145"/>
      <c r="O18" s="151">
        <f t="shared" si="3"/>
        <v>101.67</v>
      </c>
      <c r="P18" s="151">
        <f t="shared" si="0"/>
        <v>3098.43</v>
      </c>
    </row>
    <row r="19" spans="1:16" ht="141.6" customHeight="1" x14ac:dyDescent="0.35">
      <c r="A19" s="350" t="s">
        <v>59</v>
      </c>
      <c r="B19" s="220" t="s">
        <v>61</v>
      </c>
      <c r="C19" s="143" t="s">
        <v>583</v>
      </c>
      <c r="D19" s="141">
        <v>293.13</v>
      </c>
      <c r="E19" s="146">
        <v>12</v>
      </c>
      <c r="F19" s="140">
        <f t="shared" si="1"/>
        <v>3517.56</v>
      </c>
      <c r="G19" s="145"/>
      <c r="H19" s="145"/>
      <c r="I19" s="151">
        <f t="shared" si="2"/>
        <v>3517.56</v>
      </c>
      <c r="J19" s="145">
        <v>261.38</v>
      </c>
      <c r="K19" s="145">
        <v>54.15</v>
      </c>
      <c r="L19" s="145"/>
      <c r="M19" s="145"/>
      <c r="N19" s="145"/>
      <c r="O19" s="151">
        <f t="shared" si="3"/>
        <v>315.52999999999997</v>
      </c>
      <c r="P19" s="151">
        <f t="shared" si="0"/>
        <v>3202.0299999999997</v>
      </c>
    </row>
    <row r="20" spans="1:16" ht="141.6" customHeight="1" x14ac:dyDescent="0.35">
      <c r="A20" s="350"/>
      <c r="B20" s="220" t="s">
        <v>61</v>
      </c>
      <c r="C20" s="143" t="s">
        <v>584</v>
      </c>
      <c r="D20" s="141">
        <v>293.13</v>
      </c>
      <c r="E20" s="146">
        <v>15</v>
      </c>
      <c r="F20" s="140">
        <f t="shared" si="1"/>
        <v>4396.95</v>
      </c>
      <c r="G20" s="145"/>
      <c r="H20" s="145"/>
      <c r="I20" s="151">
        <f t="shared" si="2"/>
        <v>4396.95</v>
      </c>
      <c r="J20" s="145">
        <v>364.18</v>
      </c>
      <c r="K20" s="145">
        <v>54.15</v>
      </c>
      <c r="L20" s="145"/>
      <c r="M20" s="145"/>
      <c r="N20" s="145">
        <v>384.62</v>
      </c>
      <c r="O20" s="151">
        <f t="shared" si="3"/>
        <v>802.95</v>
      </c>
      <c r="P20" s="151">
        <f t="shared" si="0"/>
        <v>3594</v>
      </c>
    </row>
    <row r="21" spans="1:16" ht="141.6" customHeight="1" x14ac:dyDescent="0.35">
      <c r="A21" s="350"/>
      <c r="B21" s="220" t="s">
        <v>61</v>
      </c>
      <c r="C21" s="143" t="s">
        <v>585</v>
      </c>
      <c r="D21" s="141">
        <v>293.13</v>
      </c>
      <c r="E21" s="146">
        <v>15</v>
      </c>
      <c r="F21" s="140">
        <f t="shared" si="1"/>
        <v>4396.95</v>
      </c>
      <c r="G21" s="145"/>
      <c r="H21" s="145"/>
      <c r="I21" s="151">
        <f t="shared" si="2"/>
        <v>4396.95</v>
      </c>
      <c r="J21" s="145">
        <v>364.18</v>
      </c>
      <c r="K21" s="145">
        <v>54.15</v>
      </c>
      <c r="L21" s="145"/>
      <c r="M21" s="145"/>
      <c r="N21" s="145"/>
      <c r="O21" s="151">
        <f t="shared" si="3"/>
        <v>418.33</v>
      </c>
      <c r="P21" s="151">
        <f t="shared" si="0"/>
        <v>3978.62</v>
      </c>
    </row>
    <row r="22" spans="1:16" ht="141.6" customHeight="1" x14ac:dyDescent="0.35">
      <c r="A22" s="220" t="s">
        <v>27</v>
      </c>
      <c r="B22" s="220" t="s">
        <v>112</v>
      </c>
      <c r="C22" s="143" t="s">
        <v>586</v>
      </c>
      <c r="D22" s="141">
        <v>217.2</v>
      </c>
      <c r="E22" s="146">
        <v>15</v>
      </c>
      <c r="F22" s="140">
        <f t="shared" si="1"/>
        <v>3258</v>
      </c>
      <c r="G22" s="145"/>
      <c r="H22" s="145"/>
      <c r="I22" s="151">
        <f t="shared" si="2"/>
        <v>3258</v>
      </c>
      <c r="J22" s="145">
        <v>107.97</v>
      </c>
      <c r="K22" s="145"/>
      <c r="L22" s="145"/>
      <c r="M22" s="145"/>
      <c r="N22" s="145"/>
      <c r="O22" s="151">
        <f t="shared" si="3"/>
        <v>107.97</v>
      </c>
      <c r="P22" s="151">
        <f t="shared" si="0"/>
        <v>3150.03</v>
      </c>
    </row>
    <row r="23" spans="1:16" ht="141.6" customHeight="1" x14ac:dyDescent="0.35">
      <c r="A23" s="220" t="s">
        <v>31</v>
      </c>
      <c r="B23" s="220" t="s">
        <v>246</v>
      </c>
      <c r="C23" s="143" t="s">
        <v>587</v>
      </c>
      <c r="D23" s="141">
        <v>211.27</v>
      </c>
      <c r="E23" s="146">
        <v>15</v>
      </c>
      <c r="F23" s="140">
        <f t="shared" si="1"/>
        <v>3169.05</v>
      </c>
      <c r="G23" s="145"/>
      <c r="H23" s="145"/>
      <c r="I23" s="151">
        <f t="shared" si="2"/>
        <v>3169.05</v>
      </c>
      <c r="J23" s="145">
        <v>98.29</v>
      </c>
      <c r="K23" s="145">
        <v>54.15</v>
      </c>
      <c r="L23" s="145"/>
      <c r="M23" s="145"/>
      <c r="N23" s="145"/>
      <c r="O23" s="151">
        <f t="shared" si="3"/>
        <v>152.44</v>
      </c>
      <c r="P23" s="151">
        <f t="shared" si="0"/>
        <v>3016.61</v>
      </c>
    </row>
    <row r="24" spans="1:16" ht="141.6" customHeight="1" x14ac:dyDescent="0.35">
      <c r="A24" s="220" t="s">
        <v>580</v>
      </c>
      <c r="B24" s="220" t="s">
        <v>67</v>
      </c>
      <c r="C24" s="143" t="s">
        <v>579</v>
      </c>
      <c r="D24" s="141">
        <v>238.67</v>
      </c>
      <c r="E24" s="146">
        <v>15</v>
      </c>
      <c r="F24" s="140">
        <f t="shared" si="1"/>
        <v>3580.0499999999997</v>
      </c>
      <c r="G24" s="154"/>
      <c r="H24" s="154"/>
      <c r="I24" s="151">
        <f t="shared" si="2"/>
        <v>3580.0499999999997</v>
      </c>
      <c r="J24" s="145">
        <v>160.71</v>
      </c>
      <c r="K24" s="145"/>
      <c r="L24" s="145"/>
      <c r="M24" s="145"/>
      <c r="N24" s="145"/>
      <c r="O24" s="151">
        <f t="shared" si="3"/>
        <v>160.71</v>
      </c>
      <c r="P24" s="151">
        <f>+I24-O24</f>
        <v>3419.3399999999997</v>
      </c>
    </row>
    <row r="25" spans="1:16" ht="141.6" customHeight="1" x14ac:dyDescent="0.35">
      <c r="A25" s="220" t="s">
        <v>59</v>
      </c>
      <c r="B25" s="220" t="s">
        <v>61</v>
      </c>
      <c r="C25" s="143" t="s">
        <v>596</v>
      </c>
      <c r="D25" s="141">
        <v>293.13</v>
      </c>
      <c r="E25" s="146">
        <v>15</v>
      </c>
      <c r="F25" s="140">
        <f t="shared" si="1"/>
        <v>4396.95</v>
      </c>
      <c r="G25" s="154"/>
      <c r="H25" s="154"/>
      <c r="I25" s="151">
        <f t="shared" si="2"/>
        <v>4396.95</v>
      </c>
      <c r="J25" s="145">
        <v>364.28</v>
      </c>
      <c r="K25" s="145">
        <v>43.22</v>
      </c>
      <c r="L25" s="145"/>
      <c r="M25" s="145"/>
      <c r="N25" s="145"/>
      <c r="O25" s="151">
        <f t="shared" si="3"/>
        <v>407.5</v>
      </c>
      <c r="P25" s="151">
        <f t="shared" si="0"/>
        <v>3989.45</v>
      </c>
    </row>
    <row r="26" spans="1:16" ht="141.6" customHeight="1" x14ac:dyDescent="0.35">
      <c r="A26" s="220" t="s">
        <v>45</v>
      </c>
      <c r="B26" s="220" t="s">
        <v>37</v>
      </c>
      <c r="C26" s="143" t="s">
        <v>598</v>
      </c>
      <c r="D26" s="141">
        <v>128.11000000000001</v>
      </c>
      <c r="E26" s="146">
        <v>15</v>
      </c>
      <c r="F26" s="140">
        <f t="shared" ref="F26:F31" si="4">+D26*E26</f>
        <v>1921.65</v>
      </c>
      <c r="G26" s="145">
        <v>78.430000000000007</v>
      </c>
      <c r="H26" s="145"/>
      <c r="I26" s="151">
        <f t="shared" si="2"/>
        <v>2000.0800000000002</v>
      </c>
      <c r="J26" s="145"/>
      <c r="K26" s="145"/>
      <c r="L26" s="145"/>
      <c r="M26" s="145"/>
      <c r="N26" s="145"/>
      <c r="O26" s="151">
        <f t="shared" si="3"/>
        <v>0</v>
      </c>
      <c r="P26" s="151">
        <f t="shared" ref="P26:P31" si="5">+I26-O26</f>
        <v>2000.0800000000002</v>
      </c>
    </row>
    <row r="27" spans="1:16" ht="141.6" customHeight="1" x14ac:dyDescent="0.35">
      <c r="A27" s="220" t="s">
        <v>45</v>
      </c>
      <c r="B27" s="220" t="s">
        <v>112</v>
      </c>
      <c r="C27" s="143" t="s">
        <v>602</v>
      </c>
      <c r="D27" s="141">
        <v>166</v>
      </c>
      <c r="E27" s="146">
        <v>15</v>
      </c>
      <c r="F27" s="140">
        <f t="shared" si="4"/>
        <v>2490</v>
      </c>
      <c r="G27" s="145">
        <v>10.84</v>
      </c>
      <c r="H27" s="145"/>
      <c r="I27" s="151">
        <f t="shared" si="2"/>
        <v>2500.84</v>
      </c>
      <c r="J27" s="145"/>
      <c r="K27" s="145"/>
      <c r="L27" s="145"/>
      <c r="M27" s="145"/>
      <c r="N27" s="145"/>
      <c r="O27" s="151">
        <f t="shared" si="3"/>
        <v>0</v>
      </c>
      <c r="P27" s="151">
        <f t="shared" si="5"/>
        <v>2500.84</v>
      </c>
    </row>
    <row r="28" spans="1:16" ht="141.6" customHeight="1" x14ac:dyDescent="0.35">
      <c r="A28" s="220" t="s">
        <v>45</v>
      </c>
      <c r="B28" s="220" t="s">
        <v>112</v>
      </c>
      <c r="C28" s="220" t="s">
        <v>601</v>
      </c>
      <c r="D28" s="141">
        <v>166</v>
      </c>
      <c r="E28" s="146">
        <v>15</v>
      </c>
      <c r="F28" s="140">
        <f t="shared" ref="F28" si="6">+D28*E28</f>
        <v>2490</v>
      </c>
      <c r="G28" s="145">
        <v>10.84</v>
      </c>
      <c r="H28" s="145"/>
      <c r="I28" s="151">
        <f t="shared" si="2"/>
        <v>2500.84</v>
      </c>
      <c r="J28" s="145"/>
      <c r="K28" s="145"/>
      <c r="L28" s="145"/>
      <c r="M28" s="145"/>
      <c r="N28" s="145"/>
      <c r="O28" s="151">
        <f t="shared" si="3"/>
        <v>0</v>
      </c>
      <c r="P28" s="151">
        <f t="shared" ref="P28" si="7">+I28-O28</f>
        <v>2500.84</v>
      </c>
    </row>
    <row r="29" spans="1:16" ht="141.6" customHeight="1" x14ac:dyDescent="0.35">
      <c r="A29" s="220" t="s">
        <v>27</v>
      </c>
      <c r="B29" s="220" t="s">
        <v>112</v>
      </c>
      <c r="C29" s="143" t="s">
        <v>600</v>
      </c>
      <c r="D29" s="141">
        <v>166</v>
      </c>
      <c r="E29" s="146">
        <v>15</v>
      </c>
      <c r="F29" s="140">
        <f t="shared" ref="F29" si="8">+D29*E29</f>
        <v>2490</v>
      </c>
      <c r="G29" s="145">
        <v>10.84</v>
      </c>
      <c r="H29" s="145"/>
      <c r="I29" s="151">
        <f t="shared" si="2"/>
        <v>2500.84</v>
      </c>
      <c r="J29" s="145"/>
      <c r="K29" s="145"/>
      <c r="L29" s="145"/>
      <c r="M29" s="145"/>
      <c r="N29" s="145"/>
      <c r="O29" s="151">
        <f t="shared" si="3"/>
        <v>0</v>
      </c>
      <c r="P29" s="151">
        <f t="shared" ref="P29" si="9">+I29-O29</f>
        <v>2500.84</v>
      </c>
    </row>
    <row r="30" spans="1:16" ht="141.6" customHeight="1" x14ac:dyDescent="0.35">
      <c r="A30" s="220" t="s">
        <v>27</v>
      </c>
      <c r="B30" s="220" t="s">
        <v>112</v>
      </c>
      <c r="C30" s="143" t="s">
        <v>599</v>
      </c>
      <c r="D30" s="141">
        <v>166</v>
      </c>
      <c r="E30" s="146">
        <v>15</v>
      </c>
      <c r="F30" s="140">
        <f t="shared" si="4"/>
        <v>2490</v>
      </c>
      <c r="G30" s="145">
        <v>10.84</v>
      </c>
      <c r="H30" s="145"/>
      <c r="I30" s="151">
        <f t="shared" si="2"/>
        <v>2500.84</v>
      </c>
      <c r="J30" s="145"/>
      <c r="K30" s="145"/>
      <c r="L30" s="145"/>
      <c r="M30" s="145"/>
      <c r="N30" s="145"/>
      <c r="O30" s="151">
        <f t="shared" si="3"/>
        <v>0</v>
      </c>
      <c r="P30" s="151">
        <f t="shared" si="5"/>
        <v>2500.84</v>
      </c>
    </row>
    <row r="31" spans="1:16" ht="141.6" customHeight="1" x14ac:dyDescent="0.35">
      <c r="A31" s="220" t="s">
        <v>49</v>
      </c>
      <c r="B31" s="220" t="s">
        <v>115</v>
      </c>
      <c r="C31" s="143" t="s">
        <v>603</v>
      </c>
      <c r="D31" s="141">
        <v>252.8</v>
      </c>
      <c r="E31" s="146">
        <v>15</v>
      </c>
      <c r="F31" s="140">
        <f t="shared" si="4"/>
        <v>3792</v>
      </c>
      <c r="G31" s="145"/>
      <c r="H31" s="145"/>
      <c r="I31" s="151">
        <f t="shared" si="2"/>
        <v>3792</v>
      </c>
      <c r="J31" s="145">
        <v>291.17</v>
      </c>
      <c r="K31" s="145"/>
      <c r="L31" s="145"/>
      <c r="M31" s="145"/>
      <c r="N31" s="145"/>
      <c r="O31" s="151">
        <f t="shared" si="3"/>
        <v>291.17</v>
      </c>
      <c r="P31" s="151">
        <f t="shared" si="5"/>
        <v>3500.83</v>
      </c>
    </row>
    <row r="32" spans="1:16" ht="141.6" customHeight="1" x14ac:dyDescent="0.35">
      <c r="A32" s="220" t="s">
        <v>31</v>
      </c>
      <c r="B32" s="220" t="s">
        <v>33</v>
      </c>
      <c r="C32" s="143" t="s">
        <v>597</v>
      </c>
      <c r="D32" s="141">
        <v>338.63</v>
      </c>
      <c r="E32" s="146">
        <v>15</v>
      </c>
      <c r="F32" s="140">
        <f t="shared" si="1"/>
        <v>5079.45</v>
      </c>
      <c r="G32" s="154"/>
      <c r="H32" s="154"/>
      <c r="I32" s="151">
        <f t="shared" si="2"/>
        <v>5079.45</v>
      </c>
      <c r="J32" s="145">
        <v>475.88004799999993</v>
      </c>
      <c r="K32" s="145"/>
      <c r="L32" s="145"/>
      <c r="M32" s="145"/>
      <c r="N32" s="145"/>
      <c r="O32" s="151">
        <f t="shared" si="3"/>
        <v>475.88004799999993</v>
      </c>
      <c r="P32" s="151">
        <f t="shared" si="0"/>
        <v>4603.5699519999998</v>
      </c>
    </row>
    <row r="33" spans="1:16" ht="141.6" customHeight="1" x14ac:dyDescent="0.35">
      <c r="A33" s="207" t="s">
        <v>59</v>
      </c>
      <c r="B33" s="220" t="s">
        <v>61</v>
      </c>
      <c r="C33" s="220" t="s">
        <v>612</v>
      </c>
      <c r="D33" s="141">
        <v>293.13</v>
      </c>
      <c r="E33" s="146">
        <v>15</v>
      </c>
      <c r="F33" s="140">
        <f t="shared" si="1"/>
        <v>4396.95</v>
      </c>
      <c r="G33" s="154"/>
      <c r="H33" s="154"/>
      <c r="I33" s="151">
        <f t="shared" si="2"/>
        <v>4396.95</v>
      </c>
      <c r="J33" s="145">
        <v>364.18</v>
      </c>
      <c r="K33" s="145"/>
      <c r="L33" s="145"/>
      <c r="M33" s="145"/>
      <c r="N33" s="145"/>
      <c r="O33" s="151">
        <f t="shared" si="3"/>
        <v>364.18</v>
      </c>
      <c r="P33" s="151">
        <f t="shared" si="0"/>
        <v>4032.77</v>
      </c>
    </row>
    <row r="34" spans="1:16" ht="141.6" customHeight="1" x14ac:dyDescent="0.35">
      <c r="A34" s="220" t="s">
        <v>613</v>
      </c>
      <c r="B34" s="220" t="s">
        <v>614</v>
      </c>
      <c r="C34" s="143" t="s">
        <v>615</v>
      </c>
      <c r="D34" s="141">
        <v>293.13</v>
      </c>
      <c r="E34" s="146">
        <v>15</v>
      </c>
      <c r="F34" s="140">
        <f t="shared" si="1"/>
        <v>4396.95</v>
      </c>
      <c r="G34" s="154"/>
      <c r="H34" s="151"/>
      <c r="I34" s="151">
        <f t="shared" si="2"/>
        <v>4396.95</v>
      </c>
      <c r="J34" s="145">
        <v>364.18</v>
      </c>
      <c r="K34" s="145">
        <v>54.15</v>
      </c>
      <c r="L34" s="145"/>
      <c r="M34" s="145"/>
      <c r="N34" s="145">
        <v>357.15</v>
      </c>
      <c r="O34" s="151">
        <f t="shared" si="3"/>
        <v>775.48</v>
      </c>
      <c r="P34" s="151">
        <f t="shared" si="0"/>
        <v>3621.47</v>
      </c>
    </row>
    <row r="35" spans="1:16" ht="141.6" customHeight="1" x14ac:dyDescent="0.35">
      <c r="A35" s="220" t="s">
        <v>41</v>
      </c>
      <c r="B35" s="220" t="s">
        <v>618</v>
      </c>
      <c r="C35" s="143" t="s">
        <v>619</v>
      </c>
      <c r="D35" s="141">
        <v>275.2</v>
      </c>
      <c r="E35" s="146">
        <v>15</v>
      </c>
      <c r="F35" s="140">
        <f t="shared" ref="F35:F51" si="10">+D35*E35</f>
        <v>4128</v>
      </c>
      <c r="G35" s="145"/>
      <c r="H35" s="145"/>
      <c r="I35" s="151">
        <f t="shared" si="2"/>
        <v>4128</v>
      </c>
      <c r="J35" s="145">
        <v>327.8</v>
      </c>
      <c r="K35" s="145"/>
      <c r="L35" s="145"/>
      <c r="M35" s="145"/>
      <c r="N35" s="145"/>
      <c r="O35" s="151">
        <f t="shared" si="3"/>
        <v>327.8</v>
      </c>
      <c r="P35" s="151">
        <f t="shared" ref="P35:P51" si="11">+I35-O35</f>
        <v>3800.2</v>
      </c>
    </row>
    <row r="36" spans="1:16" ht="141.6" customHeight="1" x14ac:dyDescent="0.35">
      <c r="A36" s="220" t="s">
        <v>55</v>
      </c>
      <c r="B36" s="220" t="s">
        <v>115</v>
      </c>
      <c r="C36" s="143" t="s">
        <v>620</v>
      </c>
      <c r="D36" s="141">
        <v>279.33</v>
      </c>
      <c r="E36" s="146">
        <v>15</v>
      </c>
      <c r="F36" s="140">
        <f t="shared" si="10"/>
        <v>4189.95</v>
      </c>
      <c r="G36" s="145"/>
      <c r="H36" s="145"/>
      <c r="I36" s="151">
        <f t="shared" si="2"/>
        <v>4189.95</v>
      </c>
      <c r="J36" s="145">
        <v>334.55</v>
      </c>
      <c r="K36" s="145"/>
      <c r="L36" s="145"/>
      <c r="M36" s="145"/>
      <c r="N36" s="145"/>
      <c r="O36" s="151">
        <f t="shared" si="3"/>
        <v>334.55</v>
      </c>
      <c r="P36" s="151">
        <f t="shared" si="11"/>
        <v>3855.3999999999996</v>
      </c>
    </row>
    <row r="37" spans="1:16" ht="141.6" customHeight="1" x14ac:dyDescent="0.35">
      <c r="A37" s="220" t="s">
        <v>272</v>
      </c>
      <c r="B37" s="220" t="s">
        <v>56</v>
      </c>
      <c r="C37" s="143" t="s">
        <v>621</v>
      </c>
      <c r="D37" s="141">
        <v>279.33</v>
      </c>
      <c r="E37" s="146">
        <v>15</v>
      </c>
      <c r="F37" s="140">
        <f t="shared" si="10"/>
        <v>4189.95</v>
      </c>
      <c r="G37" s="145"/>
      <c r="H37" s="145"/>
      <c r="I37" s="151">
        <f t="shared" si="2"/>
        <v>4189.95</v>
      </c>
      <c r="J37" s="145">
        <v>334.55</v>
      </c>
      <c r="K37" s="145"/>
      <c r="L37" s="145"/>
      <c r="M37" s="145"/>
      <c r="N37" s="145"/>
      <c r="O37" s="151">
        <f t="shared" si="3"/>
        <v>334.55</v>
      </c>
      <c r="P37" s="151">
        <f t="shared" si="11"/>
        <v>3855.3999999999996</v>
      </c>
    </row>
    <row r="38" spans="1:16" ht="141.6" customHeight="1" x14ac:dyDescent="0.35">
      <c r="A38" s="220" t="s">
        <v>23</v>
      </c>
      <c r="B38" s="220" t="s">
        <v>28</v>
      </c>
      <c r="C38" s="143" t="s">
        <v>622</v>
      </c>
      <c r="D38" s="141">
        <v>118</v>
      </c>
      <c r="E38" s="146">
        <v>9</v>
      </c>
      <c r="F38" s="140">
        <f t="shared" si="10"/>
        <v>1062</v>
      </c>
      <c r="G38" s="145"/>
      <c r="H38" s="145"/>
      <c r="I38" s="151">
        <f t="shared" si="2"/>
        <v>1062</v>
      </c>
      <c r="J38" s="145">
        <v>55.2</v>
      </c>
      <c r="K38" s="145"/>
      <c r="L38" s="145"/>
      <c r="M38" s="145"/>
      <c r="N38" s="145"/>
      <c r="O38" s="151">
        <f t="shared" si="3"/>
        <v>55.2</v>
      </c>
      <c r="P38" s="151">
        <f t="shared" si="11"/>
        <v>1006.8</v>
      </c>
    </row>
    <row r="39" spans="1:16" ht="141.6" customHeight="1" x14ac:dyDescent="0.35">
      <c r="A39" s="220" t="s">
        <v>31</v>
      </c>
      <c r="B39" s="220" t="s">
        <v>276</v>
      </c>
      <c r="C39" s="143" t="s">
        <v>623</v>
      </c>
      <c r="D39" s="141">
        <v>217.2</v>
      </c>
      <c r="E39" s="146">
        <v>15</v>
      </c>
      <c r="F39" s="140">
        <f t="shared" si="10"/>
        <v>3258</v>
      </c>
      <c r="G39" s="145"/>
      <c r="H39" s="145"/>
      <c r="I39" s="151">
        <f t="shared" si="2"/>
        <v>3258</v>
      </c>
      <c r="J39" s="145">
        <v>233.14</v>
      </c>
      <c r="K39" s="145"/>
      <c r="L39" s="145"/>
      <c r="M39" s="145"/>
      <c r="N39" s="145"/>
      <c r="O39" s="151">
        <f t="shared" si="3"/>
        <v>233.14</v>
      </c>
      <c r="P39" s="151">
        <f t="shared" si="11"/>
        <v>3024.86</v>
      </c>
    </row>
    <row r="40" spans="1:16" ht="141.6" customHeight="1" x14ac:dyDescent="0.35">
      <c r="A40" s="220" t="s">
        <v>149</v>
      </c>
      <c r="B40" s="220" t="s">
        <v>624</v>
      </c>
      <c r="C40" s="143" t="s">
        <v>625</v>
      </c>
      <c r="D40" s="141">
        <v>268</v>
      </c>
      <c r="E40" s="146">
        <v>15</v>
      </c>
      <c r="F40" s="140">
        <f t="shared" si="10"/>
        <v>4020</v>
      </c>
      <c r="G40" s="145"/>
      <c r="H40" s="145"/>
      <c r="I40" s="151">
        <f t="shared" si="2"/>
        <v>4020</v>
      </c>
      <c r="J40" s="145">
        <v>315.97000000000003</v>
      </c>
      <c r="K40" s="145"/>
      <c r="L40" s="145"/>
      <c r="M40" s="145"/>
      <c r="N40" s="145"/>
      <c r="O40" s="151">
        <f t="shared" si="3"/>
        <v>315.97000000000003</v>
      </c>
      <c r="P40" s="151">
        <f t="shared" si="11"/>
        <v>3704.0299999999997</v>
      </c>
    </row>
    <row r="41" spans="1:16" ht="141.6" customHeight="1" x14ac:dyDescent="0.35">
      <c r="A41" s="220" t="s">
        <v>31</v>
      </c>
      <c r="B41" s="220" t="s">
        <v>37</v>
      </c>
      <c r="C41" s="143" t="s">
        <v>626</v>
      </c>
      <c r="D41" s="141">
        <v>141.6</v>
      </c>
      <c r="E41" s="146">
        <v>15</v>
      </c>
      <c r="F41" s="140">
        <f t="shared" si="10"/>
        <v>2124</v>
      </c>
      <c r="G41" s="145"/>
      <c r="H41" s="145"/>
      <c r="I41" s="151">
        <f t="shared" si="2"/>
        <v>2124</v>
      </c>
      <c r="J41" s="145">
        <v>123.15</v>
      </c>
      <c r="K41" s="145"/>
      <c r="L41" s="145"/>
      <c r="M41" s="145"/>
      <c r="N41" s="145"/>
      <c r="O41" s="151">
        <f t="shared" si="3"/>
        <v>123.15</v>
      </c>
      <c r="P41" s="151">
        <f t="shared" si="11"/>
        <v>2000.85</v>
      </c>
    </row>
    <row r="42" spans="1:16" ht="141.6" customHeight="1" x14ac:dyDescent="0.35">
      <c r="A42" s="220" t="s">
        <v>31</v>
      </c>
      <c r="B42" s="220" t="s">
        <v>37</v>
      </c>
      <c r="C42" s="143" t="s">
        <v>627</v>
      </c>
      <c r="D42" s="141">
        <v>217.15</v>
      </c>
      <c r="E42" s="146">
        <v>15</v>
      </c>
      <c r="F42" s="140">
        <f t="shared" si="10"/>
        <v>3257.25</v>
      </c>
      <c r="G42" s="145"/>
      <c r="H42" s="145"/>
      <c r="I42" s="151">
        <f t="shared" si="2"/>
        <v>3257.25</v>
      </c>
      <c r="J42" s="145">
        <v>233.06</v>
      </c>
      <c r="K42" s="145"/>
      <c r="L42" s="145"/>
      <c r="M42" s="145"/>
      <c r="N42" s="145"/>
      <c r="O42" s="151">
        <f t="shared" si="3"/>
        <v>233.06</v>
      </c>
      <c r="P42" s="151">
        <f t="shared" si="11"/>
        <v>3024.19</v>
      </c>
    </row>
    <row r="43" spans="1:16" ht="141.6" customHeight="1" x14ac:dyDescent="0.35">
      <c r="A43" s="220" t="s">
        <v>47</v>
      </c>
      <c r="B43" s="220" t="s">
        <v>112</v>
      </c>
      <c r="C43" s="143" t="s">
        <v>633</v>
      </c>
      <c r="D43" s="141">
        <v>215.4</v>
      </c>
      <c r="E43" s="146">
        <v>15</v>
      </c>
      <c r="F43" s="140">
        <f t="shared" si="10"/>
        <v>3231</v>
      </c>
      <c r="G43" s="145"/>
      <c r="H43" s="145"/>
      <c r="I43" s="151">
        <f t="shared" si="2"/>
        <v>3231</v>
      </c>
      <c r="J43" s="145">
        <v>230.2</v>
      </c>
      <c r="K43" s="145"/>
      <c r="L43" s="145"/>
      <c r="M43" s="145"/>
      <c r="N43" s="145"/>
      <c r="O43" s="151">
        <f t="shared" si="3"/>
        <v>230.2</v>
      </c>
      <c r="P43" s="151">
        <f t="shared" si="11"/>
        <v>3000.8</v>
      </c>
    </row>
    <row r="44" spans="1:16" ht="141.6" customHeight="1" x14ac:dyDescent="0.35">
      <c r="A44" s="220" t="s">
        <v>632</v>
      </c>
      <c r="B44" s="220" t="s">
        <v>169</v>
      </c>
      <c r="C44" s="143" t="s">
        <v>637</v>
      </c>
      <c r="D44" s="141">
        <v>264.45</v>
      </c>
      <c r="E44" s="146">
        <v>15</v>
      </c>
      <c r="F44" s="140">
        <f t="shared" si="10"/>
        <v>3966.75</v>
      </c>
      <c r="G44" s="145"/>
      <c r="H44" s="145"/>
      <c r="I44" s="151">
        <f t="shared" si="2"/>
        <v>3966.75</v>
      </c>
      <c r="J44" s="145">
        <v>310.25</v>
      </c>
      <c r="K44" s="145"/>
      <c r="L44" s="145"/>
      <c r="M44" s="145"/>
      <c r="N44" s="145"/>
      <c r="O44" s="151">
        <f t="shared" si="3"/>
        <v>310.25</v>
      </c>
      <c r="P44" s="151">
        <f t="shared" si="11"/>
        <v>3656.5</v>
      </c>
    </row>
    <row r="45" spans="1:16" ht="141.6" customHeight="1" x14ac:dyDescent="0.35">
      <c r="A45" s="220" t="s">
        <v>149</v>
      </c>
      <c r="B45" s="220" t="s">
        <v>115</v>
      </c>
      <c r="C45" s="143" t="s">
        <v>638</v>
      </c>
      <c r="D45" s="141">
        <v>132.6</v>
      </c>
      <c r="E45" s="146">
        <v>15</v>
      </c>
      <c r="F45" s="140">
        <f t="shared" ref="F45" si="12">+D45*E45</f>
        <v>1989</v>
      </c>
      <c r="G45" s="145"/>
      <c r="H45" s="145"/>
      <c r="I45" s="151">
        <f t="shared" ref="I45" si="13">SUM(F45:H45)</f>
        <v>1989</v>
      </c>
      <c r="J45" s="145">
        <v>114.51</v>
      </c>
      <c r="K45" s="145"/>
      <c r="L45" s="145"/>
      <c r="M45" s="145"/>
      <c r="N45" s="145"/>
      <c r="O45" s="151">
        <f t="shared" ref="O45" si="14">SUM(J45:N45)</f>
        <v>114.51</v>
      </c>
      <c r="P45" s="151">
        <f t="shared" ref="P45" si="15">+I45-O45</f>
        <v>1874.49</v>
      </c>
    </row>
    <row r="46" spans="1:16" ht="141.6" customHeight="1" x14ac:dyDescent="0.35">
      <c r="A46" s="220" t="s">
        <v>27</v>
      </c>
      <c r="B46" s="220" t="s">
        <v>115</v>
      </c>
      <c r="C46" s="143" t="s">
        <v>639</v>
      </c>
      <c r="D46" s="141">
        <v>132.6</v>
      </c>
      <c r="E46" s="146">
        <v>15</v>
      </c>
      <c r="F46" s="140">
        <f t="shared" ref="F46" si="16">+D46*E46</f>
        <v>1989</v>
      </c>
      <c r="G46" s="145"/>
      <c r="H46" s="145"/>
      <c r="I46" s="151">
        <f t="shared" ref="I46" si="17">SUM(F46:H46)</f>
        <v>1989</v>
      </c>
      <c r="J46" s="145">
        <v>114.51</v>
      </c>
      <c r="K46" s="145"/>
      <c r="L46" s="145"/>
      <c r="M46" s="145"/>
      <c r="N46" s="145"/>
      <c r="O46" s="151">
        <f t="shared" ref="O46" si="18">SUM(J46:N46)</f>
        <v>114.51</v>
      </c>
      <c r="P46" s="151">
        <f t="shared" ref="P46" si="19">+I46-O46</f>
        <v>1874.49</v>
      </c>
    </row>
    <row r="47" spans="1:16" ht="141.6" customHeight="1" x14ac:dyDescent="0.35">
      <c r="A47" s="220" t="s">
        <v>127</v>
      </c>
      <c r="B47" s="220" t="s">
        <v>115</v>
      </c>
      <c r="C47" s="143" t="s">
        <v>640</v>
      </c>
      <c r="D47" s="141">
        <v>132.6</v>
      </c>
      <c r="E47" s="146">
        <v>15</v>
      </c>
      <c r="F47" s="140">
        <f t="shared" si="10"/>
        <v>1989</v>
      </c>
      <c r="G47" s="145"/>
      <c r="H47" s="145"/>
      <c r="I47" s="151">
        <f t="shared" si="2"/>
        <v>1989</v>
      </c>
      <c r="J47" s="145">
        <v>114.51</v>
      </c>
      <c r="K47" s="145"/>
      <c r="L47" s="145"/>
      <c r="M47" s="145"/>
      <c r="N47" s="145"/>
      <c r="O47" s="151">
        <f t="shared" si="3"/>
        <v>114.51</v>
      </c>
      <c r="P47" s="151">
        <f t="shared" si="11"/>
        <v>1874.49</v>
      </c>
    </row>
    <row r="48" spans="1:16" ht="141.6" customHeight="1" x14ac:dyDescent="0.35">
      <c r="A48" s="220" t="s">
        <v>560</v>
      </c>
      <c r="B48" s="220" t="s">
        <v>641</v>
      </c>
      <c r="C48" s="143" t="s">
        <v>642</v>
      </c>
      <c r="D48" s="141">
        <v>132.6</v>
      </c>
      <c r="E48" s="146">
        <v>15</v>
      </c>
      <c r="F48" s="140">
        <f t="shared" si="10"/>
        <v>1989</v>
      </c>
      <c r="G48" s="145"/>
      <c r="H48" s="145"/>
      <c r="I48" s="151">
        <f t="shared" si="2"/>
        <v>1989</v>
      </c>
      <c r="J48" s="145">
        <v>114.51</v>
      </c>
      <c r="K48" s="145"/>
      <c r="L48" s="145"/>
      <c r="M48" s="145"/>
      <c r="N48" s="145"/>
      <c r="O48" s="151">
        <f t="shared" si="3"/>
        <v>114.51</v>
      </c>
      <c r="P48" s="151">
        <f t="shared" si="11"/>
        <v>1874.49</v>
      </c>
    </row>
    <row r="49" spans="1:16" ht="141.6" customHeight="1" x14ac:dyDescent="0.35">
      <c r="A49" s="220" t="s">
        <v>31</v>
      </c>
      <c r="B49" s="220" t="s">
        <v>115</v>
      </c>
      <c r="C49" s="143" t="s">
        <v>643</v>
      </c>
      <c r="D49" s="141">
        <v>132.6</v>
      </c>
      <c r="E49" s="146">
        <v>15</v>
      </c>
      <c r="F49" s="140">
        <f t="shared" si="10"/>
        <v>1989</v>
      </c>
      <c r="G49" s="145"/>
      <c r="H49" s="145"/>
      <c r="I49" s="151">
        <f t="shared" si="2"/>
        <v>1989</v>
      </c>
      <c r="J49" s="145">
        <v>114.51</v>
      </c>
      <c r="K49" s="145"/>
      <c r="L49" s="145"/>
      <c r="M49" s="145"/>
      <c r="N49" s="145"/>
      <c r="O49" s="151">
        <f t="shared" si="3"/>
        <v>114.51</v>
      </c>
      <c r="P49" s="151">
        <f t="shared" si="11"/>
        <v>1874.49</v>
      </c>
    </row>
    <row r="50" spans="1:16" ht="141.6" customHeight="1" x14ac:dyDescent="0.35">
      <c r="A50" s="222" t="s">
        <v>31</v>
      </c>
      <c r="B50" s="222" t="s">
        <v>115</v>
      </c>
      <c r="C50" s="143" t="s">
        <v>644</v>
      </c>
      <c r="D50" s="141">
        <v>132.6</v>
      </c>
      <c r="E50" s="146">
        <v>15</v>
      </c>
      <c r="F50" s="140">
        <f t="shared" si="10"/>
        <v>1989</v>
      </c>
      <c r="G50" s="145"/>
      <c r="H50" s="145"/>
      <c r="I50" s="151">
        <f t="shared" si="2"/>
        <v>1989</v>
      </c>
      <c r="J50" s="145">
        <v>114.51</v>
      </c>
      <c r="K50" s="145"/>
      <c r="L50" s="145"/>
      <c r="M50" s="145"/>
      <c r="N50" s="145"/>
      <c r="O50" s="151">
        <f t="shared" si="3"/>
        <v>114.51</v>
      </c>
      <c r="P50" s="151">
        <f t="shared" si="11"/>
        <v>1874.49</v>
      </c>
    </row>
    <row r="51" spans="1:16" ht="141.6" customHeight="1" x14ac:dyDescent="0.35">
      <c r="A51" s="222" t="s">
        <v>648</v>
      </c>
      <c r="B51" s="222" t="s">
        <v>117</v>
      </c>
      <c r="C51" s="143" t="s">
        <v>649</v>
      </c>
      <c r="D51" s="141">
        <v>234.1</v>
      </c>
      <c r="E51" s="146">
        <v>15</v>
      </c>
      <c r="F51" s="140">
        <f t="shared" si="10"/>
        <v>3511.5</v>
      </c>
      <c r="G51" s="145"/>
      <c r="H51" s="145"/>
      <c r="I51" s="151">
        <f t="shared" si="2"/>
        <v>3511.5</v>
      </c>
      <c r="J51" s="145">
        <v>260.72000000000003</v>
      </c>
      <c r="K51" s="145"/>
      <c r="L51" s="145"/>
      <c r="M51" s="145"/>
      <c r="N51" s="145"/>
      <c r="O51" s="151">
        <f t="shared" si="3"/>
        <v>260.72000000000003</v>
      </c>
      <c r="P51" s="151">
        <f t="shared" si="11"/>
        <v>3250.7799999999997</v>
      </c>
    </row>
    <row r="52" spans="1:16" ht="141.6" customHeight="1" x14ac:dyDescent="0.35">
      <c r="A52" s="222" t="s">
        <v>560</v>
      </c>
      <c r="B52" s="222" t="s">
        <v>207</v>
      </c>
      <c r="C52" s="143" t="s">
        <v>650</v>
      </c>
      <c r="D52" s="141">
        <v>234.1</v>
      </c>
      <c r="E52" s="146">
        <v>15</v>
      </c>
      <c r="F52" s="140">
        <f t="shared" ref="F52:F56" si="20">+D52*E52</f>
        <v>3511.5</v>
      </c>
      <c r="G52" s="145"/>
      <c r="H52" s="145"/>
      <c r="I52" s="151">
        <f t="shared" ref="I52:I56" si="21">SUM(F52:H52)</f>
        <v>3511.5</v>
      </c>
      <c r="J52" s="145">
        <v>260.72000000000003</v>
      </c>
      <c r="K52" s="145"/>
      <c r="L52" s="145"/>
      <c r="M52" s="145"/>
      <c r="N52" s="145"/>
      <c r="O52" s="151">
        <f t="shared" ref="O52:O56" si="22">SUM(J52:N52)</f>
        <v>260.72000000000003</v>
      </c>
      <c r="P52" s="151">
        <f t="shared" ref="P52:P56" si="23">+I52-O52</f>
        <v>3250.7799999999997</v>
      </c>
    </row>
    <row r="53" spans="1:16" ht="141.6" customHeight="1" x14ac:dyDescent="0.35">
      <c r="A53" s="222" t="s">
        <v>31</v>
      </c>
      <c r="B53" s="222" t="s">
        <v>651</v>
      </c>
      <c r="C53" s="143" t="s">
        <v>652</v>
      </c>
      <c r="D53" s="141">
        <v>260.26</v>
      </c>
      <c r="E53" s="146">
        <v>15</v>
      </c>
      <c r="F53" s="140">
        <f t="shared" si="20"/>
        <v>3903.8999999999996</v>
      </c>
      <c r="G53" s="145"/>
      <c r="H53" s="145"/>
      <c r="I53" s="151">
        <f t="shared" si="21"/>
        <v>3903.8999999999996</v>
      </c>
      <c r="J53" s="145">
        <v>303.41000000000003</v>
      </c>
      <c r="K53" s="145"/>
      <c r="L53" s="145"/>
      <c r="M53" s="145"/>
      <c r="N53" s="145"/>
      <c r="O53" s="151">
        <f t="shared" si="22"/>
        <v>303.41000000000003</v>
      </c>
      <c r="P53" s="151">
        <f t="shared" si="23"/>
        <v>3600.49</v>
      </c>
    </row>
    <row r="54" spans="1:16" ht="141.6" customHeight="1" x14ac:dyDescent="0.35">
      <c r="A54" s="222" t="s">
        <v>31</v>
      </c>
      <c r="B54" s="222" t="s">
        <v>37</v>
      </c>
      <c r="C54" s="143" t="s">
        <v>653</v>
      </c>
      <c r="D54" s="141">
        <v>272.8</v>
      </c>
      <c r="E54" s="146">
        <v>15</v>
      </c>
      <c r="F54" s="140">
        <f t="shared" si="20"/>
        <v>4092</v>
      </c>
      <c r="G54" s="145"/>
      <c r="H54" s="145"/>
      <c r="I54" s="151">
        <f t="shared" si="21"/>
        <v>4092</v>
      </c>
      <c r="J54" s="145">
        <v>323.88</v>
      </c>
      <c r="K54" s="145"/>
      <c r="L54" s="145"/>
      <c r="M54" s="145"/>
      <c r="N54" s="145"/>
      <c r="O54" s="151">
        <f t="shared" si="22"/>
        <v>323.88</v>
      </c>
      <c r="P54" s="151">
        <f t="shared" si="23"/>
        <v>3768.12</v>
      </c>
    </row>
    <row r="55" spans="1:16" ht="141.6" customHeight="1" x14ac:dyDescent="0.35">
      <c r="A55" s="222" t="s">
        <v>654</v>
      </c>
      <c r="B55" s="222" t="s">
        <v>655</v>
      </c>
      <c r="C55" s="143" t="s">
        <v>656</v>
      </c>
      <c r="D55" s="141">
        <v>318.5</v>
      </c>
      <c r="E55" s="146">
        <v>15</v>
      </c>
      <c r="F55" s="140">
        <f t="shared" si="20"/>
        <v>4777.5</v>
      </c>
      <c r="G55" s="145"/>
      <c r="H55" s="145"/>
      <c r="I55" s="151">
        <f t="shared" si="21"/>
        <v>4777.5</v>
      </c>
      <c r="J55" s="145">
        <v>425.07</v>
      </c>
      <c r="K55" s="145"/>
      <c r="L55" s="145"/>
      <c r="M55" s="145"/>
      <c r="N55" s="145"/>
      <c r="O55" s="151">
        <f t="shared" si="22"/>
        <v>425.07</v>
      </c>
      <c r="P55" s="151">
        <f t="shared" si="23"/>
        <v>4352.43</v>
      </c>
    </row>
    <row r="56" spans="1:16" ht="141.6" customHeight="1" x14ac:dyDescent="0.35">
      <c r="A56" s="222" t="s">
        <v>654</v>
      </c>
      <c r="B56" s="222" t="s">
        <v>614</v>
      </c>
      <c r="C56" s="143" t="s">
        <v>657</v>
      </c>
      <c r="D56" s="141">
        <v>290.52999999999997</v>
      </c>
      <c r="E56" s="146">
        <v>15</v>
      </c>
      <c r="F56" s="140">
        <f t="shared" si="20"/>
        <v>4357.95</v>
      </c>
      <c r="G56" s="145"/>
      <c r="H56" s="145"/>
      <c r="I56" s="151">
        <f t="shared" si="21"/>
        <v>4357.95</v>
      </c>
      <c r="J56" s="145">
        <v>357.94</v>
      </c>
      <c r="K56" s="145"/>
      <c r="L56" s="145"/>
      <c r="M56" s="145"/>
      <c r="N56" s="145"/>
      <c r="O56" s="151">
        <f t="shared" si="22"/>
        <v>357.94</v>
      </c>
      <c r="P56" s="151">
        <f t="shared" si="23"/>
        <v>4000.0099999999998</v>
      </c>
    </row>
    <row r="57" spans="1:16" ht="141.6" customHeight="1" x14ac:dyDescent="0.35">
      <c r="A57" s="222" t="s">
        <v>654</v>
      </c>
      <c r="B57" s="222" t="s">
        <v>614</v>
      </c>
      <c r="C57" s="143" t="s">
        <v>658</v>
      </c>
      <c r="D57" s="141">
        <v>290.52999999999997</v>
      </c>
      <c r="E57" s="146">
        <v>15</v>
      </c>
      <c r="F57" s="140">
        <f t="shared" ref="F57:F60" si="24">+D57*E57</f>
        <v>4357.95</v>
      </c>
      <c r="G57" s="145"/>
      <c r="H57" s="145"/>
      <c r="I57" s="151">
        <f t="shared" ref="I57:I60" si="25">SUM(F57:H57)</f>
        <v>4357.95</v>
      </c>
      <c r="J57" s="145">
        <v>357.94</v>
      </c>
      <c r="K57" s="145"/>
      <c r="L57" s="145"/>
      <c r="M57" s="145"/>
      <c r="N57" s="145"/>
      <c r="O57" s="151">
        <f t="shared" ref="O57:O60" si="26">SUM(J57:N57)</f>
        <v>357.94</v>
      </c>
      <c r="P57" s="151">
        <f t="shared" ref="P57:P60" si="27">+I57-O57</f>
        <v>4000.0099999999998</v>
      </c>
    </row>
    <row r="58" spans="1:16" ht="141.6" customHeight="1" x14ac:dyDescent="0.35">
      <c r="A58" s="222" t="s">
        <v>654</v>
      </c>
      <c r="B58" s="222" t="s">
        <v>109</v>
      </c>
      <c r="C58" s="143" t="s">
        <v>659</v>
      </c>
      <c r="D58" s="141">
        <v>314.7</v>
      </c>
      <c r="E58" s="146">
        <v>15</v>
      </c>
      <c r="F58" s="140">
        <f t="shared" si="24"/>
        <v>4720.5</v>
      </c>
      <c r="G58" s="145"/>
      <c r="H58" s="145"/>
      <c r="I58" s="151">
        <f t="shared" si="25"/>
        <v>4720.5</v>
      </c>
      <c r="J58" s="145">
        <v>415.95</v>
      </c>
      <c r="K58" s="145"/>
      <c r="L58" s="145"/>
      <c r="M58" s="145"/>
      <c r="N58" s="145"/>
      <c r="O58" s="151">
        <f t="shared" si="26"/>
        <v>415.95</v>
      </c>
      <c r="P58" s="151">
        <f t="shared" si="27"/>
        <v>4304.55</v>
      </c>
    </row>
    <row r="59" spans="1:16" ht="141.6" customHeight="1" x14ac:dyDescent="0.35">
      <c r="A59" s="222" t="s">
        <v>654</v>
      </c>
      <c r="B59" s="222" t="s">
        <v>614</v>
      </c>
      <c r="C59" s="143" t="s">
        <v>660</v>
      </c>
      <c r="D59" s="141">
        <v>290.52999999999997</v>
      </c>
      <c r="E59" s="146">
        <v>15</v>
      </c>
      <c r="F59" s="140">
        <f t="shared" si="24"/>
        <v>4357.95</v>
      </c>
      <c r="G59" s="145"/>
      <c r="H59" s="145"/>
      <c r="I59" s="151">
        <f t="shared" si="25"/>
        <v>4357.95</v>
      </c>
      <c r="J59" s="145">
        <v>357.94</v>
      </c>
      <c r="K59" s="145"/>
      <c r="L59" s="145"/>
      <c r="M59" s="145"/>
      <c r="N59" s="145"/>
      <c r="O59" s="151">
        <f t="shared" si="26"/>
        <v>357.94</v>
      </c>
      <c r="P59" s="151">
        <f t="shared" si="27"/>
        <v>4000.0099999999998</v>
      </c>
    </row>
    <row r="60" spans="1:16" ht="141.6" customHeight="1" x14ac:dyDescent="0.35">
      <c r="A60" s="222" t="s">
        <v>654</v>
      </c>
      <c r="B60" s="222" t="s">
        <v>614</v>
      </c>
      <c r="C60" s="143" t="s">
        <v>661</v>
      </c>
      <c r="D60" s="141">
        <v>211.5</v>
      </c>
      <c r="E60" s="146">
        <v>6</v>
      </c>
      <c r="F60" s="140">
        <f t="shared" si="24"/>
        <v>1269</v>
      </c>
      <c r="G60" s="145"/>
      <c r="H60" s="145"/>
      <c r="I60" s="151">
        <f t="shared" si="25"/>
        <v>1269</v>
      </c>
      <c r="J60" s="145">
        <v>68.430000000000007</v>
      </c>
      <c r="K60" s="145"/>
      <c r="L60" s="145"/>
      <c r="M60" s="145"/>
      <c r="N60" s="145"/>
      <c r="O60" s="151">
        <f t="shared" si="26"/>
        <v>68.430000000000007</v>
      </c>
      <c r="P60" s="151">
        <f t="shared" si="27"/>
        <v>1200.57</v>
      </c>
    </row>
    <row r="61" spans="1:16" ht="141.6" customHeight="1" x14ac:dyDescent="0.35">
      <c r="A61" s="222" t="s">
        <v>654</v>
      </c>
      <c r="B61" s="222" t="s">
        <v>614</v>
      </c>
      <c r="C61" s="143" t="s">
        <v>662</v>
      </c>
      <c r="D61" s="141">
        <v>221</v>
      </c>
      <c r="E61" s="146">
        <v>15</v>
      </c>
      <c r="F61" s="140">
        <f t="shared" ref="F61:F62" si="28">+D61*E61</f>
        <v>3315</v>
      </c>
      <c r="G61" s="145"/>
      <c r="H61" s="145"/>
      <c r="I61" s="151">
        <f t="shared" ref="I61:I62" si="29">SUM(F61:H61)</f>
        <v>3315</v>
      </c>
      <c r="J61" s="145">
        <v>114.17</v>
      </c>
      <c r="K61" s="145"/>
      <c r="L61" s="145"/>
      <c r="M61" s="145"/>
      <c r="N61" s="145"/>
      <c r="O61" s="151">
        <f t="shared" ref="O61:O62" si="30">SUM(J61:N61)</f>
        <v>114.17</v>
      </c>
      <c r="P61" s="151">
        <f t="shared" ref="P61:P62" si="31">+I61-O61</f>
        <v>3200.83</v>
      </c>
    </row>
    <row r="62" spans="1:16" ht="141.6" customHeight="1" x14ac:dyDescent="0.35">
      <c r="A62" s="222" t="s">
        <v>149</v>
      </c>
      <c r="B62" s="222" t="s">
        <v>663</v>
      </c>
      <c r="C62" s="143" t="s">
        <v>664</v>
      </c>
      <c r="D62" s="141">
        <v>178</v>
      </c>
      <c r="E62" s="146">
        <v>15</v>
      </c>
      <c r="F62" s="140">
        <f t="shared" si="28"/>
        <v>2670</v>
      </c>
      <c r="G62" s="145"/>
      <c r="H62" s="145"/>
      <c r="I62" s="151">
        <f t="shared" si="29"/>
        <v>2670</v>
      </c>
      <c r="J62" s="145">
        <v>169.16</v>
      </c>
      <c r="K62" s="145"/>
      <c r="L62" s="145"/>
      <c r="M62" s="145"/>
      <c r="N62" s="145"/>
      <c r="O62" s="151">
        <f t="shared" si="30"/>
        <v>169.16</v>
      </c>
      <c r="P62" s="151">
        <f t="shared" si="31"/>
        <v>2500.84</v>
      </c>
    </row>
    <row r="63" spans="1:16" ht="141.6" customHeight="1" x14ac:dyDescent="0.35">
      <c r="A63" s="222" t="s">
        <v>149</v>
      </c>
      <c r="B63" s="222" t="s">
        <v>663</v>
      </c>
      <c r="C63" s="143" t="s">
        <v>665</v>
      </c>
      <c r="D63" s="141">
        <v>178</v>
      </c>
      <c r="E63" s="146">
        <v>15</v>
      </c>
      <c r="F63" s="140">
        <f t="shared" ref="F63:F64" si="32">+D63*E63</f>
        <v>2670</v>
      </c>
      <c r="G63" s="145"/>
      <c r="H63" s="145"/>
      <c r="I63" s="151">
        <f t="shared" ref="I63:I64" si="33">SUM(F63:H63)</f>
        <v>2670</v>
      </c>
      <c r="J63" s="145">
        <v>169.16</v>
      </c>
      <c r="K63" s="145"/>
      <c r="L63" s="145"/>
      <c r="M63" s="145"/>
      <c r="N63" s="145"/>
      <c r="O63" s="151">
        <f t="shared" ref="O63:O64" si="34">SUM(J63:N63)</f>
        <v>169.16</v>
      </c>
      <c r="P63" s="151">
        <f t="shared" ref="P63:P64" si="35">+I63-O63</f>
        <v>2500.84</v>
      </c>
    </row>
    <row r="64" spans="1:16" ht="141.6" customHeight="1" x14ac:dyDescent="0.35">
      <c r="A64" s="222" t="s">
        <v>149</v>
      </c>
      <c r="B64" s="222" t="s">
        <v>663</v>
      </c>
      <c r="C64" s="143" t="s">
        <v>666</v>
      </c>
      <c r="D64" s="141">
        <v>178</v>
      </c>
      <c r="E64" s="146">
        <v>15</v>
      </c>
      <c r="F64" s="140">
        <f t="shared" si="32"/>
        <v>2670</v>
      </c>
      <c r="G64" s="145"/>
      <c r="H64" s="145"/>
      <c r="I64" s="151">
        <f t="shared" si="33"/>
        <v>2670</v>
      </c>
      <c r="J64" s="145">
        <v>169.16</v>
      </c>
      <c r="K64" s="145"/>
      <c r="L64" s="145"/>
      <c r="M64" s="145"/>
      <c r="N64" s="145"/>
      <c r="O64" s="151">
        <f t="shared" si="34"/>
        <v>169.16</v>
      </c>
      <c r="P64" s="151">
        <f t="shared" si="35"/>
        <v>2500.84</v>
      </c>
    </row>
    <row r="65" spans="1:16" ht="141.6" customHeight="1" x14ac:dyDescent="0.35">
      <c r="A65" s="347" t="s">
        <v>104</v>
      </c>
      <c r="B65" s="348"/>
      <c r="C65" s="348"/>
      <c r="D65" s="348"/>
      <c r="E65" s="349"/>
      <c r="F65" s="202">
        <f>SUM(F4:F64)</f>
        <v>203662.41</v>
      </c>
      <c r="G65" s="202">
        <f t="shared" ref="G65:P65" si="36">SUM(G4:G64)</f>
        <v>289.48999999999995</v>
      </c>
      <c r="H65" s="202">
        <f t="shared" si="36"/>
        <v>0</v>
      </c>
      <c r="I65" s="202">
        <f t="shared" si="36"/>
        <v>203951.9</v>
      </c>
      <c r="J65" s="202">
        <f t="shared" si="36"/>
        <v>13238.667920000004</v>
      </c>
      <c r="K65" s="202">
        <f t="shared" si="36"/>
        <v>313.96999999999997</v>
      </c>
      <c r="L65" s="202">
        <f t="shared" si="36"/>
        <v>0</v>
      </c>
      <c r="M65" s="202">
        <f t="shared" si="36"/>
        <v>219.6</v>
      </c>
      <c r="N65" s="202">
        <f t="shared" si="36"/>
        <v>1203.31</v>
      </c>
      <c r="O65" s="202">
        <f t="shared" si="36"/>
        <v>14975.547919999999</v>
      </c>
      <c r="P65" s="202">
        <f t="shared" si="36"/>
        <v>188976.35207999992</v>
      </c>
    </row>
    <row r="66" spans="1:16" ht="141.6" customHeight="1" x14ac:dyDescent="0.35"/>
    <row r="67" spans="1:16" ht="141.6" customHeight="1" x14ac:dyDescent="0.35"/>
    <row r="68" spans="1:16" ht="141.6" customHeight="1" x14ac:dyDescent="0.35"/>
    <row r="69" spans="1:16" ht="141.6" customHeight="1" x14ac:dyDescent="0.35"/>
    <row r="70" spans="1:16" ht="141.6" customHeight="1" x14ac:dyDescent="0.35"/>
    <row r="71" spans="1:16" ht="141.6" customHeight="1" x14ac:dyDescent="0.35"/>
    <row r="72" spans="1:16" ht="141.6" customHeight="1" x14ac:dyDescent="0.35"/>
    <row r="73" spans="1:16" ht="141.6" customHeight="1" x14ac:dyDescent="0.35"/>
    <row r="74" spans="1:16" ht="141.6" customHeight="1" x14ac:dyDescent="0.35"/>
    <row r="75" spans="1:16" ht="141.6" customHeight="1" x14ac:dyDescent="0.35"/>
    <row r="76" spans="1:16" ht="141.6" customHeight="1" x14ac:dyDescent="0.35"/>
    <row r="77" spans="1:16" ht="141.6" customHeight="1" x14ac:dyDescent="0.35"/>
    <row r="78" spans="1:16" ht="141.6" customHeight="1" x14ac:dyDescent="0.35"/>
    <row r="79" spans="1:16" ht="141.6" customHeight="1" x14ac:dyDescent="0.35"/>
    <row r="80" spans="1:16" ht="141.6" customHeight="1" x14ac:dyDescent="0.35"/>
    <row r="81" spans="2:16" ht="141.6" customHeight="1" x14ac:dyDescent="0.35">
      <c r="B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ht="141.6" customHeight="1" x14ac:dyDescent="0.35">
      <c r="B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ht="141.6" customHeight="1" x14ac:dyDescent="0.3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ht="141.6" customHeight="1" x14ac:dyDescent="0.3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ht="141.6" customHeight="1" x14ac:dyDescent="0.3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ht="141.6" customHeight="1" x14ac:dyDescent="0.3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ht="141.6" customHeight="1" x14ac:dyDescent="0.35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ht="141.6" customHeight="1" x14ac:dyDescent="0.3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ht="141.6" customHeight="1" x14ac:dyDescent="0.35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ht="141.6" customHeight="1" x14ac:dyDescent="0.35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ht="141.6" customHeight="1" x14ac:dyDescent="0.35"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ht="141.6" customHeight="1" x14ac:dyDescent="0.35">
      <c r="B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99.95" customHeight="1" x14ac:dyDescent="0.35">
      <c r="B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99.95" customHeight="1" x14ac:dyDescent="0.35">
      <c r="B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ht="99.95" customHeight="1" x14ac:dyDescent="0.35">
      <c r="B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99.95" customHeight="1" x14ac:dyDescent="0.35">
      <c r="B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99.95" customHeight="1" x14ac:dyDescent="0.35">
      <c r="B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ht="99.95" customHeight="1" x14ac:dyDescent="0.35">
      <c r="B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</sheetData>
  <mergeCells count="10">
    <mergeCell ref="A65:E65"/>
    <mergeCell ref="A19:A21"/>
    <mergeCell ref="A15:A16"/>
    <mergeCell ref="A6:A7"/>
    <mergeCell ref="A8:A9"/>
    <mergeCell ref="A10:A11"/>
    <mergeCell ref="A1:P1"/>
    <mergeCell ref="D2:I2"/>
    <mergeCell ref="J2:O2"/>
    <mergeCell ref="A2:C2"/>
  </mergeCells>
  <pageMargins left="0.25" right="0.25" top="0.75" bottom="0.75" header="0.3" footer="0.3"/>
  <pageSetup scale="35" fitToHeight="0" orientation="landscape" r:id="rId1"/>
  <headerFooter>
    <oddHeader>&amp;C&amp;"Arial,Negrita"&amp;22MUNICIPIO DE TECALITLAN JALISCO
PORTAL VICTORIA NO.9      RFC:MTE871101HLA     TEL:371-41-8-01-69
NOMINA QUINCENAL EVENTUAL DEL 16 AL 30 DE MAYO DEL 2020</oddHeader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EVENTUAL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2023-09-20T17:36:25Z</cp:lastPrinted>
  <dcterms:created xsi:type="dcterms:W3CDTF">2018-12-24T16:10:45Z</dcterms:created>
  <dcterms:modified xsi:type="dcterms:W3CDTF">2023-09-20T17:36:52Z</dcterms:modified>
</cp:coreProperties>
</file>