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19D7353D-2C3A-4920-8E33-ADDD7D7B7353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64" i="2" l="1"/>
  <c r="H64" i="2"/>
  <c r="J64" i="2"/>
  <c r="K64" i="2"/>
  <c r="L64" i="2"/>
  <c r="M64" i="2"/>
  <c r="N59" i="2"/>
  <c r="N60" i="2"/>
  <c r="N61" i="2"/>
  <c r="N62" i="2"/>
  <c r="N63" i="2"/>
  <c r="F59" i="2"/>
  <c r="I59" i="2" s="1"/>
  <c r="F60" i="2"/>
  <c r="I60" i="2" s="1"/>
  <c r="F61" i="2"/>
  <c r="I61" i="2" s="1"/>
  <c r="F62" i="2"/>
  <c r="I62" i="2" s="1"/>
  <c r="O62" i="2" s="1"/>
  <c r="F63" i="2"/>
  <c r="I63" i="2" s="1"/>
  <c r="O63" i="2" s="1"/>
  <c r="H295" i="1"/>
  <c r="I295" i="1"/>
  <c r="K295" i="1"/>
  <c r="L295" i="1"/>
  <c r="M295" i="1"/>
  <c r="N295" i="1"/>
  <c r="O61" i="2" l="1"/>
  <c r="O60" i="2"/>
  <c r="O59" i="2"/>
  <c r="H272" i="1" l="1"/>
  <c r="I272" i="1"/>
  <c r="K272" i="1"/>
  <c r="L272" i="1"/>
  <c r="N272" i="1"/>
  <c r="F58" i="2" l="1"/>
  <c r="I58" i="2" s="1"/>
  <c r="F57" i="2"/>
  <c r="F56" i="2"/>
  <c r="I56" i="2" s="1"/>
  <c r="F55" i="2"/>
  <c r="I55" i="2" s="1"/>
  <c r="N55" i="2"/>
  <c r="N56" i="2"/>
  <c r="N57" i="2"/>
  <c r="N58" i="2"/>
  <c r="O58" i="2" l="1"/>
  <c r="I57" i="2"/>
  <c r="O56" i="2"/>
  <c r="O55" i="2"/>
  <c r="O57" i="2" l="1"/>
  <c r="O304" i="1" l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P327" i="1" s="1"/>
  <c r="O328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N54" i="2"/>
  <c r="F54" i="2"/>
  <c r="I54" i="2" s="1"/>
  <c r="O54" i="2" l="1"/>
  <c r="N53" i="2" l="1"/>
  <c r="F53" i="2"/>
  <c r="I53" i="2" s="1"/>
  <c r="G209" i="1"/>
  <c r="N52" i="2"/>
  <c r="F52" i="2"/>
  <c r="I52" i="2" s="1"/>
  <c r="N51" i="2"/>
  <c r="F51" i="2"/>
  <c r="I51" i="2" s="1"/>
  <c r="N50" i="2"/>
  <c r="F50" i="2"/>
  <c r="N48" i="2"/>
  <c r="N49" i="2"/>
  <c r="F46" i="2"/>
  <c r="F47" i="2"/>
  <c r="F48" i="2"/>
  <c r="I48" i="2" s="1"/>
  <c r="O48" i="2" s="1"/>
  <c r="F49" i="2"/>
  <c r="I49" i="2" s="1"/>
  <c r="O49" i="2" s="1"/>
  <c r="N47" i="2"/>
  <c r="G326" i="1"/>
  <c r="J326" i="1" s="1"/>
  <c r="P326" i="1" s="1"/>
  <c r="I50" i="2" l="1"/>
  <c r="O51" i="2"/>
  <c r="O53" i="2"/>
  <c r="O52" i="2"/>
  <c r="I47" i="2"/>
  <c r="O47" i="2" s="1"/>
  <c r="O50" i="2" l="1"/>
  <c r="N46" i="2"/>
  <c r="I46" i="2"/>
  <c r="O46" i="2" l="1"/>
  <c r="N44" i="2"/>
  <c r="N45" i="2"/>
  <c r="F45" i="2"/>
  <c r="I45" i="2" s="1"/>
  <c r="F44" i="2"/>
  <c r="I44" i="2" s="1"/>
  <c r="G325" i="1"/>
  <c r="J325" i="1" s="1"/>
  <c r="P325" i="1" s="1"/>
  <c r="G311" i="1"/>
  <c r="J311" i="1" s="1"/>
  <c r="P311" i="1" s="1"/>
  <c r="O44" i="2" l="1"/>
  <c r="O45" i="2"/>
  <c r="N43" i="2" l="1"/>
  <c r="F43" i="2"/>
  <c r="I43" i="2" s="1"/>
  <c r="N42" i="2"/>
  <c r="F42" i="2"/>
  <c r="I42" i="2" s="1"/>
  <c r="N41" i="2"/>
  <c r="F41" i="2"/>
  <c r="I41" i="2" s="1"/>
  <c r="O42" i="2" l="1"/>
  <c r="O41" i="2"/>
  <c r="O43" i="2"/>
  <c r="N40" i="2" l="1"/>
  <c r="F40" i="2"/>
  <c r="I40" i="2" s="1"/>
  <c r="N39" i="2"/>
  <c r="F39" i="2"/>
  <c r="I39" i="2" s="1"/>
  <c r="O40" i="2" l="1"/>
  <c r="O39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4" i="2"/>
  <c r="F38" i="2"/>
  <c r="I38" i="2" s="1"/>
  <c r="F37" i="2"/>
  <c r="I37" i="2" s="1"/>
  <c r="O38" i="2" l="1"/>
  <c r="O37" i="2"/>
  <c r="O303" i="1" l="1"/>
  <c r="O279" i="1" l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78" i="1"/>
  <c r="O27" i="1"/>
  <c r="O33" i="1"/>
  <c r="O34" i="1"/>
  <c r="O38" i="1"/>
  <c r="O39" i="1"/>
  <c r="O41" i="1"/>
  <c r="O42" i="1"/>
  <c r="O43" i="1"/>
  <c r="O44" i="1"/>
  <c r="O48" i="1"/>
  <c r="O49" i="1"/>
  <c r="O51" i="1"/>
  <c r="O52" i="1"/>
  <c r="O53" i="1"/>
  <c r="O54" i="1"/>
  <c r="O55" i="1"/>
  <c r="O56" i="1"/>
  <c r="O57" i="1"/>
  <c r="O58" i="1"/>
  <c r="O61" i="1"/>
  <c r="O62" i="1"/>
  <c r="O63" i="1"/>
  <c r="O64" i="1"/>
  <c r="O65" i="1"/>
  <c r="O67" i="1"/>
  <c r="O68" i="1"/>
  <c r="O69" i="1"/>
  <c r="O70" i="1"/>
  <c r="O72" i="1"/>
  <c r="O73" i="1"/>
  <c r="O74" i="1"/>
  <c r="O76" i="1"/>
  <c r="O77" i="1"/>
  <c r="O78" i="1"/>
  <c r="O79" i="1"/>
  <c r="O80" i="1"/>
  <c r="O81" i="1"/>
  <c r="O82" i="1"/>
  <c r="O83" i="1"/>
  <c r="O84" i="1"/>
  <c r="O85" i="1"/>
  <c r="O86" i="1"/>
  <c r="O89" i="1"/>
  <c r="O94" i="1"/>
  <c r="O95" i="1"/>
  <c r="O98" i="1"/>
  <c r="O99" i="1"/>
  <c r="O100" i="1"/>
  <c r="O101" i="1"/>
  <c r="O102" i="1"/>
  <c r="O103" i="1"/>
  <c r="O106" i="1"/>
  <c r="O107" i="1"/>
  <c r="O110" i="1"/>
  <c r="O112" i="1"/>
  <c r="O113" i="1"/>
  <c r="O114" i="1"/>
  <c r="O119" i="1"/>
  <c r="O122" i="1"/>
  <c r="O123" i="1"/>
  <c r="O128" i="1"/>
  <c r="O129" i="1"/>
  <c r="O130" i="1"/>
  <c r="O134" i="1"/>
  <c r="O140" i="1"/>
  <c r="O148" i="1"/>
  <c r="O149" i="1"/>
  <c r="O150" i="1"/>
  <c r="O152" i="1"/>
  <c r="O153" i="1"/>
  <c r="O155" i="1"/>
  <c r="O161" i="1"/>
  <c r="O162" i="1"/>
  <c r="O164" i="1"/>
  <c r="O165" i="1"/>
  <c r="O166" i="1"/>
  <c r="O167" i="1"/>
  <c r="O168" i="1"/>
  <c r="O170" i="1"/>
  <c r="O171" i="1"/>
  <c r="O172" i="1"/>
  <c r="O174" i="1"/>
  <c r="O175" i="1"/>
  <c r="O176" i="1"/>
  <c r="O178" i="1"/>
  <c r="O181" i="1"/>
  <c r="O184" i="1"/>
  <c r="O189" i="1"/>
  <c r="O190" i="1"/>
  <c r="O191" i="1"/>
  <c r="O192" i="1"/>
  <c r="O197" i="1"/>
  <c r="O198" i="1"/>
  <c r="O199" i="1"/>
  <c r="O200" i="1"/>
  <c r="O202" i="1"/>
  <c r="O204" i="1"/>
  <c r="O205" i="1"/>
  <c r="O206" i="1"/>
  <c r="O207" i="1"/>
  <c r="O210" i="1"/>
  <c r="O211" i="1"/>
  <c r="O212" i="1"/>
  <c r="O213" i="1"/>
  <c r="O214" i="1"/>
  <c r="O215" i="1"/>
  <c r="O216" i="1"/>
  <c r="O217" i="1"/>
  <c r="O222" i="1"/>
  <c r="O223" i="1"/>
  <c r="O224" i="1"/>
  <c r="O230" i="1"/>
  <c r="O234" i="1"/>
  <c r="O235" i="1"/>
  <c r="O236" i="1"/>
  <c r="O237" i="1"/>
  <c r="O238" i="1"/>
  <c r="O239" i="1"/>
  <c r="O240" i="1"/>
  <c r="O242" i="1"/>
  <c r="O246" i="1"/>
  <c r="O247" i="1"/>
  <c r="O250" i="1"/>
  <c r="O252" i="1"/>
  <c r="O257" i="1"/>
  <c r="O259" i="1"/>
  <c r="O260" i="1"/>
  <c r="O261" i="1"/>
  <c r="O263" i="1"/>
  <c r="O264" i="1"/>
  <c r="O266" i="1"/>
  <c r="O267" i="1"/>
  <c r="O268" i="1"/>
  <c r="O269" i="1"/>
  <c r="H14" i="1"/>
  <c r="I14" i="1"/>
  <c r="K14" i="1"/>
  <c r="L14" i="1"/>
  <c r="M14" i="1"/>
  <c r="N14" i="1"/>
  <c r="O9" i="1"/>
  <c r="O10" i="1"/>
  <c r="O11" i="1"/>
  <c r="O12" i="1"/>
  <c r="L299" i="1" l="1"/>
  <c r="K299" i="1"/>
  <c r="N299" i="1"/>
  <c r="H299" i="1"/>
  <c r="I299" i="1"/>
  <c r="G4" i="1" l="1"/>
  <c r="J4" i="1" s="1"/>
  <c r="G5" i="1"/>
  <c r="O5" i="1" s="1"/>
  <c r="G6" i="1"/>
  <c r="J6" i="1" s="1"/>
  <c r="G7" i="1"/>
  <c r="O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G18" i="1"/>
  <c r="G21" i="1"/>
  <c r="J21" i="1" s="1"/>
  <c r="G22" i="1"/>
  <c r="G20" i="1"/>
  <c r="J20" i="1" s="1"/>
  <c r="G23" i="1"/>
  <c r="M23" i="1" s="1"/>
  <c r="G24" i="1"/>
  <c r="J24" i="1" s="1"/>
  <c r="G25" i="1"/>
  <c r="J25" i="1" s="1"/>
  <c r="G26" i="1"/>
  <c r="G27" i="1"/>
  <c r="J27" i="1" s="1"/>
  <c r="G28" i="1"/>
  <c r="M28" i="1" s="1"/>
  <c r="O28" i="1" s="1"/>
  <c r="G29" i="1"/>
  <c r="J29" i="1" s="1"/>
  <c r="G30" i="1"/>
  <c r="G31" i="1"/>
  <c r="J31" i="1" s="1"/>
  <c r="G32" i="1"/>
  <c r="G33" i="1"/>
  <c r="J33" i="1" s="1"/>
  <c r="G35" i="1"/>
  <c r="G34" i="1"/>
  <c r="J34" i="1" s="1"/>
  <c r="G36" i="1"/>
  <c r="O36" i="1" s="1"/>
  <c r="G37" i="1"/>
  <c r="G38" i="1"/>
  <c r="J38" i="1" s="1"/>
  <c r="G39" i="1"/>
  <c r="J39" i="1" s="1"/>
  <c r="G40" i="1"/>
  <c r="G41" i="1"/>
  <c r="J41" i="1" s="1"/>
  <c r="G42" i="1"/>
  <c r="J42" i="1" s="1"/>
  <c r="G43" i="1"/>
  <c r="J43" i="1" s="1"/>
  <c r="G44" i="1"/>
  <c r="J44" i="1" s="1"/>
  <c r="G45" i="1"/>
  <c r="G46" i="1"/>
  <c r="G47" i="1"/>
  <c r="G48" i="1"/>
  <c r="J48" i="1" s="1"/>
  <c r="G49" i="1"/>
  <c r="J49" i="1" s="1"/>
  <c r="G50" i="1"/>
  <c r="G51" i="1"/>
  <c r="J51" i="1" s="1"/>
  <c r="G19" i="1"/>
  <c r="J19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M59" i="1" s="1"/>
  <c r="O59" i="1" s="1"/>
  <c r="G60" i="1"/>
  <c r="M60" i="1" s="1"/>
  <c r="O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G67" i="1"/>
  <c r="J67" i="1" s="1"/>
  <c r="G68" i="1"/>
  <c r="J68" i="1" s="1"/>
  <c r="P68" i="1" s="1"/>
  <c r="G69" i="1"/>
  <c r="J69" i="1" s="1"/>
  <c r="G70" i="1"/>
  <c r="J70" i="1" s="1"/>
  <c r="G71" i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G88" i="1"/>
  <c r="J88" i="1" s="1"/>
  <c r="G89" i="1"/>
  <c r="J89" i="1" s="1"/>
  <c r="G90" i="1"/>
  <c r="M90" i="1" s="1"/>
  <c r="O90" i="1" s="1"/>
  <c r="G91" i="1"/>
  <c r="J91" i="1" s="1"/>
  <c r="G92" i="1"/>
  <c r="M92" i="1" s="1"/>
  <c r="O92" i="1" s="1"/>
  <c r="G93" i="1"/>
  <c r="J93" i="1" s="1"/>
  <c r="G94" i="1"/>
  <c r="J94" i="1" s="1"/>
  <c r="G95" i="1"/>
  <c r="J95" i="1" s="1"/>
  <c r="G96" i="1"/>
  <c r="O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294" i="1"/>
  <c r="J294" i="1" s="1"/>
  <c r="G106" i="1"/>
  <c r="J106" i="1" s="1"/>
  <c r="G107" i="1"/>
  <c r="J107" i="1" s="1"/>
  <c r="G108" i="1"/>
  <c r="O108" i="1" s="1"/>
  <c r="G109" i="1"/>
  <c r="J109" i="1" s="1"/>
  <c r="G110" i="1"/>
  <c r="J110" i="1" s="1"/>
  <c r="G111" i="1"/>
  <c r="O111" i="1" s="1"/>
  <c r="G112" i="1"/>
  <c r="J112" i="1" s="1"/>
  <c r="G113" i="1"/>
  <c r="J113" i="1" s="1"/>
  <c r="G114" i="1"/>
  <c r="J114" i="1" s="1"/>
  <c r="G115" i="1"/>
  <c r="J115" i="1" s="1"/>
  <c r="G116" i="1"/>
  <c r="G117" i="1"/>
  <c r="J117" i="1" s="1"/>
  <c r="G118" i="1"/>
  <c r="J118" i="1" s="1"/>
  <c r="G119" i="1"/>
  <c r="J119" i="1" s="1"/>
  <c r="G120" i="1"/>
  <c r="G121" i="1"/>
  <c r="M121" i="1" s="1"/>
  <c r="O121" i="1" s="1"/>
  <c r="G122" i="1"/>
  <c r="J122" i="1" s="1"/>
  <c r="G123" i="1"/>
  <c r="J123" i="1" s="1"/>
  <c r="G124" i="1"/>
  <c r="J124" i="1" s="1"/>
  <c r="G125" i="1"/>
  <c r="M125" i="1" s="1"/>
  <c r="O125" i="1" s="1"/>
  <c r="G126" i="1"/>
  <c r="M126" i="1" s="1"/>
  <c r="O126" i="1" s="1"/>
  <c r="G127" i="1"/>
  <c r="M127" i="1" s="1"/>
  <c r="O127" i="1" s="1"/>
  <c r="G128" i="1"/>
  <c r="J128" i="1" s="1"/>
  <c r="G129" i="1"/>
  <c r="J129" i="1" s="1"/>
  <c r="G130" i="1"/>
  <c r="J130" i="1" s="1"/>
  <c r="G131" i="1"/>
  <c r="J131" i="1" s="1"/>
  <c r="G132" i="1"/>
  <c r="O132" i="1" s="1"/>
  <c r="G133" i="1"/>
  <c r="M133" i="1" s="1"/>
  <c r="O133" i="1" s="1"/>
  <c r="G134" i="1"/>
  <c r="J134" i="1" s="1"/>
  <c r="G135" i="1"/>
  <c r="M135" i="1" s="1"/>
  <c r="O135" i="1" s="1"/>
  <c r="G136" i="1"/>
  <c r="J136" i="1" s="1"/>
  <c r="G137" i="1"/>
  <c r="J137" i="1" s="1"/>
  <c r="G138" i="1"/>
  <c r="M138" i="1" s="1"/>
  <c r="O138" i="1" s="1"/>
  <c r="G139" i="1"/>
  <c r="G140" i="1"/>
  <c r="J140" i="1" s="1"/>
  <c r="G141" i="1"/>
  <c r="M141" i="1" s="1"/>
  <c r="O141" i="1" s="1"/>
  <c r="G142" i="1"/>
  <c r="J142" i="1" s="1"/>
  <c r="G143" i="1"/>
  <c r="M143" i="1" s="1"/>
  <c r="O143" i="1" s="1"/>
  <c r="G144" i="1"/>
  <c r="J144" i="1" s="1"/>
  <c r="G145" i="1"/>
  <c r="M145" i="1" s="1"/>
  <c r="O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G155" i="1"/>
  <c r="J155" i="1" s="1"/>
  <c r="G156" i="1"/>
  <c r="J156" i="1" s="1"/>
  <c r="G157" i="1"/>
  <c r="O157" i="1" s="1"/>
  <c r="G158" i="1"/>
  <c r="J158" i="1" s="1"/>
  <c r="G159" i="1"/>
  <c r="M159" i="1" s="1"/>
  <c r="O159" i="1" s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M173" i="1" s="1"/>
  <c r="O173" i="1" s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O182" i="1" s="1"/>
  <c r="G183" i="1"/>
  <c r="J183" i="1" s="1"/>
  <c r="G184" i="1"/>
  <c r="J184" i="1" s="1"/>
  <c r="G185" i="1"/>
  <c r="O185" i="1" s="1"/>
  <c r="G186" i="1"/>
  <c r="J186" i="1" s="1"/>
  <c r="G187" i="1"/>
  <c r="M187" i="1" s="1"/>
  <c r="O187" i="1" s="1"/>
  <c r="G188" i="1"/>
  <c r="J188" i="1" s="1"/>
  <c r="G189" i="1"/>
  <c r="J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M195" i="1" s="1"/>
  <c r="O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O208" i="1" s="1"/>
  <c r="J209" i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M220" i="1" s="1"/>
  <c r="O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M227" i="1" s="1"/>
  <c r="O227" i="1" s="1"/>
  <c r="G228" i="1"/>
  <c r="J228" i="1" s="1"/>
  <c r="G229" i="1"/>
  <c r="J229" i="1" s="1"/>
  <c r="G230" i="1"/>
  <c r="J230" i="1" s="1"/>
  <c r="G231" i="1"/>
  <c r="M231" i="1" s="1"/>
  <c r="O231" i="1" s="1"/>
  <c r="G232" i="1"/>
  <c r="M232" i="1" s="1"/>
  <c r="O232" i="1" s="1"/>
  <c r="G233" i="1"/>
  <c r="J233" i="1" s="1"/>
  <c r="G234" i="1"/>
  <c r="J234" i="1" s="1"/>
  <c r="G235" i="1"/>
  <c r="J235" i="1" s="1"/>
  <c r="G236" i="1"/>
  <c r="J236" i="1" s="1"/>
  <c r="G237" i="1"/>
  <c r="J237" i="1" s="1"/>
  <c r="J238" i="1"/>
  <c r="G239" i="1"/>
  <c r="J239" i="1" s="1"/>
  <c r="G240" i="1"/>
  <c r="J240" i="1" s="1"/>
  <c r="G241" i="1"/>
  <c r="J241" i="1" s="1"/>
  <c r="G242" i="1"/>
  <c r="J242" i="1" s="1"/>
  <c r="G243" i="1"/>
  <c r="M243" i="1" s="1"/>
  <c r="O243" i="1" s="1"/>
  <c r="G244" i="1"/>
  <c r="J244" i="1" s="1"/>
  <c r="G245" i="1"/>
  <c r="M245" i="1" s="1"/>
  <c r="O245" i="1" s="1"/>
  <c r="G246" i="1"/>
  <c r="J246" i="1" s="1"/>
  <c r="G247" i="1"/>
  <c r="J247" i="1" s="1"/>
  <c r="G248" i="1"/>
  <c r="G249" i="1"/>
  <c r="M249" i="1" s="1"/>
  <c r="O249" i="1" s="1"/>
  <c r="J250" i="1"/>
  <c r="G251" i="1"/>
  <c r="J251" i="1" s="1"/>
  <c r="G252" i="1"/>
  <c r="J252" i="1" s="1"/>
  <c r="G253" i="1"/>
  <c r="J253" i="1" s="1"/>
  <c r="G254" i="1"/>
  <c r="G255" i="1"/>
  <c r="J255" i="1" s="1"/>
  <c r="G256" i="1"/>
  <c r="J256" i="1" s="1"/>
  <c r="G257" i="1"/>
  <c r="J257" i="1" s="1"/>
  <c r="G258" i="1"/>
  <c r="G259" i="1"/>
  <c r="J259" i="1" s="1"/>
  <c r="G260" i="1"/>
  <c r="J260" i="1" s="1"/>
  <c r="G261" i="1"/>
  <c r="J261" i="1" s="1"/>
  <c r="G262" i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M254" i="1" l="1"/>
  <c r="O254" i="1" s="1"/>
  <c r="M32" i="1"/>
  <c r="G272" i="1"/>
  <c r="M225" i="1"/>
  <c r="O225" i="1" s="1"/>
  <c r="P225" i="1" s="1"/>
  <c r="J5" i="1"/>
  <c r="P5" i="1" s="1"/>
  <c r="O23" i="1"/>
  <c r="O18" i="1"/>
  <c r="P269" i="1"/>
  <c r="M179" i="1"/>
  <c r="O179" i="1" s="1"/>
  <c r="P179" i="1" s="1"/>
  <c r="J125" i="1"/>
  <c r="P125" i="1" s="1"/>
  <c r="P200" i="1"/>
  <c r="P48" i="1"/>
  <c r="P259" i="1"/>
  <c r="P266" i="1"/>
  <c r="P176" i="1"/>
  <c r="P49" i="1"/>
  <c r="P44" i="1"/>
  <c r="P34" i="1"/>
  <c r="P264" i="1"/>
  <c r="O256" i="1"/>
  <c r="M193" i="1"/>
  <c r="O193" i="1" s="1"/>
  <c r="P193" i="1" s="1"/>
  <c r="O118" i="1"/>
  <c r="P118" i="1" s="1"/>
  <c r="P86" i="1"/>
  <c r="P43" i="1"/>
  <c r="J36" i="1"/>
  <c r="P36" i="1" s="1"/>
  <c r="P140" i="1"/>
  <c r="P54" i="1"/>
  <c r="P39" i="1"/>
  <c r="P267" i="1"/>
  <c r="P250" i="1"/>
  <c r="P242" i="1"/>
  <c r="P223" i="1"/>
  <c r="P217" i="1"/>
  <c r="P202" i="1"/>
  <c r="M251" i="1"/>
  <c r="J243" i="1"/>
  <c r="P243" i="1" s="1"/>
  <c r="P239" i="1"/>
  <c r="M229" i="1"/>
  <c r="O229" i="1" s="1"/>
  <c r="P229" i="1" s="1"/>
  <c r="P213" i="1"/>
  <c r="P211" i="1"/>
  <c r="P129" i="1"/>
  <c r="P252" i="1"/>
  <c r="P189" i="1"/>
  <c r="P149" i="1"/>
  <c r="P122" i="1"/>
  <c r="P268" i="1"/>
  <c r="P199" i="1"/>
  <c r="P171" i="1"/>
  <c r="P165" i="1"/>
  <c r="P89" i="1"/>
  <c r="P70" i="1"/>
  <c r="P256" i="1"/>
  <c r="P247" i="1"/>
  <c r="P240" i="1"/>
  <c r="P184" i="1"/>
  <c r="P168" i="1"/>
  <c r="P162" i="1"/>
  <c r="M137" i="1"/>
  <c r="J132" i="1"/>
  <c r="P132" i="1" s="1"/>
  <c r="P130" i="1"/>
  <c r="P113" i="1"/>
  <c r="P94" i="1"/>
  <c r="M88" i="1"/>
  <c r="P61" i="1"/>
  <c r="P38" i="1"/>
  <c r="P27" i="1"/>
  <c r="P12" i="1"/>
  <c r="P10" i="1"/>
  <c r="P246" i="1"/>
  <c r="P197" i="1"/>
  <c r="P152" i="1"/>
  <c r="P106" i="1"/>
  <c r="J232" i="1"/>
  <c r="P232" i="1" s="1"/>
  <c r="M93" i="1"/>
  <c r="J60" i="1"/>
  <c r="P60" i="1" s="1"/>
  <c r="O20" i="1"/>
  <c r="P20" i="1" s="1"/>
  <c r="P214" i="1"/>
  <c r="P204" i="1"/>
  <c r="P64" i="1"/>
  <c r="P55" i="1"/>
  <c r="G14" i="1"/>
  <c r="M270" i="1"/>
  <c r="J249" i="1"/>
  <c r="P249" i="1" s="1"/>
  <c r="P237" i="1"/>
  <c r="P230" i="1"/>
  <c r="P212" i="1"/>
  <c r="M201" i="1"/>
  <c r="P198" i="1"/>
  <c r="M163" i="1"/>
  <c r="J157" i="1"/>
  <c r="P157" i="1" s="1"/>
  <c r="P155" i="1"/>
  <c r="M147" i="1"/>
  <c r="J138" i="1"/>
  <c r="P138" i="1" s="1"/>
  <c r="P110" i="1"/>
  <c r="M104" i="1"/>
  <c r="P101" i="1"/>
  <c r="P58" i="1"/>
  <c r="M31" i="1"/>
  <c r="P11" i="1"/>
  <c r="P9" i="1"/>
  <c r="P234" i="1"/>
  <c r="P224" i="1"/>
  <c r="P216" i="1"/>
  <c r="P206" i="1"/>
  <c r="P153" i="1"/>
  <c r="P62" i="1"/>
  <c r="P263" i="1"/>
  <c r="P238" i="1"/>
  <c r="J231" i="1"/>
  <c r="P231" i="1" s="1"/>
  <c r="J185" i="1"/>
  <c r="P185" i="1" s="1"/>
  <c r="J126" i="1"/>
  <c r="P126" i="1" s="1"/>
  <c r="J111" i="1"/>
  <c r="P111" i="1" s="1"/>
  <c r="P81" i="1"/>
  <c r="P78" i="1"/>
  <c r="J59" i="1"/>
  <c r="P59" i="1" s="1"/>
  <c r="M25" i="1"/>
  <c r="P166" i="1"/>
  <c r="M262" i="1"/>
  <c r="O262" i="1" s="1"/>
  <c r="J262" i="1"/>
  <c r="P260" i="1"/>
  <c r="J248" i="1"/>
  <c r="M248" i="1"/>
  <c r="O248" i="1" s="1"/>
  <c r="P236" i="1"/>
  <c r="P192" i="1"/>
  <c r="P178" i="1"/>
  <c r="P172" i="1"/>
  <c r="P170" i="1"/>
  <c r="P161" i="1"/>
  <c r="P150" i="1"/>
  <c r="J143" i="1"/>
  <c r="P143" i="1" s="1"/>
  <c r="J133" i="1"/>
  <c r="P133" i="1" s="1"/>
  <c r="J120" i="1"/>
  <c r="M120" i="1"/>
  <c r="O120" i="1" s="1"/>
  <c r="O116" i="1"/>
  <c r="J116" i="1"/>
  <c r="P114" i="1"/>
  <c r="P112" i="1"/>
  <c r="P100" i="1"/>
  <c r="J92" i="1"/>
  <c r="P92" i="1" s="1"/>
  <c r="P85" i="1"/>
  <c r="P82" i="1"/>
  <c r="P77" i="1"/>
  <c r="P74" i="1"/>
  <c r="P72" i="1"/>
  <c r="P57" i="1"/>
  <c r="J46" i="1"/>
  <c r="M46" i="1"/>
  <c r="P33" i="1"/>
  <c r="J30" i="1"/>
  <c r="M30" i="1"/>
  <c r="O30" i="1" s="1"/>
  <c r="J258" i="1"/>
  <c r="O258" i="1"/>
  <c r="J87" i="1"/>
  <c r="M87" i="1"/>
  <c r="O87" i="1" s="1"/>
  <c r="O66" i="1"/>
  <c r="J66" i="1"/>
  <c r="P261" i="1"/>
  <c r="P235" i="1"/>
  <c r="P222" i="1"/>
  <c r="P190" i="1"/>
  <c r="P181" i="1"/>
  <c r="M154" i="1"/>
  <c r="O154" i="1" s="1"/>
  <c r="J154" i="1"/>
  <c r="M139" i="1"/>
  <c r="O139" i="1" s="1"/>
  <c r="J139" i="1"/>
  <c r="P119" i="1"/>
  <c r="P56" i="1"/>
  <c r="P53" i="1"/>
  <c r="J26" i="1"/>
  <c r="M26" i="1"/>
  <c r="O26" i="1" s="1"/>
  <c r="J22" i="1"/>
  <c r="O22" i="1"/>
  <c r="J13" i="1"/>
  <c r="O13" i="1"/>
  <c r="P215" i="1"/>
  <c r="P210" i="1"/>
  <c r="P191" i="1"/>
  <c r="P123" i="1"/>
  <c r="P95" i="1"/>
  <c r="P63" i="1"/>
  <c r="P52" i="1"/>
  <c r="P51" i="1"/>
  <c r="P257" i="1"/>
  <c r="M233" i="1"/>
  <c r="P207" i="1"/>
  <c r="P205" i="1"/>
  <c r="P174" i="1"/>
  <c r="P164" i="1"/>
  <c r="P148" i="1"/>
  <c r="P134" i="1"/>
  <c r="M124" i="1"/>
  <c r="P107" i="1"/>
  <c r="P102" i="1"/>
  <c r="P98" i="1"/>
  <c r="P83" i="1"/>
  <c r="P79" i="1"/>
  <c r="P69" i="1"/>
  <c r="P67" i="1"/>
  <c r="P65" i="1"/>
  <c r="P41" i="1"/>
  <c r="P175" i="1"/>
  <c r="P103" i="1"/>
  <c r="P99" i="1"/>
  <c r="P84" i="1"/>
  <c r="P80" i="1"/>
  <c r="P76" i="1"/>
  <c r="M50" i="1"/>
  <c r="O50" i="1" s="1"/>
  <c r="J50" i="1"/>
  <c r="J47" i="1"/>
  <c r="O47" i="1"/>
  <c r="J35" i="1"/>
  <c r="M35" i="1"/>
  <c r="O35" i="1" s="1"/>
  <c r="M271" i="1"/>
  <c r="M194" i="1"/>
  <c r="M186" i="1"/>
  <c r="M180" i="1"/>
  <c r="P167" i="1"/>
  <c r="M158" i="1"/>
  <c r="M144" i="1"/>
  <c r="P128" i="1"/>
  <c r="P73" i="1"/>
  <c r="M71" i="1"/>
  <c r="O71" i="1" s="1"/>
  <c r="J71" i="1"/>
  <c r="M265" i="1"/>
  <c r="M253" i="1"/>
  <c r="M219" i="1"/>
  <c r="M203" i="1"/>
  <c r="M196" i="1"/>
  <c r="J195" i="1"/>
  <c r="P195" i="1" s="1"/>
  <c r="M188" i="1"/>
  <c r="J187" i="1"/>
  <c r="P187" i="1" s="1"/>
  <c r="J182" i="1"/>
  <c r="P182" i="1" s="1"/>
  <c r="M177" i="1"/>
  <c r="M169" i="1"/>
  <c r="J159" i="1"/>
  <c r="P159" i="1" s="1"/>
  <c r="M146" i="1"/>
  <c r="J145" i="1"/>
  <c r="P145" i="1" s="1"/>
  <c r="M142" i="1"/>
  <c r="J141" i="1"/>
  <c r="P141" i="1" s="1"/>
  <c r="J135" i="1"/>
  <c r="P135" i="1" s="1"/>
  <c r="J127" i="1"/>
  <c r="P127" i="1" s="1"/>
  <c r="J45" i="1"/>
  <c r="M45" i="1"/>
  <c r="O45" i="1" s="1"/>
  <c r="P42" i="1"/>
  <c r="O40" i="1"/>
  <c r="J40" i="1"/>
  <c r="J37" i="1"/>
  <c r="M37" i="1"/>
  <c r="O37" i="1" s="1"/>
  <c r="M255" i="1"/>
  <c r="J254" i="1"/>
  <c r="J245" i="1"/>
  <c r="P245" i="1" s="1"/>
  <c r="M241" i="1"/>
  <c r="M228" i="1"/>
  <c r="J227" i="1"/>
  <c r="P227" i="1" s="1"/>
  <c r="M221" i="1"/>
  <c r="J220" i="1"/>
  <c r="P220" i="1" s="1"/>
  <c r="J208" i="1"/>
  <c r="P208" i="1" s="1"/>
  <c r="J173" i="1"/>
  <c r="P173" i="1" s="1"/>
  <c r="M136" i="1"/>
  <c r="J121" i="1"/>
  <c r="P121" i="1" s="1"/>
  <c r="M109" i="1"/>
  <c r="J108" i="1"/>
  <c r="P108" i="1" s="1"/>
  <c r="M97" i="1"/>
  <c r="J96" i="1"/>
  <c r="P96" i="1" s="1"/>
  <c r="M91" i="1"/>
  <c r="J90" i="1"/>
  <c r="P90" i="1" s="1"/>
  <c r="M75" i="1"/>
  <c r="J32" i="1"/>
  <c r="J28" i="1"/>
  <c r="P28" i="1" s="1"/>
  <c r="M24" i="1"/>
  <c r="O24" i="1" s="1"/>
  <c r="J23" i="1"/>
  <c r="O21" i="1"/>
  <c r="J18" i="1"/>
  <c r="J7" i="1"/>
  <c r="P7" i="1" s="1"/>
  <c r="P254" i="1" l="1"/>
  <c r="J272" i="1"/>
  <c r="O32" i="1"/>
  <c r="P32" i="1" s="1"/>
  <c r="M272" i="1"/>
  <c r="M299" i="1" s="1"/>
  <c r="P23" i="1"/>
  <c r="O169" i="1"/>
  <c r="P169" i="1" s="1"/>
  <c r="O226" i="1"/>
  <c r="P226" i="1" s="1"/>
  <c r="O144" i="1"/>
  <c r="P144" i="1" s="1"/>
  <c r="O218" i="1"/>
  <c r="P218" i="1" s="1"/>
  <c r="O270" i="1"/>
  <c r="P270" i="1" s="1"/>
  <c r="O19" i="1"/>
  <c r="P19" i="1" s="1"/>
  <c r="O228" i="1"/>
  <c r="P228" i="1" s="1"/>
  <c r="O124" i="1"/>
  <c r="P124" i="1" s="1"/>
  <c r="O233" i="1"/>
  <c r="P233" i="1" s="1"/>
  <c r="O147" i="1"/>
  <c r="P147" i="1" s="1"/>
  <c r="O93" i="1"/>
  <c r="P93" i="1" s="1"/>
  <c r="O88" i="1"/>
  <c r="P88" i="1" s="1"/>
  <c r="O4" i="1"/>
  <c r="O136" i="1"/>
  <c r="P136" i="1" s="1"/>
  <c r="O241" i="1"/>
  <c r="P241" i="1" s="1"/>
  <c r="O142" i="1"/>
  <c r="P142" i="1" s="1"/>
  <c r="O188" i="1"/>
  <c r="P188" i="1" s="1"/>
  <c r="O203" i="1"/>
  <c r="P203" i="1" s="1"/>
  <c r="O253" i="1"/>
  <c r="P253" i="1" s="1"/>
  <c r="O271" i="1"/>
  <c r="P271" i="1" s="1"/>
  <c r="O131" i="1"/>
  <c r="P131" i="1" s="1"/>
  <c r="O25" i="1"/>
  <c r="P25" i="1" s="1"/>
  <c r="O104" i="1"/>
  <c r="P104" i="1" s="1"/>
  <c r="O201" i="1"/>
  <c r="P201" i="1" s="1"/>
  <c r="O117" i="1"/>
  <c r="P117" i="1" s="1"/>
  <c r="O137" i="1"/>
  <c r="P137" i="1" s="1"/>
  <c r="O251" i="1"/>
  <c r="P251" i="1" s="1"/>
  <c r="O146" i="1"/>
  <c r="P146" i="1" s="1"/>
  <c r="O183" i="1"/>
  <c r="P183" i="1" s="1"/>
  <c r="O186" i="1"/>
  <c r="P186" i="1" s="1"/>
  <c r="O6" i="1"/>
  <c r="P6" i="1" s="1"/>
  <c r="O163" i="1"/>
  <c r="P163" i="1" s="1"/>
  <c r="O8" i="1"/>
  <c r="P8" i="1" s="1"/>
  <c r="O75" i="1"/>
  <c r="P75" i="1" s="1"/>
  <c r="O97" i="1"/>
  <c r="P97" i="1" s="1"/>
  <c r="O209" i="1"/>
  <c r="P209" i="1" s="1"/>
  <c r="O255" i="1"/>
  <c r="P255" i="1" s="1"/>
  <c r="O156" i="1"/>
  <c r="P156" i="1" s="1"/>
  <c r="O177" i="1"/>
  <c r="P177" i="1" s="1"/>
  <c r="O196" i="1"/>
  <c r="P196" i="1" s="1"/>
  <c r="O244" i="1"/>
  <c r="P244" i="1" s="1"/>
  <c r="O158" i="1"/>
  <c r="P158" i="1" s="1"/>
  <c r="O194" i="1"/>
  <c r="P194" i="1" s="1"/>
  <c r="O29" i="1"/>
  <c r="P29" i="1" s="1"/>
  <c r="O91" i="1"/>
  <c r="P91" i="1" s="1"/>
  <c r="O109" i="1"/>
  <c r="P109" i="1" s="1"/>
  <c r="O221" i="1"/>
  <c r="P221" i="1" s="1"/>
  <c r="O160" i="1"/>
  <c r="P160" i="1" s="1"/>
  <c r="O219" i="1"/>
  <c r="P219" i="1" s="1"/>
  <c r="O265" i="1"/>
  <c r="P265" i="1" s="1"/>
  <c r="O180" i="1"/>
  <c r="P180" i="1" s="1"/>
  <c r="O294" i="1"/>
  <c r="O46" i="1"/>
  <c r="P46" i="1" s="1"/>
  <c r="O115" i="1"/>
  <c r="P115" i="1" s="1"/>
  <c r="O31" i="1"/>
  <c r="P31" i="1" s="1"/>
  <c r="O151" i="1"/>
  <c r="P151" i="1" s="1"/>
  <c r="J14" i="1"/>
  <c r="P40" i="1"/>
  <c r="P22" i="1"/>
  <c r="P30" i="1"/>
  <c r="P45" i="1"/>
  <c r="P13" i="1"/>
  <c r="P66" i="1"/>
  <c r="P139" i="1"/>
  <c r="P87" i="1"/>
  <c r="P262" i="1"/>
  <c r="P71" i="1"/>
  <c r="P26" i="1"/>
  <c r="P120" i="1"/>
  <c r="P248" i="1"/>
  <c r="P37" i="1"/>
  <c r="P35" i="1"/>
  <c r="P154" i="1"/>
  <c r="P258" i="1"/>
  <c r="P116" i="1"/>
  <c r="P47" i="1"/>
  <c r="P18" i="1"/>
  <c r="P24" i="1"/>
  <c r="P50" i="1"/>
  <c r="P294" i="1" l="1"/>
  <c r="O295" i="1"/>
  <c r="O272" i="1"/>
  <c r="O14" i="1"/>
  <c r="P21" i="1"/>
  <c r="P272" i="1" s="1"/>
  <c r="P4" i="1"/>
  <c r="P14" i="1" s="1"/>
  <c r="O299" i="1" l="1"/>
  <c r="H347" i="1"/>
  <c r="I347" i="1"/>
  <c r="K347" i="1"/>
  <c r="L347" i="1"/>
  <c r="N347" i="1"/>
  <c r="J345" i="1"/>
  <c r="P345" i="1" s="1"/>
  <c r="J346" i="1"/>
  <c r="P346" i="1" s="1"/>
  <c r="F36" i="2"/>
  <c r="I36" i="2" s="1"/>
  <c r="O36" i="2" l="1"/>
  <c r="F35" i="2" l="1"/>
  <c r="I35" i="2" s="1"/>
  <c r="O35" i="2" l="1"/>
  <c r="F29" i="2" l="1"/>
  <c r="I29" i="2" s="1"/>
  <c r="F30" i="2"/>
  <c r="I30" i="2" s="1"/>
  <c r="F31" i="2"/>
  <c r="I31" i="2" s="1"/>
  <c r="F32" i="2"/>
  <c r="I32" i="2" s="1"/>
  <c r="F33" i="2"/>
  <c r="I33" i="2" s="1"/>
  <c r="F34" i="2"/>
  <c r="I34" i="2" s="1"/>
  <c r="O32" i="2" l="1"/>
  <c r="O34" i="2"/>
  <c r="O33" i="2"/>
  <c r="O31" i="2"/>
  <c r="O30" i="2"/>
  <c r="O29" i="2"/>
  <c r="F28" i="2"/>
  <c r="I28" i="2" s="1"/>
  <c r="O28" i="2" l="1"/>
  <c r="F22" i="2" l="1"/>
  <c r="I22" i="2" s="1"/>
  <c r="F23" i="2"/>
  <c r="I23" i="2" s="1"/>
  <c r="F24" i="2"/>
  <c r="I24" i="2" s="1"/>
  <c r="F25" i="2"/>
  <c r="I25" i="2" s="1"/>
  <c r="O25" i="2" l="1"/>
  <c r="O22" i="2"/>
  <c r="O23" i="2"/>
  <c r="O24" i="2"/>
  <c r="F26" i="2" l="1"/>
  <c r="I26" i="2" s="1"/>
  <c r="F21" i="2"/>
  <c r="I21" i="2" s="1"/>
  <c r="F5" i="2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7" i="2"/>
  <c r="I27" i="2" s="1"/>
  <c r="O20" i="2" l="1"/>
  <c r="O26" i="2"/>
  <c r="O10" i="2"/>
  <c r="O8" i="2"/>
  <c r="O7" i="2"/>
  <c r="O19" i="2"/>
  <c r="O18" i="2"/>
  <c r="O16" i="2"/>
  <c r="O14" i="2"/>
  <c r="O17" i="2"/>
  <c r="O15" i="2"/>
  <c r="O13" i="2"/>
  <c r="O12" i="2"/>
  <c r="O11" i="2"/>
  <c r="O9" i="2"/>
  <c r="O6" i="2"/>
  <c r="O21" i="2"/>
  <c r="O27" i="2"/>
  <c r="F4" i="2" l="1"/>
  <c r="F64" i="2" s="1"/>
  <c r="I4" i="2" l="1"/>
  <c r="I64" i="2" s="1"/>
  <c r="N5" i="2" l="1"/>
  <c r="N64" i="2" s="1"/>
  <c r="G304" i="1"/>
  <c r="J304" i="1" s="1"/>
  <c r="P304" i="1" s="1"/>
  <c r="G305" i="1"/>
  <c r="J305" i="1" s="1"/>
  <c r="P305" i="1" s="1"/>
  <c r="G306" i="1"/>
  <c r="J306" i="1" s="1"/>
  <c r="P306" i="1" s="1"/>
  <c r="G307" i="1"/>
  <c r="J307" i="1" s="1"/>
  <c r="P307" i="1" s="1"/>
  <c r="G308" i="1"/>
  <c r="J308" i="1" s="1"/>
  <c r="P308" i="1" s="1"/>
  <c r="G309" i="1"/>
  <c r="J309" i="1" s="1"/>
  <c r="P309" i="1" s="1"/>
  <c r="G310" i="1"/>
  <c r="J310" i="1" s="1"/>
  <c r="P310" i="1" s="1"/>
  <c r="G312" i="1"/>
  <c r="J312" i="1" s="1"/>
  <c r="P312" i="1" s="1"/>
  <c r="G313" i="1"/>
  <c r="J313" i="1" s="1"/>
  <c r="P313" i="1" s="1"/>
  <c r="G314" i="1"/>
  <c r="J314" i="1" s="1"/>
  <c r="P314" i="1" s="1"/>
  <c r="G315" i="1"/>
  <c r="J315" i="1" s="1"/>
  <c r="P315" i="1" s="1"/>
  <c r="G316" i="1"/>
  <c r="J316" i="1" s="1"/>
  <c r="P316" i="1" s="1"/>
  <c r="G317" i="1"/>
  <c r="G318" i="1"/>
  <c r="J318" i="1" s="1"/>
  <c r="P318" i="1" s="1"/>
  <c r="G319" i="1"/>
  <c r="J319" i="1" s="1"/>
  <c r="P319" i="1" s="1"/>
  <c r="G320" i="1"/>
  <c r="J320" i="1" s="1"/>
  <c r="P320" i="1" s="1"/>
  <c r="G321" i="1"/>
  <c r="J321" i="1" s="1"/>
  <c r="P321" i="1" s="1"/>
  <c r="G322" i="1"/>
  <c r="J322" i="1" s="1"/>
  <c r="P322" i="1" s="1"/>
  <c r="G323" i="1"/>
  <c r="J323" i="1" s="1"/>
  <c r="P323" i="1" s="1"/>
  <c r="G324" i="1"/>
  <c r="J324" i="1" s="1"/>
  <c r="P324" i="1" s="1"/>
  <c r="G328" i="1"/>
  <c r="J328" i="1" s="1"/>
  <c r="P328" i="1" s="1"/>
  <c r="G329" i="1"/>
  <c r="J329" i="1" s="1"/>
  <c r="G330" i="1"/>
  <c r="J330" i="1" s="1"/>
  <c r="P330" i="1" s="1"/>
  <c r="G331" i="1"/>
  <c r="J331" i="1" s="1"/>
  <c r="P331" i="1" s="1"/>
  <c r="G332" i="1"/>
  <c r="J332" i="1" s="1"/>
  <c r="P332" i="1" s="1"/>
  <c r="G333" i="1"/>
  <c r="J333" i="1" s="1"/>
  <c r="P333" i="1" s="1"/>
  <c r="G334" i="1"/>
  <c r="J334" i="1" s="1"/>
  <c r="P334" i="1" s="1"/>
  <c r="G335" i="1"/>
  <c r="J335" i="1" s="1"/>
  <c r="P335" i="1" s="1"/>
  <c r="G336" i="1"/>
  <c r="J336" i="1" s="1"/>
  <c r="P336" i="1" s="1"/>
  <c r="G337" i="1"/>
  <c r="G338" i="1"/>
  <c r="G339" i="1"/>
  <c r="J339" i="1" s="1"/>
  <c r="P339" i="1" s="1"/>
  <c r="G340" i="1"/>
  <c r="J340" i="1" s="1"/>
  <c r="P340" i="1" s="1"/>
  <c r="G341" i="1"/>
  <c r="G342" i="1"/>
  <c r="J342" i="1" s="1"/>
  <c r="P342" i="1" s="1"/>
  <c r="G343" i="1"/>
  <c r="G344" i="1"/>
  <c r="G303" i="1"/>
  <c r="J303" i="1" s="1"/>
  <c r="P303" i="1" s="1"/>
  <c r="O5" i="2" l="1"/>
  <c r="J338" i="1"/>
  <c r="P338" i="1" s="1"/>
  <c r="J343" i="1"/>
  <c r="P343" i="1" s="1"/>
  <c r="J341" i="1"/>
  <c r="P341" i="1" s="1"/>
  <c r="J337" i="1"/>
  <c r="P337" i="1" s="1"/>
  <c r="J317" i="1"/>
  <c r="P317" i="1" s="1"/>
  <c r="J344" i="1"/>
  <c r="P344" i="1" s="1"/>
  <c r="G347" i="1"/>
  <c r="M329" i="1"/>
  <c r="O329" i="1" s="1"/>
  <c r="P329" i="1" s="1"/>
  <c r="M347" i="1" l="1"/>
  <c r="J347" i="1"/>
  <c r="O347" i="1" l="1"/>
  <c r="P347" i="1"/>
  <c r="G293" i="1" l="1"/>
  <c r="J293" i="1" s="1"/>
  <c r="P293" i="1" l="1"/>
  <c r="G278" i="1"/>
  <c r="G279" i="1"/>
  <c r="J279" i="1" s="1"/>
  <c r="G280" i="1"/>
  <c r="J280" i="1" s="1"/>
  <c r="G281" i="1"/>
  <c r="J281" i="1" s="1"/>
  <c r="G282" i="1"/>
  <c r="J282" i="1" s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J289" i="1" s="1"/>
  <c r="G290" i="1"/>
  <c r="J290" i="1" s="1"/>
  <c r="G291" i="1"/>
  <c r="J291" i="1" s="1"/>
  <c r="G292" i="1"/>
  <c r="J292" i="1" s="1"/>
  <c r="G295" i="1" l="1"/>
  <c r="J278" i="1"/>
  <c r="J295" i="1" s="1"/>
  <c r="J299" i="1" s="1"/>
  <c r="P287" i="1"/>
  <c r="P290" i="1"/>
  <c r="P291" i="1"/>
  <c r="P284" i="1"/>
  <c r="P281" i="1"/>
  <c r="P280" i="1"/>
  <c r="P282" i="1"/>
  <c r="P286" i="1"/>
  <c r="P279" i="1"/>
  <c r="G299" i="1" l="1"/>
  <c r="P292" i="1"/>
  <c r="P289" i="1"/>
  <c r="P285" i="1"/>
  <c r="P278" i="1"/>
  <c r="P288" i="1"/>
  <c r="P283" i="1"/>
  <c r="P295" i="1" l="1"/>
  <c r="P299" i="1"/>
  <c r="O4" i="2" l="1"/>
  <c r="O64" i="2" s="1"/>
</calcChain>
</file>

<file path=xl/sharedStrings.xml><?xml version="1.0" encoding="utf-8"?>
<sst xmlns="http://schemas.openxmlformats.org/spreadsheetml/2006/main" count="937" uniqueCount="663">
  <si>
    <t>DIRECCION</t>
  </si>
  <si>
    <t>COORDINACION</t>
  </si>
  <si>
    <t>PUESTO</t>
  </si>
  <si>
    <t>NOMBRE</t>
  </si>
  <si>
    <t>SALARIO DIARIO</t>
  </si>
  <si>
    <t>REGIDURIA</t>
  </si>
  <si>
    <t>REGIDOR</t>
  </si>
  <si>
    <t>SINDICO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</si>
  <si>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</si>
  <si>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</si>
  <si>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</si>
  <si>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</si>
  <si>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</si>
  <si>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</si>
  <si>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</si>
  <si>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</si>
  <si>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</si>
  <si>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</si>
  <si>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</si>
  <si>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</si>
  <si>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</si>
  <si>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</si>
  <si>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</si>
  <si>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</si>
  <si>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</si>
  <si>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</si>
  <si>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</si>
  <si>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</si>
  <si>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</si>
  <si>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</si>
  <si>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</si>
  <si>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</si>
  <si>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</si>
  <si>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</si>
  <si>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</si>
  <si>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</si>
  <si>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</si>
  <si>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</si>
  <si>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</si>
  <si>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</si>
  <si>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</si>
  <si>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</si>
  <si>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</si>
  <si>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</si>
  <si>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</si>
  <si>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</si>
  <si>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</si>
  <si>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</si>
  <si>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</si>
  <si>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</si>
  <si>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</si>
  <si>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</si>
  <si>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</si>
  <si>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</si>
  <si>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</si>
  <si>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</si>
  <si>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</si>
  <si>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</si>
  <si>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</si>
  <si>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</si>
  <si>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</si>
  <si>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</si>
  <si>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</si>
  <si>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</si>
  <si>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</si>
  <si>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</si>
  <si>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</si>
  <si>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</si>
  <si>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</si>
  <si>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</si>
  <si>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</si>
  <si>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</si>
  <si>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</si>
  <si>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</si>
  <si>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</si>
  <si>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</si>
  <si>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</si>
  <si>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</si>
  <si>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</si>
  <si>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</si>
  <si>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</si>
  <si>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</si>
  <si>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</si>
  <si>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</si>
  <si>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</si>
  <si>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</si>
  <si>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</si>
  <si>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</si>
  <si>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</si>
  <si>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</si>
  <si>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</si>
  <si>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</si>
  <si>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</si>
  <si>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</si>
  <si>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</si>
  <si>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</si>
  <si>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</si>
  <si>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</si>
  <si>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</si>
  <si>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</si>
  <si>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</si>
  <si>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</si>
  <si>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</si>
  <si>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</si>
  <si>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</si>
  <si>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</si>
  <si>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</si>
  <si>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</si>
  <si>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</si>
  <si>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</si>
  <si>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</si>
  <si>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</si>
  <si>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</si>
  <si>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</si>
  <si>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</si>
  <si>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</si>
  <si>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</si>
  <si>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</si>
  <si>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</si>
  <si>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</si>
  <si>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</si>
  <si>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</si>
  <si>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</si>
  <si>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</si>
  <si>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</si>
  <si>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</si>
  <si>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</si>
  <si>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</si>
  <si>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</si>
  <si>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</si>
  <si>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</si>
  <si>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</si>
  <si>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</si>
  <si>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</si>
  <si>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</si>
  <si>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</si>
  <si>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</si>
  <si>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</si>
  <si>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</si>
  <si>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</si>
  <si>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</si>
  <si>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</si>
  <si>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</si>
  <si>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</si>
  <si>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</si>
  <si>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</si>
  <si>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</si>
  <si>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</si>
  <si>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</si>
  <si>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</si>
  <si>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</si>
  <si>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</si>
  <si>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</si>
  <si>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</si>
  <si>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</si>
  <si>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</si>
  <si>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</si>
  <si>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</si>
  <si>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</si>
  <si>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</si>
  <si>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</si>
  <si>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</si>
  <si>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</si>
  <si>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</si>
  <si>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</si>
  <si>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</si>
  <si>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</si>
  <si>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</si>
  <si>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</si>
  <si>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</si>
  <si>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</si>
  <si>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</si>
  <si>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</si>
  <si>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</si>
  <si>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</si>
  <si>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</si>
  <si>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</si>
  <si>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</si>
  <si>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</si>
  <si>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</si>
  <si>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</si>
  <si>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</si>
  <si>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</si>
  <si>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</si>
  <si>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</si>
  <si>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</si>
  <si>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</si>
  <si>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</si>
  <si>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</si>
  <si>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</si>
  <si>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</si>
  <si>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</si>
  <si>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</si>
  <si>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</si>
  <si>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</si>
  <si>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</si>
  <si>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</si>
  <si>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</si>
  <si>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</si>
  <si>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</si>
  <si>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</si>
  <si>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</si>
  <si>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</si>
  <si>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</si>
  <si>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</si>
  <si>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</si>
  <si>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</si>
  <si>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</si>
  <si>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</si>
  <si>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</si>
  <si>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</si>
  <si>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</si>
  <si>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</si>
  <si>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</si>
  <si>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</si>
  <si>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</si>
  <si>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</si>
  <si>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</si>
  <si>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</si>
  <si>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</si>
  <si>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</si>
  <si>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</si>
  <si>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</si>
  <si>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</si>
  <si>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</si>
  <si>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</si>
  <si>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</si>
  <si>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</si>
  <si>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</si>
  <si>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</si>
  <si>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</si>
  <si>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</si>
  <si>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</si>
  <si>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</si>
  <si>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</si>
  <si>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</si>
  <si>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</si>
  <si>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</si>
  <si>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</si>
  <si>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</si>
  <si>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</si>
  <si>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</si>
  <si>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</si>
  <si>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</si>
  <si>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</si>
  <si>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</si>
  <si>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</si>
  <si>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</si>
  <si>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</si>
  <si>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</si>
  <si>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</si>
  <si>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</si>
  <si>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</si>
  <si>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</si>
  <si>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</si>
  <si>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</si>
  <si>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</si>
  <si>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</si>
  <si>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</si>
  <si>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</si>
  <si>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</si>
  <si>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</si>
  <si>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</si>
  <si>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</si>
  <si>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</si>
  <si>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</si>
  <si>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</si>
  <si>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</si>
  <si>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</si>
  <si>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</si>
  <si>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</si>
  <si>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</si>
  <si>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</si>
  <si>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</si>
  <si>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</si>
  <si>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</si>
  <si>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</si>
  <si>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</si>
  <si>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</si>
  <si>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</si>
  <si>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</si>
  <si>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</si>
  <si>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</si>
  <si>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</si>
  <si>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</si>
  <si>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</si>
  <si>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</si>
  <si>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</si>
  <si>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</si>
  <si>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</si>
  <si>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</si>
  <si>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</si>
  <si>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</si>
  <si>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</si>
  <si>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</si>
  <si>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</si>
  <si>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</si>
  <si>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</si>
  <si>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</si>
  <si>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RAMIREZ MILANEZ LENIN ALFREDO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</si>
  <si>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</si>
  <si>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</si>
  <si>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</si>
  <si>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</si>
  <si>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</si>
  <si>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</si>
  <si>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</si>
  <si>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</si>
  <si>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</si>
  <si>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</si>
  <si>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</si>
  <si>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</si>
  <si>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</si>
  <si>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</si>
  <si>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</si>
  <si>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</si>
  <si>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</si>
  <si>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</si>
  <si>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</si>
  <si>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</si>
  <si>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</si>
  <si>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</si>
  <si>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</si>
  <si>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</si>
  <si>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</si>
  <si>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</si>
  <si>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</si>
  <si>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</si>
  <si>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</si>
  <si>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</si>
  <si>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</si>
  <si>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</si>
  <si>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</si>
  <si>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</si>
  <si>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</si>
  <si>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</si>
  <si>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</si>
  <si>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</si>
  <si>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</si>
  <si>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</si>
  <si>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</si>
  <si>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</si>
  <si>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</si>
  <si>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</si>
  <si>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</si>
  <si>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</si>
  <si>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</si>
  <si>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</si>
  <si>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</si>
  <si>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</si>
  <si>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</si>
  <si>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</si>
  <si>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</si>
  <si>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</si>
  <si>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</si>
  <si>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</si>
  <si>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</si>
  <si>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</si>
  <si>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</si>
  <si>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</si>
  <si>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</si>
  <si>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</si>
  <si>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</si>
  <si>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</si>
  <si>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</si>
  <si>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</si>
  <si>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</si>
  <si>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</si>
  <si>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</si>
  <si>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</si>
  <si>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</si>
  <si>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</si>
  <si>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</si>
  <si>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</si>
  <si>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</si>
  <si>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</si>
  <si>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</si>
  <si>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</si>
  <si>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</si>
  <si>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</si>
  <si>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</si>
  <si>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</si>
  <si>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</si>
  <si>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</si>
  <si>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</si>
  <si>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</si>
  <si>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</si>
  <si>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</si>
  <si>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</si>
  <si>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</si>
  <si>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</si>
  <si>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</si>
  <si>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</si>
  <si>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</si>
  <si>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</si>
  <si>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</si>
  <si>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</si>
  <si>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PIMENTEL LOPEZ SANTIAGO JAVIER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</si>
  <si>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</si>
  <si>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</si>
  <si>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</si>
  <si>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</si>
  <si>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</si>
  <si>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</si>
  <si>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 LOPEZ MARTINEZ HERIBERTO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</si>
  <si>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</si>
  <si>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</si>
  <si>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</si>
  <si>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</si>
  <si>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</si>
  <si>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</si>
  <si>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</si>
  <si>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</si>
  <si>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</si>
  <si>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</si>
  <si>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</si>
  <si>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</si>
  <si>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</si>
  <si>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</si>
  <si>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</si>
  <si>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</si>
  <si>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</si>
  <si>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</si>
  <si>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</si>
  <si>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</si>
  <si>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</si>
  <si>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</si>
  <si>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</si>
  <si>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</si>
  <si>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</si>
  <si>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</si>
  <si>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</si>
  <si>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</si>
  <si>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</si>
  <si>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</si>
  <si>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</si>
  <si>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</si>
  <si>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</si>
  <si>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</si>
  <si>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</si>
  <si>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</si>
  <si>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</si>
  <si>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</si>
  <si>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</si>
  <si>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</si>
  <si>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</si>
  <si>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</si>
  <si>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</si>
  <si>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</si>
  <si>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</si>
  <si>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</si>
  <si>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</si>
  <si>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</si>
  <si>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</si>
  <si>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</si>
  <si>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</si>
  <si>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</si>
  <si>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</si>
  <si>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</si>
  <si>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</si>
  <si>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</si>
  <si>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</si>
  <si>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</si>
  <si>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</si>
  <si>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</si>
  <si>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</si>
  <si>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</si>
  <si>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</si>
  <si>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</si>
  <si>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</si>
  <si>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</si>
  <si>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</si>
  <si>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</si>
  <si>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</si>
  <si>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</si>
  <si>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</si>
  <si>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</si>
  <si>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</si>
  <si>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</si>
  <si>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</si>
  <si>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</si>
  <si>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</si>
  <si>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</si>
  <si>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</si>
  <si>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</si>
  <si>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</si>
  <si>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</si>
  <si>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BARBOZA TORRES  JORGE RAMIRO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</si>
  <si>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</si>
  <si>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</si>
  <si>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</si>
  <si>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</si>
  <si>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</si>
  <si>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</si>
  <si>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</si>
  <si>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</si>
  <si>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</si>
  <si>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</si>
  <si>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</si>
  <si>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</si>
  <si>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</si>
  <si>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</si>
  <si>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</si>
  <si>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</si>
  <si>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</si>
  <si>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</si>
  <si>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</si>
  <si>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</si>
  <si>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</si>
  <si>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</si>
  <si>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</si>
  <si>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</si>
  <si>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</si>
  <si>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</si>
  <si>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</si>
  <si>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</si>
  <si>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</si>
  <si>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</si>
  <si>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</si>
  <si>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</si>
  <si>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</si>
  <si>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</si>
  <si>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</si>
  <si>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</si>
  <si>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</si>
  <si>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</si>
  <si>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</si>
  <si>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</si>
  <si>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</si>
  <si>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</si>
  <si>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</si>
  <si>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</si>
  <si>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</si>
  <si>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</si>
  <si>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</si>
  <si>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SANTILLAN ORTEGA GUSTAVO ANGEL DE JESUS </t>
  </si>
  <si>
    <t xml:space="preserve">MAGALLANES LARA JOSE CARLOS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</si>
  <si>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</si>
  <si>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</si>
  <si>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</si>
  <si>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</si>
  <si>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</si>
  <si>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</si>
  <si>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</si>
  <si>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</si>
  <si>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</si>
  <si>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</si>
  <si>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</si>
  <si>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</si>
  <si>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 xml:space="preserve">AGUA POTABLE 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</si>
  <si>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</si>
  <si>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</si>
  <si>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</si>
  <si>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</si>
  <si>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</si>
  <si>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</si>
  <si>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</si>
  <si>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ALCARAZ ROSAS OSCAR MANUEL </t>
  </si>
  <si>
    <t xml:space="preserve">CARDENAS ALCARAZ ZENAIDA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</si>
  <si>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</si>
  <si>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</si>
  <si>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</si>
  <si>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</si>
  <si>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IBARRA CARDENAS JENIFFER </t>
  </si>
  <si>
    <t xml:space="preserve">QUIROGA CEBALLOS SERGIO </t>
  </si>
  <si>
    <t xml:space="preserve">ALCARAZ TORRES JOSE MANUEL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</si>
  <si>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</si>
  <si>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</si>
  <si>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</si>
  <si>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</si>
  <si>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</si>
  <si>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</si>
  <si>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</si>
  <si>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</si>
  <si>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</si>
  <si>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</si>
  <si>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</si>
  <si>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</si>
  <si>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</si>
  <si>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</si>
  <si>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</si>
  <si>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</si>
  <si>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</si>
  <si>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</si>
  <si>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</si>
  <si>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</si>
  <si>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</si>
  <si>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</si>
  <si>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</si>
  <si>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</si>
  <si>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</si>
  <si>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</si>
  <si>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</si>
  <si>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</si>
  <si>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</si>
  <si>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</si>
  <si>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</si>
  <si>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</si>
  <si>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</si>
  <si>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</si>
  <si>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</si>
  <si>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</si>
  <si>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</si>
  <si>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</si>
  <si>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BARRAGAN LOSOYA MARIA GUADALUPE</t>
  </si>
  <si>
    <t>SOTO PANDURO JOB MANUEL</t>
  </si>
  <si>
    <t>RAMIREZ ABUNDIS JOSUE ANTONIO</t>
  </si>
  <si>
    <t>FIGUEROA CUEVAS SAHIRA BERENICE</t>
  </si>
  <si>
    <t>ENCARGADO DE APOYOS SOCIALES</t>
  </si>
  <si>
    <t>RUIZ VALDOVINOS LUIS FERNANDO</t>
  </si>
  <si>
    <t>RANGEL GARCIA ISABEL</t>
  </si>
  <si>
    <t>FARIAS CORTES SAUL ERNESTO</t>
  </si>
  <si>
    <t>CUBRE INCAPACIDAD</t>
  </si>
  <si>
    <t>AUXILIAR DE OBRAS PUBLICAS</t>
  </si>
  <si>
    <t>PRESTAMO</t>
  </si>
  <si>
    <t>DESCUENTO PRESTAMO</t>
  </si>
  <si>
    <t xml:space="preserve">SERVICIOS GENERALES </t>
  </si>
  <si>
    <t>SANCHEZ GARCIA ALEJANDRO</t>
  </si>
  <si>
    <t>BARAJAS MARTINEZ LUIS ENRIQUE</t>
  </si>
  <si>
    <t>MEJIA MURGUIA MANUEL</t>
  </si>
  <si>
    <t>QUIROZ SILVA MARIA GUADALUPE</t>
  </si>
  <si>
    <t>GUTIERREZ GALVEZ MARIA DEL CARMEN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</si>
  <si>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</si>
  <si>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</si>
  <si>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</si>
  <si>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</si>
  <si>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PARTIDA GUTIERRES RAFAEL</t>
  </si>
  <si>
    <t>BRIGADA CONTRA INCENDIOS</t>
  </si>
  <si>
    <t>VILLA GALLEGOS ANTONIO</t>
  </si>
  <si>
    <t>GARCIA RAMIREZ KEVIN RAMCEL</t>
  </si>
  <si>
    <t>VALENCIA SANDOVAL ALEJANDRO RUBEN</t>
  </si>
  <si>
    <t>VAZQUEZ REYNA JUAN MANUEL</t>
  </si>
  <si>
    <t>HERNANDEZ MEDINA NOEL ALBERTO</t>
  </si>
  <si>
    <t>MAGAÑA ALCAZAR HUGO</t>
  </si>
  <si>
    <t>ASESOR JURIDICO</t>
  </si>
  <si>
    <t>RAMIREZ GONZALEZ YAZMIN ISAMAK</t>
  </si>
  <si>
    <t>COORDINACION JURIDICA</t>
  </si>
  <si>
    <t>JEFATURA DE GABINETE</t>
  </si>
  <si>
    <t>PARAMEDICO</t>
  </si>
  <si>
    <t>GONZALEZ CARDENAS JAVIER (LICENCIA)</t>
  </si>
  <si>
    <t>OFICIAL (B)</t>
  </si>
  <si>
    <t>PANDURO SANDOVAL GIBRAN</t>
  </si>
  <si>
    <t>OCHOA ANDRADE JOSE</t>
  </si>
  <si>
    <t>TORRES REYNAGA J. TRINIDAD</t>
  </si>
  <si>
    <t>SANDOVAL MEJIA JAIME</t>
  </si>
  <si>
    <t>JIMENEZ VALENCIA ASHLY MAURICIO</t>
  </si>
  <si>
    <t>RAMIREZ ANAYA JAQUELINE GUADALUPE</t>
  </si>
  <si>
    <t>VELADOR POLIDEPORTIVO</t>
  </si>
  <si>
    <t>MAGAÑA BARAJAS ANTONIO</t>
  </si>
  <si>
    <t>GOMEZ VALDOVINOS JULIO EDUARDO</t>
  </si>
  <si>
    <t>ALVAREZ VARGAS HECTOR MANUEL</t>
  </si>
  <si>
    <t>ARQUITECTO</t>
  </si>
  <si>
    <t>HERNANDEZ RAMIREZ RUBEN</t>
  </si>
  <si>
    <t>ENCISO ALMANZA CESAR ORLANDO</t>
  </si>
  <si>
    <t>ANGUIANO MONTES DE OCA MIGUEL ANGEL</t>
  </si>
  <si>
    <t>AUXILIAR DE PROYECTOR</t>
  </si>
  <si>
    <t>TORRES MORA KARINA EVELIN</t>
  </si>
  <si>
    <t>DESARROLLADOR INFORMATICO</t>
  </si>
  <si>
    <t>AYALA AQUINO ANGEL YHAIR</t>
  </si>
  <si>
    <t>CUEVAS LUNA ADRIAN MARIA</t>
  </si>
  <si>
    <t xml:space="preserve">AUXILIAR TECNICO </t>
  </si>
  <si>
    <t>LOPEZ HERRERA OSVALDO</t>
  </si>
  <si>
    <t>SANCHEZ MORENO JOSE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</si>
</sst>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46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5" fontId="5" fillId="4" borderId="1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5" fillId="3" borderId="19" xfId="1" applyNumberFormat="1" applyFont="1" applyFill="1" applyBorder="1" applyAlignment="1">
      <alignment horizontal="center" wrapText="1"/>
    </xf>
    <xf numFmtId="165" fontId="4" fillId="0" borderId="4" xfId="1" applyNumberFormat="1" applyFont="1" applyBorder="1" applyAlignment="1">
      <alignment horizontal="center"/>
    </xf>
    <xf numFmtId="165" fontId="5" fillId="3" borderId="14" xfId="1" applyNumberFormat="1" applyFont="1" applyFill="1" applyBorder="1" applyAlignment="1">
      <alignment horizontal="center" wrapText="1"/>
    </xf>
    <xf numFmtId="165" fontId="5" fillId="3" borderId="26" xfId="1" applyNumberFormat="1" applyFont="1" applyFill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5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5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/>
    <xf numFmtId="165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5" fontId="5" fillId="4" borderId="19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4" borderId="46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5" fontId="12" fillId="4" borderId="7" xfId="0" applyNumberFormat="1" applyFont="1" applyFill="1" applyBorder="1" applyAlignment="1">
      <alignment horizontal="center" vertical="center" wrapText="1"/>
    </xf>
    <xf numFmtId="165" fontId="12" fillId="4" borderId="8" xfId="0" applyNumberFormat="1" applyFont="1" applyFill="1" applyBorder="1" applyAlignment="1">
      <alignment horizontal="center" vertical="center" wrapText="1"/>
    </xf>
    <xf numFmtId="165" fontId="12" fillId="4" borderId="9" xfId="0" applyNumberFormat="1" applyFont="1" applyFill="1" applyBorder="1" applyAlignment="1">
      <alignment horizontal="center" vertical="center" wrapText="1"/>
    </xf>
    <xf numFmtId="165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9"/>
  <sheetViews>
    <sheetView view="pageLayout" topLeftCell="A344" zoomScale="55" zoomScaleNormal="60" zoomScalePageLayoutView="55" workbookViewId="0">
      <selection activeCell="G306" sqref="G306"/>
    </sheetView>
  </sheetViews>
  <sheetFormatPr baseColWidth="10" defaultRowHeight="15.75" x14ac:dyDescent="0.25"/>
  <cols>
    <col min="1" max="1" width="15.75" style="21" customWidth="1"/>
    <col min="2" max="2" width="21.375" style="121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05" customWidth="1"/>
    <col min="8" max="8" width="14.625" style="1" customWidth="1"/>
    <col min="9" max="9" width="14.625" style="1" hidden="1" customWidth="1"/>
    <col min="10" max="10" width="18.375" style="151" customWidth="1"/>
    <col min="11" max="11" width="17.875" style="95" customWidth="1"/>
    <col min="12" max="12" width="15.125" style="182" customWidth="1"/>
    <col min="13" max="13" width="18" style="95" customWidth="1"/>
    <col min="14" max="14" width="17.25" style="95" hidden="1" customWidth="1"/>
    <col min="15" max="15" width="16.625" style="95" customWidth="1"/>
    <col min="16" max="16" width="20.75" style="108" bestFit="1" customWidth="1"/>
  </cols>
  <sheetData>
    <row r="1" spans="1:16" s="69" customFormat="1" ht="78" customHeight="1" thickBot="1" x14ac:dyDescent="0.25">
      <c r="A1" s="312" t="s">
        <v>569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16" s="69" customFormat="1" ht="78" customHeight="1" x14ac:dyDescent="0.2">
      <c r="A2" s="317"/>
      <c r="B2" s="265"/>
      <c r="C2" s="265"/>
      <c r="D2" s="266"/>
      <c r="E2" s="314" t="s">
        <v>87</v>
      </c>
      <c r="F2" s="315"/>
      <c r="G2" s="315"/>
      <c r="H2" s="315"/>
      <c r="I2" s="315"/>
      <c r="J2" s="316"/>
      <c r="K2" s="309" t="s">
        <v>92</v>
      </c>
      <c r="L2" s="310"/>
      <c r="M2" s="310"/>
      <c r="N2" s="310"/>
      <c r="O2" s="311"/>
      <c r="P2" s="222"/>
    </row>
    <row r="3" spans="1:16" s="69" customFormat="1" ht="78" customHeight="1" thickBot="1" x14ac:dyDescent="0.3">
      <c r="A3" s="2" t="s">
        <v>1</v>
      </c>
      <c r="B3" s="114" t="s">
        <v>119</v>
      </c>
      <c r="C3" s="3" t="s">
        <v>2</v>
      </c>
      <c r="D3" s="4" t="s">
        <v>3</v>
      </c>
      <c r="E3" s="19" t="s">
        <v>4</v>
      </c>
      <c r="F3" s="15" t="s">
        <v>96</v>
      </c>
      <c r="G3" s="96" t="s">
        <v>90</v>
      </c>
      <c r="H3" s="18" t="s">
        <v>91</v>
      </c>
      <c r="I3" s="198" t="s">
        <v>614</v>
      </c>
      <c r="J3" s="145" t="s">
        <v>93</v>
      </c>
      <c r="K3" s="80" t="s">
        <v>88</v>
      </c>
      <c r="L3" s="186" t="s">
        <v>89</v>
      </c>
      <c r="M3" s="81" t="s">
        <v>100</v>
      </c>
      <c r="N3" s="202" t="s">
        <v>615</v>
      </c>
      <c r="O3" s="82" t="s">
        <v>94</v>
      </c>
      <c r="P3" s="109" t="s">
        <v>95</v>
      </c>
    </row>
    <row r="4" spans="1:16" s="69" customFormat="1" ht="78" customHeight="1" x14ac:dyDescent="0.2">
      <c r="A4" s="321" t="s">
        <v>569</v>
      </c>
      <c r="B4" s="324" t="s">
        <v>5</v>
      </c>
      <c r="C4" s="23" t="s">
        <v>6</v>
      </c>
      <c r="D4" s="24" t="s">
        <v>287</v>
      </c>
      <c r="E4" s="25">
        <v>718.17</v>
      </c>
      <c r="F4" s="26">
        <v>15</v>
      </c>
      <c r="G4" s="97">
        <f>+E4*F4</f>
        <v>10772.55</v>
      </c>
      <c r="H4" s="27"/>
      <c r="I4" s="27"/>
      <c r="J4" s="146">
        <f>G4+H4+I4</f>
        <v>10772.55</v>
      </c>
      <c r="K4" s="83">
        <v>1662.8</v>
      </c>
      <c r="L4" s="176"/>
      <c r="M4" s="83"/>
      <c r="N4" s="83"/>
      <c r="O4" s="83">
        <f t="shared" ref="O4:O13" si="0">SUM(K4:N4)</f>
        <v>1662.8</v>
      </c>
      <c r="P4" s="110">
        <f t="shared" ref="P4:P13" si="1">J4-O4</f>
        <v>9109.75</v>
      </c>
    </row>
    <row r="5" spans="1:16" s="69" customFormat="1" ht="78" customHeight="1" x14ac:dyDescent="0.2">
      <c r="A5" s="322"/>
      <c r="B5" s="325"/>
      <c r="C5" s="28" t="s">
        <v>6</v>
      </c>
      <c r="D5" s="29" t="s">
        <v>551</v>
      </c>
      <c r="E5" s="25">
        <v>718.17</v>
      </c>
      <c r="F5" s="26">
        <v>15</v>
      </c>
      <c r="G5" s="97">
        <f t="shared" ref="G5:G13" si="2">+E5*F5</f>
        <v>10772.55</v>
      </c>
      <c r="H5" s="31"/>
      <c r="I5" s="27"/>
      <c r="J5" s="146">
        <f t="shared" ref="J5:J13" si="3">G5+H5+I5</f>
        <v>10772.55</v>
      </c>
      <c r="K5" s="83">
        <v>1662.8</v>
      </c>
      <c r="L5" s="90"/>
      <c r="M5" s="83"/>
      <c r="N5" s="83"/>
      <c r="O5" s="83">
        <f t="shared" si="0"/>
        <v>1662.8</v>
      </c>
      <c r="P5" s="110">
        <f t="shared" si="1"/>
        <v>9109.75</v>
      </c>
    </row>
    <row r="6" spans="1:16" s="69" customFormat="1" ht="78" customHeight="1" x14ac:dyDescent="0.2">
      <c r="A6" s="322"/>
      <c r="B6" s="325"/>
      <c r="C6" s="28" t="s">
        <v>6</v>
      </c>
      <c r="D6" s="29" t="s">
        <v>288</v>
      </c>
      <c r="E6" s="25">
        <v>718.17</v>
      </c>
      <c r="F6" s="26">
        <v>15</v>
      </c>
      <c r="G6" s="97">
        <f t="shared" si="2"/>
        <v>10772.55</v>
      </c>
      <c r="H6" s="31"/>
      <c r="I6" s="27"/>
      <c r="J6" s="146">
        <f t="shared" si="3"/>
        <v>10772.55</v>
      </c>
      <c r="K6" s="83">
        <v>1662.8</v>
      </c>
      <c r="L6" s="90"/>
      <c r="M6" s="83"/>
      <c r="N6" s="83"/>
      <c r="O6" s="83">
        <f t="shared" si="0"/>
        <v>1662.8</v>
      </c>
      <c r="P6" s="110">
        <f t="shared" si="1"/>
        <v>9109.75</v>
      </c>
    </row>
    <row r="7" spans="1:16" s="69" customFormat="1" ht="78" customHeight="1" x14ac:dyDescent="0.2">
      <c r="A7" s="322"/>
      <c r="B7" s="325"/>
      <c r="C7" s="28" t="s">
        <v>6</v>
      </c>
      <c r="D7" s="29" t="s">
        <v>289</v>
      </c>
      <c r="E7" s="25">
        <v>718.17</v>
      </c>
      <c r="F7" s="26">
        <v>15</v>
      </c>
      <c r="G7" s="97">
        <f t="shared" si="2"/>
        <v>10772.55</v>
      </c>
      <c r="H7" s="31"/>
      <c r="I7" s="27"/>
      <c r="J7" s="146">
        <f t="shared" si="3"/>
        <v>10772.55</v>
      </c>
      <c r="K7" s="83">
        <v>1662.8</v>
      </c>
      <c r="L7" s="90"/>
      <c r="M7" s="83"/>
      <c r="N7" s="83"/>
      <c r="O7" s="83">
        <f t="shared" si="0"/>
        <v>1662.8</v>
      </c>
      <c r="P7" s="110">
        <f t="shared" si="1"/>
        <v>9109.75</v>
      </c>
    </row>
    <row r="8" spans="1:16" s="69" customFormat="1" ht="78" customHeight="1" x14ac:dyDescent="0.2">
      <c r="A8" s="322"/>
      <c r="B8" s="325"/>
      <c r="C8" s="28" t="s">
        <v>6</v>
      </c>
      <c r="D8" s="29" t="s">
        <v>290</v>
      </c>
      <c r="E8" s="25">
        <v>718.17</v>
      </c>
      <c r="F8" s="26">
        <v>15</v>
      </c>
      <c r="G8" s="97">
        <f t="shared" si="2"/>
        <v>10772.55</v>
      </c>
      <c r="H8" s="31"/>
      <c r="I8" s="27"/>
      <c r="J8" s="146">
        <f t="shared" si="3"/>
        <v>10772.55</v>
      </c>
      <c r="K8" s="83">
        <v>1662.8</v>
      </c>
      <c r="L8" s="90"/>
      <c r="M8" s="83"/>
      <c r="N8" s="83"/>
      <c r="O8" s="83">
        <f t="shared" si="0"/>
        <v>1662.8</v>
      </c>
      <c r="P8" s="110">
        <f t="shared" si="1"/>
        <v>9109.75</v>
      </c>
    </row>
    <row r="9" spans="1:16" s="69" customFormat="1" ht="78" customHeight="1" x14ac:dyDescent="0.2">
      <c r="A9" s="322"/>
      <c r="B9" s="325"/>
      <c r="C9" s="28" t="s">
        <v>6</v>
      </c>
      <c r="D9" s="29" t="s">
        <v>291</v>
      </c>
      <c r="E9" s="25">
        <v>718.17</v>
      </c>
      <c r="F9" s="26">
        <v>15</v>
      </c>
      <c r="G9" s="97">
        <f t="shared" si="2"/>
        <v>10772.55</v>
      </c>
      <c r="H9" s="31"/>
      <c r="I9" s="27"/>
      <c r="J9" s="146">
        <f t="shared" si="3"/>
        <v>10772.55</v>
      </c>
      <c r="K9" s="83">
        <v>1662.8</v>
      </c>
      <c r="L9" s="90"/>
      <c r="M9" s="84"/>
      <c r="N9" s="83"/>
      <c r="O9" s="83">
        <f t="shared" si="0"/>
        <v>1662.8</v>
      </c>
      <c r="P9" s="110">
        <f t="shared" si="1"/>
        <v>9109.75</v>
      </c>
    </row>
    <row r="10" spans="1:16" s="69" customFormat="1" ht="78" customHeight="1" x14ac:dyDescent="0.2">
      <c r="A10" s="322"/>
      <c r="B10" s="325"/>
      <c r="C10" s="28" t="s">
        <v>6</v>
      </c>
      <c r="D10" s="29" t="s">
        <v>292</v>
      </c>
      <c r="E10" s="25">
        <v>718.17</v>
      </c>
      <c r="F10" s="26">
        <v>15</v>
      </c>
      <c r="G10" s="97">
        <f t="shared" si="2"/>
        <v>10772.55</v>
      </c>
      <c r="H10" s="31"/>
      <c r="I10" s="27"/>
      <c r="J10" s="146">
        <f t="shared" si="3"/>
        <v>10772.55</v>
      </c>
      <c r="K10" s="83">
        <v>1662.8</v>
      </c>
      <c r="L10" s="90"/>
      <c r="M10" s="84"/>
      <c r="N10" s="83"/>
      <c r="O10" s="83">
        <f t="shared" si="0"/>
        <v>1662.8</v>
      </c>
      <c r="P10" s="110">
        <f t="shared" si="1"/>
        <v>9109.75</v>
      </c>
    </row>
    <row r="11" spans="1:16" s="69" customFormat="1" ht="78" customHeight="1" x14ac:dyDescent="0.2">
      <c r="A11" s="322"/>
      <c r="B11" s="325"/>
      <c r="C11" s="28" t="s">
        <v>6</v>
      </c>
      <c r="D11" s="29" t="s">
        <v>293</v>
      </c>
      <c r="E11" s="25">
        <v>718.17</v>
      </c>
      <c r="F11" s="26">
        <v>15</v>
      </c>
      <c r="G11" s="97">
        <f t="shared" si="2"/>
        <v>10772.55</v>
      </c>
      <c r="H11" s="31"/>
      <c r="I11" s="27"/>
      <c r="J11" s="146">
        <f t="shared" si="3"/>
        <v>10772.55</v>
      </c>
      <c r="K11" s="83">
        <v>1662.8</v>
      </c>
      <c r="L11" s="90"/>
      <c r="M11" s="84"/>
      <c r="N11" s="83"/>
      <c r="O11" s="83">
        <f t="shared" si="0"/>
        <v>1662.8</v>
      </c>
      <c r="P11" s="110">
        <f t="shared" si="1"/>
        <v>9109.75</v>
      </c>
    </row>
    <row r="12" spans="1:16" s="69" customFormat="1" ht="78" customHeight="1" x14ac:dyDescent="0.2">
      <c r="A12" s="322"/>
      <c r="B12" s="326"/>
      <c r="C12" s="28" t="s">
        <v>6</v>
      </c>
      <c r="D12" s="29" t="s">
        <v>294</v>
      </c>
      <c r="E12" s="25">
        <v>718.17</v>
      </c>
      <c r="F12" s="26">
        <v>15</v>
      </c>
      <c r="G12" s="97">
        <f t="shared" si="2"/>
        <v>10772.55</v>
      </c>
      <c r="H12" s="31"/>
      <c r="I12" s="27"/>
      <c r="J12" s="146">
        <f t="shared" si="3"/>
        <v>10772.55</v>
      </c>
      <c r="K12" s="83">
        <v>1662.8</v>
      </c>
      <c r="L12" s="90"/>
      <c r="M12" s="84"/>
      <c r="N12" s="83"/>
      <c r="O12" s="83">
        <f t="shared" si="0"/>
        <v>1662.8</v>
      </c>
      <c r="P12" s="110">
        <f t="shared" si="1"/>
        <v>9109.75</v>
      </c>
    </row>
    <row r="13" spans="1:16" s="69" customFormat="1" ht="78" customHeight="1" thickBot="1" x14ac:dyDescent="0.25">
      <c r="A13" s="323"/>
      <c r="B13" s="175" t="s">
        <v>16</v>
      </c>
      <c r="C13" s="192" t="s">
        <v>7</v>
      </c>
      <c r="D13" s="29" t="s">
        <v>295</v>
      </c>
      <c r="E13" s="25">
        <v>718.17</v>
      </c>
      <c r="F13" s="26">
        <v>15</v>
      </c>
      <c r="G13" s="97">
        <f t="shared" si="2"/>
        <v>10772.55</v>
      </c>
      <c r="H13" s="32"/>
      <c r="I13" s="199"/>
      <c r="J13" s="146">
        <f t="shared" si="3"/>
        <v>10772.55</v>
      </c>
      <c r="K13" s="83">
        <v>1662.8</v>
      </c>
      <c r="L13" s="177"/>
      <c r="M13" s="85"/>
      <c r="N13" s="83"/>
      <c r="O13" s="83">
        <f t="shared" si="0"/>
        <v>1662.8</v>
      </c>
      <c r="P13" s="110">
        <f t="shared" si="1"/>
        <v>9109.75</v>
      </c>
    </row>
    <row r="14" spans="1:16" s="69" customFormat="1" ht="78" customHeight="1" thickBot="1" x14ac:dyDescent="0.25">
      <c r="A14" s="307" t="s">
        <v>99</v>
      </c>
      <c r="B14" s="259"/>
      <c r="C14" s="259"/>
      <c r="D14" s="259"/>
      <c r="E14" s="259"/>
      <c r="F14" s="260"/>
      <c r="G14" s="75">
        <f>SUM(G4:G13)</f>
        <v>107725.50000000001</v>
      </c>
      <c r="H14" s="75">
        <f t="shared" ref="H14:P14" si="4">SUM(H4:H13)</f>
        <v>0</v>
      </c>
      <c r="I14" s="75">
        <f t="shared" si="4"/>
        <v>0</v>
      </c>
      <c r="J14" s="75">
        <f t="shared" si="4"/>
        <v>107725.50000000001</v>
      </c>
      <c r="K14" s="75">
        <f t="shared" si="4"/>
        <v>16627.999999999996</v>
      </c>
      <c r="L14" s="75">
        <f t="shared" si="4"/>
        <v>0</v>
      </c>
      <c r="M14" s="75">
        <f t="shared" si="4"/>
        <v>0</v>
      </c>
      <c r="N14" s="75">
        <f t="shared" si="4"/>
        <v>0</v>
      </c>
      <c r="O14" s="75">
        <f t="shared" si="4"/>
        <v>16627.999999999996</v>
      </c>
      <c r="P14" s="75">
        <f t="shared" si="4"/>
        <v>91097.5</v>
      </c>
    </row>
    <row r="15" spans="1:16" s="69" customFormat="1" ht="33" customHeight="1" thickBot="1" x14ac:dyDescent="0.25">
      <c r="A15" s="312" t="s">
        <v>105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</row>
    <row r="16" spans="1:16" s="69" customFormat="1" ht="33" customHeight="1" x14ac:dyDescent="0.2">
      <c r="A16" s="317"/>
      <c r="B16" s="265"/>
      <c r="C16" s="265"/>
      <c r="D16" s="266"/>
      <c r="E16" s="314" t="s">
        <v>87</v>
      </c>
      <c r="F16" s="315"/>
      <c r="G16" s="315"/>
      <c r="H16" s="315"/>
      <c r="I16" s="315"/>
      <c r="J16" s="316"/>
      <c r="K16" s="309" t="s">
        <v>92</v>
      </c>
      <c r="L16" s="310"/>
      <c r="M16" s="310"/>
      <c r="N16" s="310"/>
      <c r="O16" s="311"/>
      <c r="P16" s="222"/>
    </row>
    <row r="17" spans="1:16" s="69" customFormat="1" ht="55.5" customHeight="1" x14ac:dyDescent="0.25">
      <c r="A17" s="33" t="s">
        <v>1</v>
      </c>
      <c r="B17" s="116" t="s">
        <v>0</v>
      </c>
      <c r="C17" s="34" t="s">
        <v>2</v>
      </c>
      <c r="D17" s="35" t="s">
        <v>3</v>
      </c>
      <c r="E17" s="36" t="s">
        <v>4</v>
      </c>
      <c r="F17" s="72" t="s">
        <v>96</v>
      </c>
      <c r="G17" s="98" t="s">
        <v>90</v>
      </c>
      <c r="H17" s="73" t="s">
        <v>91</v>
      </c>
      <c r="I17" s="200" t="s">
        <v>614</v>
      </c>
      <c r="J17" s="147" t="s">
        <v>93</v>
      </c>
      <c r="K17" s="86" t="s">
        <v>88</v>
      </c>
      <c r="L17" s="187" t="s">
        <v>89</v>
      </c>
      <c r="M17" s="87" t="s">
        <v>100</v>
      </c>
      <c r="N17" s="203" t="s">
        <v>615</v>
      </c>
      <c r="O17" s="88" t="s">
        <v>94</v>
      </c>
      <c r="P17" s="111" t="s">
        <v>95</v>
      </c>
    </row>
    <row r="18" spans="1:16" s="69" customFormat="1" ht="78" customHeight="1" x14ac:dyDescent="0.2">
      <c r="A18" s="235" t="s">
        <v>245</v>
      </c>
      <c r="B18" s="229" t="s">
        <v>245</v>
      </c>
      <c r="C18" s="28" t="s">
        <v>246</v>
      </c>
      <c r="D18" s="125" t="s">
        <v>296</v>
      </c>
      <c r="E18" s="31">
        <v>718.17</v>
      </c>
      <c r="F18" s="38">
        <v>15</v>
      </c>
      <c r="G18" s="99">
        <f>+E18*F18</f>
        <v>10772.55</v>
      </c>
      <c r="H18" s="38"/>
      <c r="I18" s="38"/>
      <c r="J18" s="68">
        <f>G18+H18+I18</f>
        <v>10772.55</v>
      </c>
      <c r="K18" s="84">
        <v>1662.8</v>
      </c>
      <c r="L18" s="90"/>
      <c r="M18" s="84"/>
      <c r="N18" s="84"/>
      <c r="O18" s="84">
        <f t="shared" ref="O18:O81" si="5">SUM(K18:N18)</f>
        <v>1662.8</v>
      </c>
      <c r="P18" s="76">
        <f t="shared" ref="P18:P81" si="6">J18-O18</f>
        <v>9109.75</v>
      </c>
    </row>
    <row r="19" spans="1:16" s="69" customFormat="1" ht="78" customHeight="1" x14ac:dyDescent="0.2">
      <c r="A19" s="237"/>
      <c r="B19" s="231"/>
      <c r="C19" s="192" t="s">
        <v>268</v>
      </c>
      <c r="D19" s="29" t="s">
        <v>327</v>
      </c>
      <c r="E19" s="40">
        <v>320</v>
      </c>
      <c r="F19" s="38">
        <v>15</v>
      </c>
      <c r="G19" s="99">
        <f>+E19*F19</f>
        <v>4800</v>
      </c>
      <c r="H19" s="31"/>
      <c r="I19" s="31"/>
      <c r="J19" s="68">
        <f>G19+H19+I19</f>
        <v>4800</v>
      </c>
      <c r="K19" s="84">
        <v>428.67</v>
      </c>
      <c r="L19" s="90"/>
      <c r="M19" s="84"/>
      <c r="N19" s="84"/>
      <c r="O19" s="84">
        <f>SUM(K19:N19)</f>
        <v>428.67</v>
      </c>
      <c r="P19" s="76">
        <f>J19-O19</f>
        <v>4371.33</v>
      </c>
    </row>
    <row r="20" spans="1:16" s="69" customFormat="1" ht="78" customHeight="1" x14ac:dyDescent="0.2">
      <c r="A20" s="211" t="s">
        <v>637</v>
      </c>
      <c r="B20" s="209" t="s">
        <v>114</v>
      </c>
      <c r="C20" s="192" t="s">
        <v>114</v>
      </c>
      <c r="D20" s="29" t="s">
        <v>299</v>
      </c>
      <c r="E20" s="30">
        <v>718.17</v>
      </c>
      <c r="F20" s="38">
        <v>15</v>
      </c>
      <c r="G20" s="99">
        <f>+E20*F20</f>
        <v>10772.55</v>
      </c>
      <c r="H20" s="31"/>
      <c r="I20" s="31"/>
      <c r="J20" s="68">
        <f>G20+H20+I20</f>
        <v>10772.55</v>
      </c>
      <c r="K20" s="84">
        <v>1662.8</v>
      </c>
      <c r="L20" s="90"/>
      <c r="M20" s="84"/>
      <c r="N20" s="84"/>
      <c r="O20" s="84">
        <f>SUM(K20:N20)</f>
        <v>1662.8</v>
      </c>
      <c r="P20" s="76">
        <f>J20-O20</f>
        <v>9109.75</v>
      </c>
    </row>
    <row r="21" spans="1:16" s="69" customFormat="1" ht="78" customHeight="1" x14ac:dyDescent="0.2">
      <c r="A21" s="318" t="s">
        <v>9</v>
      </c>
      <c r="B21" s="229" t="s">
        <v>8</v>
      </c>
      <c r="C21" s="28" t="s">
        <v>10</v>
      </c>
      <c r="D21" s="29" t="s">
        <v>297</v>
      </c>
      <c r="E21" s="37">
        <v>1780.55</v>
      </c>
      <c r="F21" s="38">
        <v>15</v>
      </c>
      <c r="G21" s="99">
        <f t="shared" ref="G21:G82" si="7">+E21*F21</f>
        <v>26708.25</v>
      </c>
      <c r="H21" s="31"/>
      <c r="I21" s="31"/>
      <c r="J21" s="68">
        <f t="shared" ref="J21:J82" si="8">G21+H21+I21</f>
        <v>26708.25</v>
      </c>
      <c r="K21" s="84">
        <v>5895.42</v>
      </c>
      <c r="L21" s="90"/>
      <c r="M21" s="84"/>
      <c r="N21" s="84"/>
      <c r="O21" s="84">
        <f t="shared" si="5"/>
        <v>5895.42</v>
      </c>
      <c r="P21" s="76">
        <f t="shared" si="6"/>
        <v>20812.830000000002</v>
      </c>
    </row>
    <row r="22" spans="1:16" s="69" customFormat="1" ht="78" customHeight="1" x14ac:dyDescent="0.2">
      <c r="A22" s="319"/>
      <c r="B22" s="230"/>
      <c r="C22" s="28" t="s">
        <v>11</v>
      </c>
      <c r="D22" s="29" t="s">
        <v>298</v>
      </c>
      <c r="E22" s="40">
        <v>454.66</v>
      </c>
      <c r="F22" s="38">
        <v>15</v>
      </c>
      <c r="G22" s="99">
        <f t="shared" si="7"/>
        <v>6819.9000000000005</v>
      </c>
      <c r="H22" s="31"/>
      <c r="I22" s="31"/>
      <c r="J22" s="68">
        <f t="shared" si="8"/>
        <v>6819.9000000000005</v>
      </c>
      <c r="K22" s="84">
        <v>818.51</v>
      </c>
      <c r="L22" s="90">
        <v>57.76</v>
      </c>
      <c r="M22" s="84"/>
      <c r="N22" s="84"/>
      <c r="O22" s="84">
        <f t="shared" si="5"/>
        <v>876.27</v>
      </c>
      <c r="P22" s="76">
        <f t="shared" si="6"/>
        <v>5943.630000000001</v>
      </c>
    </row>
    <row r="23" spans="1:16" s="69" customFormat="1" ht="78" customHeight="1" x14ac:dyDescent="0.2">
      <c r="A23" s="319"/>
      <c r="B23" s="230"/>
      <c r="C23" s="28" t="s">
        <v>12</v>
      </c>
      <c r="D23" s="29" t="s">
        <v>300</v>
      </c>
      <c r="E23" s="40">
        <v>315.7</v>
      </c>
      <c r="F23" s="38">
        <v>15</v>
      </c>
      <c r="G23" s="99">
        <f t="shared" si="7"/>
        <v>4735.5</v>
      </c>
      <c r="H23" s="31"/>
      <c r="I23" s="31"/>
      <c r="J23" s="68">
        <f t="shared" si="8"/>
        <v>4735.5</v>
      </c>
      <c r="K23" s="84">
        <v>418.35</v>
      </c>
      <c r="L23" s="90">
        <v>49.7</v>
      </c>
      <c r="M23" s="84">
        <f>G23*1%</f>
        <v>47.355000000000004</v>
      </c>
      <c r="N23" s="84"/>
      <c r="O23" s="84">
        <f t="shared" si="5"/>
        <v>515.40499999999997</v>
      </c>
      <c r="P23" s="76">
        <f t="shared" si="6"/>
        <v>4220.0950000000003</v>
      </c>
    </row>
    <row r="24" spans="1:16" s="69" customFormat="1" ht="78" customHeight="1" x14ac:dyDescent="0.2">
      <c r="A24" s="319"/>
      <c r="B24" s="230"/>
      <c r="C24" s="28" t="s">
        <v>17</v>
      </c>
      <c r="D24" s="29" t="s">
        <v>301</v>
      </c>
      <c r="E24" s="37">
        <v>224.4</v>
      </c>
      <c r="F24" s="38">
        <v>15</v>
      </c>
      <c r="G24" s="99">
        <f t="shared" si="7"/>
        <v>3366</v>
      </c>
      <c r="H24" s="31"/>
      <c r="I24" s="31"/>
      <c r="J24" s="68">
        <f t="shared" si="8"/>
        <v>3366</v>
      </c>
      <c r="K24" s="84">
        <v>119.79</v>
      </c>
      <c r="L24" s="90">
        <v>49.7</v>
      </c>
      <c r="M24" s="84">
        <f>G24*1%</f>
        <v>33.660000000000004</v>
      </c>
      <c r="N24" s="84"/>
      <c r="O24" s="84">
        <f t="shared" si="5"/>
        <v>203.15</v>
      </c>
      <c r="P24" s="76">
        <f t="shared" si="6"/>
        <v>3162.85</v>
      </c>
    </row>
    <row r="25" spans="1:16" s="69" customFormat="1" ht="78" customHeight="1" x14ac:dyDescent="0.2">
      <c r="A25" s="319"/>
      <c r="B25" s="230"/>
      <c r="C25" s="28" t="s">
        <v>13</v>
      </c>
      <c r="D25" s="29" t="s">
        <v>302</v>
      </c>
      <c r="E25" s="37">
        <v>224.4</v>
      </c>
      <c r="F25" s="38">
        <v>15</v>
      </c>
      <c r="G25" s="99">
        <f t="shared" si="7"/>
        <v>3366</v>
      </c>
      <c r="H25" s="31"/>
      <c r="I25" s="31"/>
      <c r="J25" s="68">
        <f t="shared" si="8"/>
        <v>3366</v>
      </c>
      <c r="K25" s="84">
        <v>119.79</v>
      </c>
      <c r="L25" s="90">
        <v>49.7</v>
      </c>
      <c r="M25" s="84">
        <f>G25*1%</f>
        <v>33.660000000000004</v>
      </c>
      <c r="N25" s="84"/>
      <c r="O25" s="84">
        <f t="shared" si="5"/>
        <v>203.15</v>
      </c>
      <c r="P25" s="76">
        <f t="shared" si="6"/>
        <v>3162.85</v>
      </c>
    </row>
    <row r="26" spans="1:16" s="69" customFormat="1" ht="78" customHeight="1" x14ac:dyDescent="0.2">
      <c r="A26" s="319"/>
      <c r="B26" s="230"/>
      <c r="C26" s="28" t="s">
        <v>15</v>
      </c>
      <c r="D26" s="29" t="s">
        <v>601</v>
      </c>
      <c r="E26" s="37">
        <v>195.1</v>
      </c>
      <c r="F26" s="38">
        <v>15</v>
      </c>
      <c r="G26" s="99">
        <f t="shared" si="7"/>
        <v>2926.5</v>
      </c>
      <c r="H26" s="31"/>
      <c r="I26" s="31"/>
      <c r="J26" s="68">
        <f t="shared" si="8"/>
        <v>2926.5</v>
      </c>
      <c r="K26" s="84">
        <v>51.69</v>
      </c>
      <c r="L26" s="90">
        <v>50.16</v>
      </c>
      <c r="M26" s="84">
        <f>G26*1%</f>
        <v>29.265000000000001</v>
      </c>
      <c r="N26" s="84"/>
      <c r="O26" s="84">
        <f t="shared" si="5"/>
        <v>131.11500000000001</v>
      </c>
      <c r="P26" s="76">
        <f t="shared" si="6"/>
        <v>2795.3850000000002</v>
      </c>
    </row>
    <row r="27" spans="1:16" s="69" customFormat="1" ht="78" customHeight="1" x14ac:dyDescent="0.2">
      <c r="A27" s="319"/>
      <c r="B27" s="230"/>
      <c r="C27" s="29" t="s">
        <v>14</v>
      </c>
      <c r="D27" s="29" t="s">
        <v>303</v>
      </c>
      <c r="E27" s="37">
        <v>172.91</v>
      </c>
      <c r="F27" s="38">
        <v>15</v>
      </c>
      <c r="G27" s="99">
        <f t="shared" si="7"/>
        <v>2593.65</v>
      </c>
      <c r="H27" s="31"/>
      <c r="I27" s="31"/>
      <c r="J27" s="68">
        <f t="shared" si="8"/>
        <v>2593.65</v>
      </c>
      <c r="K27" s="84">
        <v>0.56000000000000005</v>
      </c>
      <c r="L27" s="90"/>
      <c r="M27" s="84"/>
      <c r="N27" s="84"/>
      <c r="O27" s="84">
        <f t="shared" si="5"/>
        <v>0.56000000000000005</v>
      </c>
      <c r="P27" s="76">
        <f t="shared" si="6"/>
        <v>2593.09</v>
      </c>
    </row>
    <row r="28" spans="1:16" s="69" customFormat="1" ht="78" customHeight="1" x14ac:dyDescent="0.2">
      <c r="A28" s="319"/>
      <c r="B28" s="231"/>
      <c r="C28" s="28" t="s">
        <v>46</v>
      </c>
      <c r="D28" s="29" t="s">
        <v>304</v>
      </c>
      <c r="E28" s="37">
        <v>195.1</v>
      </c>
      <c r="F28" s="38">
        <v>15</v>
      </c>
      <c r="G28" s="99">
        <f t="shared" si="7"/>
        <v>2926.5</v>
      </c>
      <c r="H28" s="31"/>
      <c r="I28" s="31"/>
      <c r="J28" s="68">
        <f t="shared" si="8"/>
        <v>2926.5</v>
      </c>
      <c r="K28" s="84">
        <v>51.69</v>
      </c>
      <c r="L28" s="90">
        <v>49.7</v>
      </c>
      <c r="M28" s="84">
        <f>G28*1%</f>
        <v>29.265000000000001</v>
      </c>
      <c r="N28" s="84">
        <v>384.62</v>
      </c>
      <c r="O28" s="84">
        <f t="shared" si="5"/>
        <v>515.27499999999998</v>
      </c>
      <c r="P28" s="76">
        <f t="shared" si="6"/>
        <v>2411.2249999999999</v>
      </c>
    </row>
    <row r="29" spans="1:16" s="69" customFormat="1" ht="78" customHeight="1" x14ac:dyDescent="0.2">
      <c r="A29" s="319"/>
      <c r="B29" s="229" t="s">
        <v>21</v>
      </c>
      <c r="C29" s="28" t="s">
        <v>51</v>
      </c>
      <c r="D29" s="29" t="s">
        <v>305</v>
      </c>
      <c r="E29" s="37">
        <v>423.02</v>
      </c>
      <c r="F29" s="38">
        <v>15</v>
      </c>
      <c r="G29" s="99">
        <f t="shared" si="7"/>
        <v>6345.2999999999993</v>
      </c>
      <c r="H29" s="31"/>
      <c r="I29" s="31"/>
      <c r="J29" s="68">
        <f t="shared" si="8"/>
        <v>6345.2999999999993</v>
      </c>
      <c r="K29" s="84">
        <v>717.14</v>
      </c>
      <c r="L29" s="90"/>
      <c r="M29" s="84"/>
      <c r="N29" s="84"/>
      <c r="O29" s="84">
        <f t="shared" si="5"/>
        <v>717.14</v>
      </c>
      <c r="P29" s="76">
        <f t="shared" si="6"/>
        <v>5628.1599999999989</v>
      </c>
    </row>
    <row r="30" spans="1:16" s="69" customFormat="1" ht="78" customHeight="1" x14ac:dyDescent="0.2">
      <c r="A30" s="319"/>
      <c r="B30" s="230"/>
      <c r="C30" s="29" t="s">
        <v>22</v>
      </c>
      <c r="D30" s="29" t="s">
        <v>306</v>
      </c>
      <c r="E30" s="40">
        <v>243.2</v>
      </c>
      <c r="F30" s="38">
        <v>15</v>
      </c>
      <c r="G30" s="99">
        <f t="shared" si="7"/>
        <v>3648</v>
      </c>
      <c r="H30" s="31"/>
      <c r="I30" s="31"/>
      <c r="J30" s="68">
        <f t="shared" si="8"/>
        <v>3648</v>
      </c>
      <c r="K30" s="84">
        <v>275.57</v>
      </c>
      <c r="L30" s="90">
        <v>49.7</v>
      </c>
      <c r="M30" s="84">
        <f>G30*1%</f>
        <v>36.480000000000004</v>
      </c>
      <c r="N30" s="84"/>
      <c r="O30" s="84">
        <f t="shared" si="5"/>
        <v>361.75</v>
      </c>
      <c r="P30" s="76">
        <f t="shared" si="6"/>
        <v>3286.25</v>
      </c>
    </row>
    <row r="31" spans="1:16" s="69" customFormat="1" ht="78" customHeight="1" x14ac:dyDescent="0.2">
      <c r="A31" s="319"/>
      <c r="B31" s="231"/>
      <c r="C31" s="29" t="s">
        <v>17</v>
      </c>
      <c r="D31" s="29" t="s">
        <v>307</v>
      </c>
      <c r="E31" s="37">
        <v>224.4</v>
      </c>
      <c r="F31" s="38">
        <v>15</v>
      </c>
      <c r="G31" s="99">
        <f t="shared" si="7"/>
        <v>3366</v>
      </c>
      <c r="H31" s="31"/>
      <c r="I31" s="31"/>
      <c r="J31" s="68">
        <f t="shared" si="8"/>
        <v>3366</v>
      </c>
      <c r="K31" s="84">
        <v>119.79</v>
      </c>
      <c r="L31" s="90">
        <v>49.7</v>
      </c>
      <c r="M31" s="84">
        <f>G31*1%</f>
        <v>33.660000000000004</v>
      </c>
      <c r="N31" s="84"/>
      <c r="O31" s="84">
        <f t="shared" si="5"/>
        <v>203.15</v>
      </c>
      <c r="P31" s="76">
        <f t="shared" si="6"/>
        <v>3162.85</v>
      </c>
    </row>
    <row r="32" spans="1:16" s="69" customFormat="1" ht="78" customHeight="1" x14ac:dyDescent="0.2">
      <c r="A32" s="319"/>
      <c r="B32" s="229" t="s">
        <v>21</v>
      </c>
      <c r="C32" s="29" t="s">
        <v>17</v>
      </c>
      <c r="D32" s="29" t="s">
        <v>308</v>
      </c>
      <c r="E32" s="37">
        <v>224.4</v>
      </c>
      <c r="F32" s="38">
        <v>15</v>
      </c>
      <c r="G32" s="99">
        <f t="shared" si="7"/>
        <v>3366</v>
      </c>
      <c r="H32" s="31"/>
      <c r="I32" s="31"/>
      <c r="J32" s="68">
        <f t="shared" si="8"/>
        <v>3366</v>
      </c>
      <c r="K32" s="84">
        <v>119.79</v>
      </c>
      <c r="L32" s="90">
        <v>49.7</v>
      </c>
      <c r="M32" s="84">
        <f>G32*1%</f>
        <v>33.660000000000004</v>
      </c>
      <c r="N32" s="84"/>
      <c r="O32" s="84">
        <f t="shared" si="5"/>
        <v>203.15</v>
      </c>
      <c r="P32" s="76">
        <f t="shared" si="6"/>
        <v>3162.85</v>
      </c>
    </row>
    <row r="33" spans="1:16" s="69" customFormat="1" ht="78" customHeight="1" x14ac:dyDescent="0.2">
      <c r="A33" s="320"/>
      <c r="B33" s="231"/>
      <c r="C33" s="29" t="s">
        <v>247</v>
      </c>
      <c r="D33" s="29" t="s">
        <v>309</v>
      </c>
      <c r="E33" s="31">
        <v>207.79</v>
      </c>
      <c r="F33" s="38">
        <v>15</v>
      </c>
      <c r="G33" s="99">
        <f t="shared" si="7"/>
        <v>3116.85</v>
      </c>
      <c r="H33" s="31"/>
      <c r="I33" s="31"/>
      <c r="J33" s="68">
        <f t="shared" si="8"/>
        <v>3116.85</v>
      </c>
      <c r="K33" s="84">
        <v>92.68</v>
      </c>
      <c r="L33" s="90"/>
      <c r="M33" s="84"/>
      <c r="N33" s="84"/>
      <c r="O33" s="84">
        <f t="shared" si="5"/>
        <v>92.68</v>
      </c>
      <c r="P33" s="76">
        <f t="shared" si="6"/>
        <v>3024.17</v>
      </c>
    </row>
    <row r="34" spans="1:16" s="69" customFormat="1" ht="78" customHeight="1" x14ac:dyDescent="0.2">
      <c r="A34" s="327" t="s">
        <v>636</v>
      </c>
      <c r="B34" s="229" t="s">
        <v>636</v>
      </c>
      <c r="C34" s="210" t="s">
        <v>249</v>
      </c>
      <c r="D34" s="44" t="s">
        <v>311</v>
      </c>
      <c r="E34" s="30">
        <v>718.17</v>
      </c>
      <c r="F34" s="38">
        <v>15</v>
      </c>
      <c r="G34" s="99">
        <f>+E34*F34</f>
        <v>10772.55</v>
      </c>
      <c r="H34" s="31"/>
      <c r="I34" s="31"/>
      <c r="J34" s="68">
        <f>G34+H34+I34</f>
        <v>10772.55</v>
      </c>
      <c r="K34" s="84">
        <v>1662.8</v>
      </c>
      <c r="L34" s="90"/>
      <c r="M34" s="84"/>
      <c r="N34" s="84"/>
      <c r="O34" s="84">
        <f>SUM(K34:N34)</f>
        <v>1662.8</v>
      </c>
      <c r="P34" s="76">
        <f>J34-O34</f>
        <v>9109.75</v>
      </c>
    </row>
    <row r="35" spans="1:16" s="69" customFormat="1" ht="78" customHeight="1" x14ac:dyDescent="0.2">
      <c r="A35" s="328"/>
      <c r="B35" s="231"/>
      <c r="C35" s="41" t="s">
        <v>17</v>
      </c>
      <c r="D35" s="29" t="s">
        <v>310</v>
      </c>
      <c r="E35" s="37">
        <v>224.4</v>
      </c>
      <c r="F35" s="38">
        <v>15</v>
      </c>
      <c r="G35" s="99">
        <f t="shared" si="7"/>
        <v>3366</v>
      </c>
      <c r="H35" s="31"/>
      <c r="I35" s="31"/>
      <c r="J35" s="68">
        <f t="shared" si="8"/>
        <v>3366</v>
      </c>
      <c r="K35" s="84">
        <v>119.79</v>
      </c>
      <c r="L35" s="90">
        <v>53.6</v>
      </c>
      <c r="M35" s="84">
        <f>G35*1%</f>
        <v>33.660000000000004</v>
      </c>
      <c r="N35" s="84"/>
      <c r="O35" s="84">
        <f t="shared" si="5"/>
        <v>207.05</v>
      </c>
      <c r="P35" s="76">
        <f t="shared" si="6"/>
        <v>3158.95</v>
      </c>
    </row>
    <row r="36" spans="1:16" s="69" customFormat="1" ht="78" customHeight="1" x14ac:dyDescent="0.2">
      <c r="A36" s="328"/>
      <c r="B36" s="229" t="s">
        <v>18</v>
      </c>
      <c r="C36" s="29" t="s">
        <v>120</v>
      </c>
      <c r="D36" s="43" t="s">
        <v>312</v>
      </c>
      <c r="E36" s="40">
        <v>423.02</v>
      </c>
      <c r="F36" s="38">
        <v>15</v>
      </c>
      <c r="G36" s="99">
        <f t="shared" si="7"/>
        <v>6345.2999999999993</v>
      </c>
      <c r="H36" s="31"/>
      <c r="I36" s="31"/>
      <c r="J36" s="68">
        <f t="shared" si="8"/>
        <v>6345.2999999999993</v>
      </c>
      <c r="K36" s="84">
        <v>717.14</v>
      </c>
      <c r="L36" s="90"/>
      <c r="M36" s="84"/>
      <c r="N36" s="84"/>
      <c r="O36" s="84">
        <f t="shared" si="5"/>
        <v>717.14</v>
      </c>
      <c r="P36" s="76">
        <f t="shared" si="6"/>
        <v>5628.1599999999989</v>
      </c>
    </row>
    <row r="37" spans="1:16" s="69" customFormat="1" ht="78" customHeight="1" x14ac:dyDescent="0.2">
      <c r="A37" s="328"/>
      <c r="B37" s="231"/>
      <c r="C37" s="29" t="s">
        <v>17</v>
      </c>
      <c r="D37" s="43" t="s">
        <v>313</v>
      </c>
      <c r="E37" s="40">
        <v>224.4</v>
      </c>
      <c r="F37" s="38">
        <v>15</v>
      </c>
      <c r="G37" s="99">
        <f t="shared" si="7"/>
        <v>3366</v>
      </c>
      <c r="H37" s="31"/>
      <c r="I37" s="31"/>
      <c r="J37" s="68">
        <f t="shared" si="8"/>
        <v>3366</v>
      </c>
      <c r="K37" s="84">
        <v>119.79</v>
      </c>
      <c r="L37" s="90">
        <v>50.54</v>
      </c>
      <c r="M37" s="84">
        <f>G37*1%</f>
        <v>33.660000000000004</v>
      </c>
      <c r="N37" s="84"/>
      <c r="O37" s="84">
        <f t="shared" si="5"/>
        <v>203.99</v>
      </c>
      <c r="P37" s="76">
        <f t="shared" si="6"/>
        <v>3162.01</v>
      </c>
    </row>
    <row r="38" spans="1:16" s="69" customFormat="1" ht="78" customHeight="1" x14ac:dyDescent="0.2">
      <c r="A38" s="328"/>
      <c r="B38" s="238" t="s">
        <v>19</v>
      </c>
      <c r="C38" s="29" t="s">
        <v>590</v>
      </c>
      <c r="D38" s="43" t="s">
        <v>314</v>
      </c>
      <c r="E38" s="40">
        <v>358.8</v>
      </c>
      <c r="F38" s="38">
        <v>15</v>
      </c>
      <c r="G38" s="99">
        <f t="shared" si="7"/>
        <v>5382</v>
      </c>
      <c r="H38" s="31"/>
      <c r="I38" s="31"/>
      <c r="J38" s="68">
        <f t="shared" si="8"/>
        <v>5382</v>
      </c>
      <c r="K38" s="84">
        <v>530.09</v>
      </c>
      <c r="L38" s="90"/>
      <c r="M38" s="84"/>
      <c r="N38" s="84"/>
      <c r="O38" s="84">
        <f t="shared" si="5"/>
        <v>530.09</v>
      </c>
      <c r="P38" s="76">
        <f t="shared" si="6"/>
        <v>4851.91</v>
      </c>
    </row>
    <row r="39" spans="1:16" s="69" customFormat="1" ht="78" customHeight="1" x14ac:dyDescent="0.2">
      <c r="A39" s="329"/>
      <c r="B39" s="239"/>
      <c r="C39" s="29" t="s">
        <v>20</v>
      </c>
      <c r="D39" s="43" t="s">
        <v>624</v>
      </c>
      <c r="E39" s="40">
        <v>238.67</v>
      </c>
      <c r="F39" s="38">
        <v>15</v>
      </c>
      <c r="G39" s="99">
        <f t="shared" si="7"/>
        <v>3580.0499999999997</v>
      </c>
      <c r="H39" s="31"/>
      <c r="I39" s="31"/>
      <c r="J39" s="68">
        <f t="shared" si="8"/>
        <v>3580.0499999999997</v>
      </c>
      <c r="K39" s="84">
        <v>160.80000000000001</v>
      </c>
      <c r="L39" s="90"/>
      <c r="M39" s="84"/>
      <c r="N39" s="84"/>
      <c r="O39" s="84">
        <f t="shared" si="5"/>
        <v>160.80000000000001</v>
      </c>
      <c r="P39" s="76">
        <f t="shared" si="6"/>
        <v>3419.2499999999995</v>
      </c>
    </row>
    <row r="40" spans="1:16" s="69" customFormat="1" ht="78" customHeight="1" x14ac:dyDescent="0.2">
      <c r="A40" s="232" t="s">
        <v>265</v>
      </c>
      <c r="B40" s="117" t="s">
        <v>121</v>
      </c>
      <c r="C40" s="44" t="s">
        <v>248</v>
      </c>
      <c r="D40" s="29" t="s">
        <v>315</v>
      </c>
      <c r="E40" s="40">
        <v>705.14</v>
      </c>
      <c r="F40" s="38">
        <v>15</v>
      </c>
      <c r="G40" s="99">
        <f t="shared" si="7"/>
        <v>10577.1</v>
      </c>
      <c r="H40" s="31"/>
      <c r="I40" s="31"/>
      <c r="J40" s="68">
        <f t="shared" si="8"/>
        <v>10577.1</v>
      </c>
      <c r="K40" s="84">
        <v>1621.05</v>
      </c>
      <c r="L40" s="90"/>
      <c r="M40" s="84"/>
      <c r="N40" s="84">
        <v>666.67</v>
      </c>
      <c r="O40" s="84">
        <f t="shared" si="5"/>
        <v>2287.7199999999998</v>
      </c>
      <c r="P40" s="76">
        <f t="shared" si="6"/>
        <v>8289.380000000001</v>
      </c>
    </row>
    <row r="41" spans="1:16" s="69" customFormat="1" ht="78" customHeight="1" x14ac:dyDescent="0.2">
      <c r="A41" s="233"/>
      <c r="B41" s="238" t="s">
        <v>124</v>
      </c>
      <c r="C41" s="44" t="s">
        <v>122</v>
      </c>
      <c r="D41" s="29" t="s">
        <v>316</v>
      </c>
      <c r="E41" s="40">
        <v>400</v>
      </c>
      <c r="F41" s="38">
        <v>15</v>
      </c>
      <c r="G41" s="99">
        <f t="shared" si="7"/>
        <v>6000</v>
      </c>
      <c r="H41" s="31"/>
      <c r="I41" s="31"/>
      <c r="J41" s="68">
        <f t="shared" si="8"/>
        <v>6000</v>
      </c>
      <c r="K41" s="84">
        <v>643.38</v>
      </c>
      <c r="L41" s="90">
        <v>49.7</v>
      </c>
      <c r="M41" s="84"/>
      <c r="N41" s="84"/>
      <c r="O41" s="84">
        <f t="shared" si="5"/>
        <v>693.08</v>
      </c>
      <c r="P41" s="76">
        <f t="shared" si="6"/>
        <v>5306.92</v>
      </c>
    </row>
    <row r="42" spans="1:16" s="69" customFormat="1" ht="78" customHeight="1" x14ac:dyDescent="0.2">
      <c r="A42" s="233"/>
      <c r="B42" s="308"/>
      <c r="C42" s="44" t="s">
        <v>50</v>
      </c>
      <c r="D42" s="29" t="s">
        <v>317</v>
      </c>
      <c r="E42" s="37">
        <v>273</v>
      </c>
      <c r="F42" s="38">
        <v>15</v>
      </c>
      <c r="G42" s="99">
        <f t="shared" si="7"/>
        <v>4095</v>
      </c>
      <c r="H42" s="31"/>
      <c r="I42" s="31"/>
      <c r="J42" s="68">
        <f t="shared" si="8"/>
        <v>4095</v>
      </c>
      <c r="K42" s="84">
        <v>324.25</v>
      </c>
      <c r="L42" s="90"/>
      <c r="M42" s="84"/>
      <c r="N42" s="84"/>
      <c r="O42" s="84">
        <f t="shared" si="5"/>
        <v>324.25</v>
      </c>
      <c r="P42" s="76">
        <f t="shared" si="6"/>
        <v>3770.75</v>
      </c>
    </row>
    <row r="43" spans="1:16" s="69" customFormat="1" ht="78" customHeight="1" x14ac:dyDescent="0.2">
      <c r="A43" s="233"/>
      <c r="B43" s="239"/>
      <c r="C43" s="42" t="s">
        <v>123</v>
      </c>
      <c r="D43" s="29" t="s">
        <v>318</v>
      </c>
      <c r="E43" s="40">
        <v>290.52999999999997</v>
      </c>
      <c r="F43" s="38">
        <v>15</v>
      </c>
      <c r="G43" s="99">
        <f t="shared" si="7"/>
        <v>4357.95</v>
      </c>
      <c r="H43" s="31"/>
      <c r="I43" s="31"/>
      <c r="J43" s="68">
        <f t="shared" si="8"/>
        <v>4357.95</v>
      </c>
      <c r="K43" s="84">
        <v>357.94</v>
      </c>
      <c r="L43" s="90"/>
      <c r="M43" s="84"/>
      <c r="N43" s="84">
        <v>1000</v>
      </c>
      <c r="O43" s="84">
        <f t="shared" si="5"/>
        <v>1357.94</v>
      </c>
      <c r="P43" s="76">
        <f t="shared" si="6"/>
        <v>3000.0099999999998</v>
      </c>
    </row>
    <row r="44" spans="1:16" s="69" customFormat="1" ht="78" customHeight="1" x14ac:dyDescent="0.2">
      <c r="A44" s="233"/>
      <c r="B44" s="229" t="s">
        <v>23</v>
      </c>
      <c r="C44" s="41" t="s">
        <v>266</v>
      </c>
      <c r="D44" s="29" t="s">
        <v>319</v>
      </c>
      <c r="E44" s="40">
        <v>400</v>
      </c>
      <c r="F44" s="38">
        <v>15</v>
      </c>
      <c r="G44" s="99">
        <f t="shared" si="7"/>
        <v>6000</v>
      </c>
      <c r="H44" s="31"/>
      <c r="I44" s="31"/>
      <c r="J44" s="68">
        <f t="shared" si="8"/>
        <v>6000</v>
      </c>
      <c r="K44" s="84">
        <v>643.38</v>
      </c>
      <c r="L44" s="90"/>
      <c r="M44" s="84"/>
      <c r="N44" s="84"/>
      <c r="O44" s="84">
        <f t="shared" si="5"/>
        <v>643.38</v>
      </c>
      <c r="P44" s="76">
        <f t="shared" si="6"/>
        <v>5356.62</v>
      </c>
    </row>
    <row r="45" spans="1:16" s="69" customFormat="1" ht="78" customHeight="1" x14ac:dyDescent="0.2">
      <c r="A45" s="233"/>
      <c r="B45" s="230"/>
      <c r="C45" s="45" t="s">
        <v>24</v>
      </c>
      <c r="D45" s="29" t="s">
        <v>320</v>
      </c>
      <c r="E45" s="40">
        <v>313.2</v>
      </c>
      <c r="F45" s="38">
        <v>15</v>
      </c>
      <c r="G45" s="99">
        <f t="shared" si="7"/>
        <v>4698</v>
      </c>
      <c r="H45" s="31"/>
      <c r="I45" s="31"/>
      <c r="J45" s="68">
        <f t="shared" si="8"/>
        <v>4698</v>
      </c>
      <c r="K45" s="84">
        <v>412.35</v>
      </c>
      <c r="L45" s="90">
        <v>57.76</v>
      </c>
      <c r="M45" s="84">
        <f>G45*1%</f>
        <v>46.980000000000004</v>
      </c>
      <c r="N45" s="84"/>
      <c r="O45" s="84">
        <f t="shared" si="5"/>
        <v>517.09</v>
      </c>
      <c r="P45" s="76">
        <f t="shared" si="6"/>
        <v>4180.91</v>
      </c>
    </row>
    <row r="46" spans="1:16" s="69" customFormat="1" ht="78" customHeight="1" x14ac:dyDescent="0.2">
      <c r="A46" s="233"/>
      <c r="B46" s="230"/>
      <c r="C46" s="41" t="s">
        <v>25</v>
      </c>
      <c r="D46" s="29" t="s">
        <v>321</v>
      </c>
      <c r="E46" s="40">
        <v>278.8</v>
      </c>
      <c r="F46" s="38">
        <v>15</v>
      </c>
      <c r="G46" s="99">
        <f t="shared" si="7"/>
        <v>4182</v>
      </c>
      <c r="H46" s="31"/>
      <c r="I46" s="31"/>
      <c r="J46" s="68">
        <f t="shared" si="8"/>
        <v>4182</v>
      </c>
      <c r="K46" s="84">
        <v>333.67</v>
      </c>
      <c r="L46" s="90">
        <v>49.7</v>
      </c>
      <c r="M46" s="84">
        <f>G46*1%</f>
        <v>41.82</v>
      </c>
      <c r="N46" s="84"/>
      <c r="O46" s="84">
        <f t="shared" si="5"/>
        <v>425.19</v>
      </c>
      <c r="P46" s="76">
        <f t="shared" si="6"/>
        <v>3756.81</v>
      </c>
    </row>
    <row r="47" spans="1:16" s="69" customFormat="1" ht="78" customHeight="1" x14ac:dyDescent="0.2">
      <c r="A47" s="233"/>
      <c r="B47" s="230"/>
      <c r="C47" s="41" t="s">
        <v>240</v>
      </c>
      <c r="D47" s="218" t="s">
        <v>322</v>
      </c>
      <c r="E47" s="40">
        <v>358.8</v>
      </c>
      <c r="F47" s="38">
        <v>15</v>
      </c>
      <c r="G47" s="99">
        <f t="shared" si="7"/>
        <v>5382</v>
      </c>
      <c r="H47" s="31"/>
      <c r="I47" s="31"/>
      <c r="J47" s="68">
        <f t="shared" si="8"/>
        <v>5382</v>
      </c>
      <c r="K47" s="84">
        <v>530.04</v>
      </c>
      <c r="L47" s="90"/>
      <c r="M47" s="84"/>
      <c r="N47" s="84"/>
      <c r="O47" s="84">
        <f t="shared" si="5"/>
        <v>530.04</v>
      </c>
      <c r="P47" s="76">
        <f t="shared" si="6"/>
        <v>4851.96</v>
      </c>
    </row>
    <row r="48" spans="1:16" s="69" customFormat="1" ht="78" customHeight="1" x14ac:dyDescent="0.2">
      <c r="A48" s="233"/>
      <c r="B48" s="231"/>
      <c r="C48" s="41" t="s">
        <v>113</v>
      </c>
      <c r="D48" s="29" t="s">
        <v>323</v>
      </c>
      <c r="E48" s="40">
        <v>211.27</v>
      </c>
      <c r="F48" s="38">
        <v>15</v>
      </c>
      <c r="G48" s="99">
        <f t="shared" si="7"/>
        <v>3169.05</v>
      </c>
      <c r="H48" s="31"/>
      <c r="I48" s="31"/>
      <c r="J48" s="68">
        <f t="shared" si="8"/>
        <v>3169.05</v>
      </c>
      <c r="K48" s="84">
        <v>98.36</v>
      </c>
      <c r="L48" s="90"/>
      <c r="M48" s="84"/>
      <c r="N48" s="84"/>
      <c r="O48" s="84">
        <f t="shared" si="5"/>
        <v>98.36</v>
      </c>
      <c r="P48" s="76">
        <f t="shared" si="6"/>
        <v>3070.69</v>
      </c>
    </row>
    <row r="49" spans="1:16" s="69" customFormat="1" ht="78" customHeight="1" x14ac:dyDescent="0.2">
      <c r="A49" s="233"/>
      <c r="B49" s="229" t="s">
        <v>26</v>
      </c>
      <c r="C49" s="41" t="s">
        <v>267</v>
      </c>
      <c r="D49" s="29" t="s">
        <v>324</v>
      </c>
      <c r="E49" s="40">
        <v>400</v>
      </c>
      <c r="F49" s="38">
        <v>15</v>
      </c>
      <c r="G49" s="99">
        <f t="shared" si="7"/>
        <v>6000</v>
      </c>
      <c r="H49" s="31"/>
      <c r="I49" s="31">
        <v>5000</v>
      </c>
      <c r="J49" s="68">
        <f t="shared" si="8"/>
        <v>11000</v>
      </c>
      <c r="K49" s="84">
        <v>643.38</v>
      </c>
      <c r="L49" s="90"/>
      <c r="M49" s="84"/>
      <c r="N49" s="84"/>
      <c r="O49" s="84">
        <f t="shared" si="5"/>
        <v>643.38</v>
      </c>
      <c r="P49" s="76">
        <f t="shared" si="6"/>
        <v>10356.620000000001</v>
      </c>
    </row>
    <row r="50" spans="1:16" s="69" customFormat="1" ht="78" customHeight="1" x14ac:dyDescent="0.2">
      <c r="A50" s="233"/>
      <c r="B50" s="231"/>
      <c r="C50" s="45" t="s">
        <v>125</v>
      </c>
      <c r="D50" s="29" t="s">
        <v>325</v>
      </c>
      <c r="E50" s="40">
        <v>429</v>
      </c>
      <c r="F50" s="38">
        <v>15</v>
      </c>
      <c r="G50" s="99">
        <f t="shared" si="7"/>
        <v>6435</v>
      </c>
      <c r="H50" s="31"/>
      <c r="I50" s="31"/>
      <c r="J50" s="68">
        <f t="shared" si="8"/>
        <v>6435</v>
      </c>
      <c r="K50" s="84">
        <v>736.3</v>
      </c>
      <c r="L50" s="90">
        <v>69.16</v>
      </c>
      <c r="M50" s="84">
        <f>G50*1%</f>
        <v>64.349999999999994</v>
      </c>
      <c r="N50" s="84"/>
      <c r="O50" s="84">
        <f t="shared" si="5"/>
        <v>869.81</v>
      </c>
      <c r="P50" s="76">
        <f t="shared" si="6"/>
        <v>5565.1900000000005</v>
      </c>
    </row>
    <row r="51" spans="1:16" s="69" customFormat="1" ht="78" customHeight="1" x14ac:dyDescent="0.2">
      <c r="A51" s="233"/>
      <c r="B51" s="208" t="s">
        <v>102</v>
      </c>
      <c r="C51" s="45" t="s">
        <v>126</v>
      </c>
      <c r="D51" s="29" t="s">
        <v>326</v>
      </c>
      <c r="E51" s="40">
        <v>412.2</v>
      </c>
      <c r="F51" s="38">
        <v>15</v>
      </c>
      <c r="G51" s="99">
        <f t="shared" si="7"/>
        <v>6183</v>
      </c>
      <c r="H51" s="31"/>
      <c r="I51" s="31"/>
      <c r="J51" s="68">
        <f t="shared" si="8"/>
        <v>6183</v>
      </c>
      <c r="K51" s="84">
        <v>682.47</v>
      </c>
      <c r="L51" s="90">
        <v>54.15</v>
      </c>
      <c r="M51" s="84"/>
      <c r="N51" s="84"/>
      <c r="O51" s="84">
        <f t="shared" si="5"/>
        <v>736.62</v>
      </c>
      <c r="P51" s="76">
        <f t="shared" si="6"/>
        <v>5446.38</v>
      </c>
    </row>
    <row r="52" spans="1:16" s="69" customFormat="1" ht="78" customHeight="1" x14ac:dyDescent="0.2">
      <c r="A52" s="233"/>
      <c r="B52" s="229" t="s">
        <v>127</v>
      </c>
      <c r="C52" s="41" t="s">
        <v>54</v>
      </c>
      <c r="D52" s="29" t="s">
        <v>328</v>
      </c>
      <c r="E52" s="40">
        <v>166.66</v>
      </c>
      <c r="F52" s="38">
        <v>15</v>
      </c>
      <c r="G52" s="99">
        <f t="shared" si="7"/>
        <v>2499.9</v>
      </c>
      <c r="H52" s="31">
        <v>9.64</v>
      </c>
      <c r="I52" s="31"/>
      <c r="J52" s="68">
        <f t="shared" si="8"/>
        <v>2509.54</v>
      </c>
      <c r="K52" s="84"/>
      <c r="L52" s="90"/>
      <c r="M52" s="84"/>
      <c r="N52" s="84"/>
      <c r="O52" s="84">
        <f t="shared" si="5"/>
        <v>0</v>
      </c>
      <c r="P52" s="76">
        <f t="shared" si="6"/>
        <v>2509.54</v>
      </c>
    </row>
    <row r="53" spans="1:16" s="69" customFormat="1" ht="78" customHeight="1" x14ac:dyDescent="0.2">
      <c r="A53" s="233"/>
      <c r="B53" s="230"/>
      <c r="C53" s="41" t="s">
        <v>51</v>
      </c>
      <c r="D53" s="29" t="s">
        <v>329</v>
      </c>
      <c r="E53" s="40">
        <v>113.56</v>
      </c>
      <c r="F53" s="38">
        <v>15</v>
      </c>
      <c r="G53" s="99">
        <f t="shared" si="7"/>
        <v>1703.4</v>
      </c>
      <c r="H53" s="31">
        <v>109.59</v>
      </c>
      <c r="I53" s="31"/>
      <c r="J53" s="68">
        <f t="shared" si="8"/>
        <v>1812.99</v>
      </c>
      <c r="K53" s="84"/>
      <c r="L53" s="90"/>
      <c r="M53" s="84"/>
      <c r="N53" s="84"/>
      <c r="O53" s="84">
        <f t="shared" si="5"/>
        <v>0</v>
      </c>
      <c r="P53" s="76">
        <f t="shared" si="6"/>
        <v>1812.99</v>
      </c>
    </row>
    <row r="54" spans="1:16" s="69" customFormat="1" ht="78" customHeight="1" x14ac:dyDescent="0.2">
      <c r="A54" s="233"/>
      <c r="B54" s="230"/>
      <c r="C54" s="41" t="s">
        <v>28</v>
      </c>
      <c r="D54" s="29" t="s">
        <v>330</v>
      </c>
      <c r="E54" s="40">
        <v>166</v>
      </c>
      <c r="F54" s="38">
        <v>15</v>
      </c>
      <c r="G54" s="99">
        <f t="shared" si="7"/>
        <v>2490</v>
      </c>
      <c r="H54" s="31">
        <v>10.72</v>
      </c>
      <c r="I54" s="31"/>
      <c r="J54" s="68">
        <f t="shared" si="8"/>
        <v>2500.7199999999998</v>
      </c>
      <c r="K54" s="84"/>
      <c r="L54" s="90"/>
      <c r="M54" s="84"/>
      <c r="N54" s="84"/>
      <c r="O54" s="84">
        <f t="shared" si="5"/>
        <v>0</v>
      </c>
      <c r="P54" s="76">
        <f t="shared" si="6"/>
        <v>2500.7199999999998</v>
      </c>
    </row>
    <row r="55" spans="1:16" s="69" customFormat="1" ht="78" customHeight="1" x14ac:dyDescent="0.2">
      <c r="A55" s="233"/>
      <c r="B55" s="230"/>
      <c r="C55" s="41" t="s">
        <v>28</v>
      </c>
      <c r="D55" s="29" t="s">
        <v>633</v>
      </c>
      <c r="E55" s="40">
        <v>166</v>
      </c>
      <c r="F55" s="38">
        <v>15</v>
      </c>
      <c r="G55" s="99">
        <f t="shared" si="7"/>
        <v>2490</v>
      </c>
      <c r="H55" s="31">
        <v>10.72</v>
      </c>
      <c r="I55" s="31"/>
      <c r="J55" s="68">
        <f t="shared" si="8"/>
        <v>2500.7199999999998</v>
      </c>
      <c r="K55" s="84"/>
      <c r="L55" s="90"/>
      <c r="M55" s="84"/>
      <c r="N55" s="84"/>
      <c r="O55" s="84">
        <f t="shared" si="5"/>
        <v>0</v>
      </c>
      <c r="P55" s="76">
        <f t="shared" si="6"/>
        <v>2500.7199999999998</v>
      </c>
    </row>
    <row r="56" spans="1:16" s="69" customFormat="1" ht="78" customHeight="1" x14ac:dyDescent="0.2">
      <c r="A56" s="233"/>
      <c r="B56" s="230"/>
      <c r="C56" s="41" t="s">
        <v>52</v>
      </c>
      <c r="D56" s="29" t="s">
        <v>331</v>
      </c>
      <c r="E56" s="40">
        <v>100.83</v>
      </c>
      <c r="F56" s="38">
        <v>15</v>
      </c>
      <c r="G56" s="99">
        <f t="shared" si="7"/>
        <v>1512.45</v>
      </c>
      <c r="H56" s="31">
        <v>116.63</v>
      </c>
      <c r="I56" s="31"/>
      <c r="J56" s="68">
        <f t="shared" si="8"/>
        <v>1629.08</v>
      </c>
      <c r="K56" s="84"/>
      <c r="L56" s="90"/>
      <c r="M56" s="84"/>
      <c r="N56" s="84"/>
      <c r="O56" s="84">
        <f t="shared" si="5"/>
        <v>0</v>
      </c>
      <c r="P56" s="76">
        <f t="shared" si="6"/>
        <v>1629.08</v>
      </c>
    </row>
    <row r="57" spans="1:16" s="69" customFormat="1" ht="78" customHeight="1" x14ac:dyDescent="0.2">
      <c r="A57" s="233"/>
      <c r="B57" s="231"/>
      <c r="C57" s="41" t="s">
        <v>53</v>
      </c>
      <c r="D57" s="29" t="s">
        <v>332</v>
      </c>
      <c r="E57" s="40">
        <v>86.36</v>
      </c>
      <c r="F57" s="38">
        <v>15</v>
      </c>
      <c r="G57" s="99">
        <f t="shared" si="7"/>
        <v>1295.4000000000001</v>
      </c>
      <c r="H57" s="31">
        <v>130.62</v>
      </c>
      <c r="I57" s="31"/>
      <c r="J57" s="68">
        <f t="shared" si="8"/>
        <v>1426.02</v>
      </c>
      <c r="K57" s="84"/>
      <c r="L57" s="90"/>
      <c r="M57" s="84"/>
      <c r="N57" s="84"/>
      <c r="O57" s="84">
        <f t="shared" si="5"/>
        <v>0</v>
      </c>
      <c r="P57" s="76">
        <f t="shared" si="6"/>
        <v>1426.02</v>
      </c>
    </row>
    <row r="58" spans="1:16" s="69" customFormat="1" ht="78" customHeight="1" x14ac:dyDescent="0.2">
      <c r="A58" s="233"/>
      <c r="B58" s="229" t="s">
        <v>269</v>
      </c>
      <c r="C58" s="41" t="s">
        <v>128</v>
      </c>
      <c r="D58" s="29" t="s">
        <v>333</v>
      </c>
      <c r="E58" s="40">
        <v>164.98</v>
      </c>
      <c r="F58" s="38">
        <v>15</v>
      </c>
      <c r="G58" s="99">
        <f t="shared" si="7"/>
        <v>2474.6999999999998</v>
      </c>
      <c r="H58" s="31">
        <v>12.38</v>
      </c>
      <c r="I58" s="31"/>
      <c r="J58" s="68">
        <f t="shared" si="8"/>
        <v>2487.08</v>
      </c>
      <c r="K58" s="84"/>
      <c r="L58" s="90"/>
      <c r="M58" s="84"/>
      <c r="N58" s="84"/>
      <c r="O58" s="84">
        <f t="shared" si="5"/>
        <v>0</v>
      </c>
      <c r="P58" s="76">
        <f t="shared" si="6"/>
        <v>2487.08</v>
      </c>
    </row>
    <row r="59" spans="1:16" s="69" customFormat="1" ht="78" customHeight="1" x14ac:dyDescent="0.2">
      <c r="A59" s="233"/>
      <c r="B59" s="230"/>
      <c r="C59" s="41" t="s">
        <v>66</v>
      </c>
      <c r="D59" s="29" t="s">
        <v>334</v>
      </c>
      <c r="E59" s="40">
        <v>156</v>
      </c>
      <c r="F59" s="38">
        <v>15</v>
      </c>
      <c r="G59" s="99">
        <f t="shared" si="7"/>
        <v>2340</v>
      </c>
      <c r="H59" s="31">
        <v>23.33</v>
      </c>
      <c r="I59" s="31"/>
      <c r="J59" s="68">
        <f t="shared" si="8"/>
        <v>2363.33</v>
      </c>
      <c r="K59" s="84"/>
      <c r="L59" s="90"/>
      <c r="M59" s="84">
        <f>G59*1%</f>
        <v>23.400000000000002</v>
      </c>
      <c r="N59" s="84"/>
      <c r="O59" s="84">
        <f t="shared" si="5"/>
        <v>23.400000000000002</v>
      </c>
      <c r="P59" s="76">
        <f t="shared" si="6"/>
        <v>2339.9299999999998</v>
      </c>
    </row>
    <row r="60" spans="1:16" s="69" customFormat="1" ht="78" customHeight="1" x14ac:dyDescent="0.2">
      <c r="A60" s="233"/>
      <c r="B60" s="230"/>
      <c r="C60" s="41" t="s">
        <v>56</v>
      </c>
      <c r="D60" s="29" t="s">
        <v>335</v>
      </c>
      <c r="E60" s="40">
        <v>214.6</v>
      </c>
      <c r="F60" s="38">
        <v>15</v>
      </c>
      <c r="G60" s="99">
        <f t="shared" si="7"/>
        <v>3219</v>
      </c>
      <c r="H60" s="31"/>
      <c r="I60" s="31"/>
      <c r="J60" s="68">
        <f t="shared" si="8"/>
        <v>3219</v>
      </c>
      <c r="K60" s="84">
        <v>103.79</v>
      </c>
      <c r="L60" s="90"/>
      <c r="M60" s="84">
        <f>G60*1%</f>
        <v>32.19</v>
      </c>
      <c r="N60" s="84"/>
      <c r="O60" s="84">
        <f t="shared" si="5"/>
        <v>135.98000000000002</v>
      </c>
      <c r="P60" s="76">
        <f t="shared" si="6"/>
        <v>3083.02</v>
      </c>
    </row>
    <row r="61" spans="1:16" s="69" customFormat="1" ht="78" customHeight="1" x14ac:dyDescent="0.2">
      <c r="A61" s="233"/>
      <c r="B61" s="230"/>
      <c r="C61" s="41" t="s">
        <v>57</v>
      </c>
      <c r="D61" s="29" t="s">
        <v>336</v>
      </c>
      <c r="E61" s="40">
        <v>175.43</v>
      </c>
      <c r="F61" s="38">
        <v>15</v>
      </c>
      <c r="G61" s="99">
        <f t="shared" si="7"/>
        <v>2631.4500000000003</v>
      </c>
      <c r="H61" s="31"/>
      <c r="I61" s="31"/>
      <c r="J61" s="68">
        <f t="shared" si="8"/>
        <v>2631.4500000000003</v>
      </c>
      <c r="K61" s="84">
        <v>4.67</v>
      </c>
      <c r="L61" s="90"/>
      <c r="M61" s="84"/>
      <c r="N61" s="84"/>
      <c r="O61" s="84">
        <f t="shared" si="5"/>
        <v>4.67</v>
      </c>
      <c r="P61" s="76">
        <f t="shared" si="6"/>
        <v>2626.78</v>
      </c>
    </row>
    <row r="62" spans="1:16" s="69" customFormat="1" ht="78" customHeight="1" x14ac:dyDescent="0.2">
      <c r="A62" s="233"/>
      <c r="B62" s="231"/>
      <c r="C62" s="45" t="s">
        <v>37</v>
      </c>
      <c r="D62" s="219" t="s">
        <v>337</v>
      </c>
      <c r="E62" s="40">
        <v>88.33</v>
      </c>
      <c r="F62" s="38">
        <v>15</v>
      </c>
      <c r="G62" s="99">
        <f t="shared" si="7"/>
        <v>1324.95</v>
      </c>
      <c r="H62" s="31">
        <v>128.6</v>
      </c>
      <c r="I62" s="31"/>
      <c r="J62" s="68">
        <f t="shared" si="8"/>
        <v>1453.55</v>
      </c>
      <c r="K62" s="84"/>
      <c r="L62" s="90"/>
      <c r="M62" s="84"/>
      <c r="N62" s="84"/>
      <c r="O62" s="84">
        <f t="shared" si="5"/>
        <v>0</v>
      </c>
      <c r="P62" s="76">
        <f t="shared" si="6"/>
        <v>1453.55</v>
      </c>
    </row>
    <row r="63" spans="1:16" s="69" customFormat="1" ht="78" customHeight="1" x14ac:dyDescent="0.2">
      <c r="A63" s="233"/>
      <c r="B63" s="243" t="s">
        <v>55</v>
      </c>
      <c r="C63" s="41" t="s">
        <v>129</v>
      </c>
      <c r="D63" s="29" t="s">
        <v>338</v>
      </c>
      <c r="E63" s="40">
        <v>162.06</v>
      </c>
      <c r="F63" s="38">
        <v>15</v>
      </c>
      <c r="G63" s="99">
        <f t="shared" si="7"/>
        <v>2430.9</v>
      </c>
      <c r="H63" s="31">
        <v>17.149999999999999</v>
      </c>
      <c r="I63" s="31"/>
      <c r="J63" s="68">
        <f t="shared" si="8"/>
        <v>2448.0500000000002</v>
      </c>
      <c r="K63" s="84"/>
      <c r="L63" s="90"/>
      <c r="M63" s="84"/>
      <c r="N63" s="84">
        <v>357.15</v>
      </c>
      <c r="O63" s="84">
        <f t="shared" si="5"/>
        <v>357.15</v>
      </c>
      <c r="P63" s="76">
        <f t="shared" si="6"/>
        <v>2090.9</v>
      </c>
    </row>
    <row r="64" spans="1:16" s="69" customFormat="1" ht="78" customHeight="1" x14ac:dyDescent="0.2">
      <c r="A64" s="233"/>
      <c r="B64" s="245"/>
      <c r="C64" s="184" t="s">
        <v>66</v>
      </c>
      <c r="D64" s="29" t="s">
        <v>339</v>
      </c>
      <c r="E64" s="30">
        <v>144.52000000000001</v>
      </c>
      <c r="F64" s="38">
        <v>15</v>
      </c>
      <c r="G64" s="99">
        <f t="shared" si="7"/>
        <v>2167.8000000000002</v>
      </c>
      <c r="H64" s="31">
        <v>48.83</v>
      </c>
      <c r="I64" s="31"/>
      <c r="J64" s="68">
        <f t="shared" si="8"/>
        <v>2216.63</v>
      </c>
      <c r="K64" s="84"/>
      <c r="L64" s="90"/>
      <c r="M64" s="84"/>
      <c r="N64" s="84"/>
      <c r="O64" s="84">
        <f t="shared" si="5"/>
        <v>0</v>
      </c>
      <c r="P64" s="76">
        <f t="shared" si="6"/>
        <v>2216.63</v>
      </c>
    </row>
    <row r="65" spans="1:16" s="69" customFormat="1" ht="78" customHeight="1" x14ac:dyDescent="0.2">
      <c r="A65" s="234"/>
      <c r="B65" s="191" t="s">
        <v>55</v>
      </c>
      <c r="C65" s="184" t="s">
        <v>66</v>
      </c>
      <c r="D65" s="29" t="s">
        <v>340</v>
      </c>
      <c r="E65" s="40">
        <v>144.52000000000001</v>
      </c>
      <c r="F65" s="38">
        <v>15</v>
      </c>
      <c r="G65" s="99">
        <f t="shared" si="7"/>
        <v>2167.8000000000002</v>
      </c>
      <c r="H65" s="31">
        <v>48.83</v>
      </c>
      <c r="I65" s="31"/>
      <c r="J65" s="68">
        <f t="shared" si="8"/>
        <v>2216.63</v>
      </c>
      <c r="K65" s="84"/>
      <c r="L65" s="90"/>
      <c r="M65" s="84"/>
      <c r="N65" s="84">
        <v>666.67</v>
      </c>
      <c r="O65" s="84">
        <f t="shared" si="5"/>
        <v>666.67</v>
      </c>
      <c r="P65" s="76">
        <f t="shared" si="6"/>
        <v>1549.96</v>
      </c>
    </row>
    <row r="66" spans="1:16" s="69" customFormat="1" ht="78" customHeight="1" x14ac:dyDescent="0.2">
      <c r="A66" s="235" t="s">
        <v>130</v>
      </c>
      <c r="B66" s="117" t="s">
        <v>130</v>
      </c>
      <c r="C66" s="44" t="s">
        <v>249</v>
      </c>
      <c r="D66" s="29" t="s">
        <v>378</v>
      </c>
      <c r="E66" s="30">
        <v>423.02</v>
      </c>
      <c r="F66" s="38">
        <v>15</v>
      </c>
      <c r="G66" s="99">
        <f t="shared" si="7"/>
        <v>6345.2999999999993</v>
      </c>
      <c r="H66" s="31"/>
      <c r="I66" s="31"/>
      <c r="J66" s="68">
        <f t="shared" si="8"/>
        <v>6345.2999999999993</v>
      </c>
      <c r="K66" s="84">
        <v>717.14</v>
      </c>
      <c r="L66" s="90"/>
      <c r="M66" s="84"/>
      <c r="N66" s="84"/>
      <c r="O66" s="84">
        <f t="shared" si="5"/>
        <v>717.14</v>
      </c>
      <c r="P66" s="76">
        <f t="shared" si="6"/>
        <v>5628.1599999999989</v>
      </c>
    </row>
    <row r="67" spans="1:16" s="69" customFormat="1" ht="78" customHeight="1" x14ac:dyDescent="0.2">
      <c r="A67" s="236"/>
      <c r="B67" s="243" t="s">
        <v>272</v>
      </c>
      <c r="C67" s="154" t="s">
        <v>271</v>
      </c>
      <c r="D67" s="29" t="s">
        <v>342</v>
      </c>
      <c r="E67" s="40">
        <v>416</v>
      </c>
      <c r="F67" s="38">
        <v>15</v>
      </c>
      <c r="G67" s="99">
        <f t="shared" si="7"/>
        <v>6240</v>
      </c>
      <c r="H67" s="31"/>
      <c r="I67" s="31"/>
      <c r="J67" s="68">
        <f t="shared" si="8"/>
        <v>6240</v>
      </c>
      <c r="K67" s="84">
        <v>694.65</v>
      </c>
      <c r="L67" s="90"/>
      <c r="M67" s="84"/>
      <c r="N67" s="84"/>
      <c r="O67" s="84">
        <f t="shared" si="5"/>
        <v>694.65</v>
      </c>
      <c r="P67" s="76">
        <f t="shared" si="6"/>
        <v>5545.35</v>
      </c>
    </row>
    <row r="68" spans="1:16" s="69" customFormat="1" ht="78" customHeight="1" x14ac:dyDescent="0.2">
      <c r="A68" s="237"/>
      <c r="B68" s="245"/>
      <c r="C68" s="41" t="s">
        <v>33</v>
      </c>
      <c r="D68" s="29" t="s">
        <v>104</v>
      </c>
      <c r="E68" s="40">
        <v>338.63</v>
      </c>
      <c r="F68" s="38"/>
      <c r="G68" s="99">
        <f t="shared" si="7"/>
        <v>0</v>
      </c>
      <c r="H68" s="31"/>
      <c r="I68" s="31"/>
      <c r="J68" s="68">
        <f t="shared" si="8"/>
        <v>0</v>
      </c>
      <c r="K68" s="84"/>
      <c r="L68" s="90"/>
      <c r="M68" s="84"/>
      <c r="N68" s="84"/>
      <c r="O68" s="84">
        <f t="shared" si="5"/>
        <v>0</v>
      </c>
      <c r="P68" s="76">
        <f t="shared" si="6"/>
        <v>0</v>
      </c>
    </row>
    <row r="69" spans="1:16" s="69" customFormat="1" ht="78" customHeight="1" x14ac:dyDescent="0.2">
      <c r="A69" s="235" t="s">
        <v>130</v>
      </c>
      <c r="B69" s="229" t="s">
        <v>272</v>
      </c>
      <c r="C69" s="240" t="s">
        <v>35</v>
      </c>
      <c r="D69" s="29" t="s">
        <v>646</v>
      </c>
      <c r="E69" s="40">
        <v>238.67</v>
      </c>
      <c r="F69" s="38">
        <v>15</v>
      </c>
      <c r="G69" s="99">
        <f t="shared" si="7"/>
        <v>3580.0499999999997</v>
      </c>
      <c r="H69" s="31"/>
      <c r="I69" s="31"/>
      <c r="J69" s="68">
        <f t="shared" si="8"/>
        <v>3580.0499999999997</v>
      </c>
      <c r="K69" s="84">
        <v>160.80000000000001</v>
      </c>
      <c r="L69" s="90"/>
      <c r="M69" s="84"/>
      <c r="N69" s="84"/>
      <c r="O69" s="84">
        <f t="shared" si="5"/>
        <v>160.80000000000001</v>
      </c>
      <c r="P69" s="76">
        <f t="shared" si="6"/>
        <v>3419.2499999999995</v>
      </c>
    </row>
    <row r="70" spans="1:16" s="69" customFormat="1" ht="78" customHeight="1" x14ac:dyDescent="0.2">
      <c r="A70" s="236"/>
      <c r="B70" s="230"/>
      <c r="C70" s="242"/>
      <c r="D70" s="29" t="s">
        <v>343</v>
      </c>
      <c r="E70" s="40">
        <v>238.67</v>
      </c>
      <c r="F70" s="38">
        <v>15</v>
      </c>
      <c r="G70" s="99">
        <f t="shared" si="7"/>
        <v>3580.0499999999997</v>
      </c>
      <c r="H70" s="31"/>
      <c r="I70" s="31"/>
      <c r="J70" s="68">
        <f t="shared" si="8"/>
        <v>3580.0499999999997</v>
      </c>
      <c r="K70" s="84">
        <v>160.80000000000001</v>
      </c>
      <c r="L70" s="90"/>
      <c r="M70" s="84"/>
      <c r="N70" s="84"/>
      <c r="O70" s="84">
        <f t="shared" si="5"/>
        <v>160.80000000000001</v>
      </c>
      <c r="P70" s="76">
        <f t="shared" si="6"/>
        <v>3419.2499999999995</v>
      </c>
    </row>
    <row r="71" spans="1:16" s="69" customFormat="1" ht="78" customHeight="1" x14ac:dyDescent="0.2">
      <c r="A71" s="236"/>
      <c r="B71" s="230"/>
      <c r="C71" s="41" t="s">
        <v>32</v>
      </c>
      <c r="D71" s="29" t="s">
        <v>344</v>
      </c>
      <c r="E71" s="40">
        <v>370.7</v>
      </c>
      <c r="F71" s="38">
        <v>15</v>
      </c>
      <c r="G71" s="99">
        <f t="shared" si="7"/>
        <v>5560.5</v>
      </c>
      <c r="H71" s="31"/>
      <c r="I71" s="31"/>
      <c r="J71" s="68">
        <f t="shared" si="8"/>
        <v>5560.5</v>
      </c>
      <c r="K71" s="84">
        <v>560.20000000000005</v>
      </c>
      <c r="L71" s="90">
        <v>76.760000000000005</v>
      </c>
      <c r="M71" s="84">
        <f>G71*1%</f>
        <v>55.605000000000004</v>
      </c>
      <c r="N71" s="84"/>
      <c r="O71" s="84">
        <f t="shared" si="5"/>
        <v>692.56500000000005</v>
      </c>
      <c r="P71" s="76">
        <f t="shared" si="6"/>
        <v>4867.9349999999995</v>
      </c>
    </row>
    <row r="72" spans="1:16" s="69" customFormat="1" ht="78" customHeight="1" x14ac:dyDescent="0.2">
      <c r="A72" s="236"/>
      <c r="B72" s="230"/>
      <c r="C72" s="240" t="s">
        <v>273</v>
      </c>
      <c r="D72" s="29" t="s">
        <v>345</v>
      </c>
      <c r="E72" s="40">
        <v>207.79</v>
      </c>
      <c r="F72" s="38">
        <v>15</v>
      </c>
      <c r="G72" s="99">
        <f t="shared" si="7"/>
        <v>3116.85</v>
      </c>
      <c r="H72" s="31"/>
      <c r="I72" s="31"/>
      <c r="J72" s="68">
        <f t="shared" si="8"/>
        <v>3116.85</v>
      </c>
      <c r="K72" s="84">
        <v>92.68</v>
      </c>
      <c r="L72" s="90"/>
      <c r="M72" s="84"/>
      <c r="N72" s="84"/>
      <c r="O72" s="84">
        <f t="shared" si="5"/>
        <v>92.68</v>
      </c>
      <c r="P72" s="76">
        <f t="shared" si="6"/>
        <v>3024.17</v>
      </c>
    </row>
    <row r="73" spans="1:16" s="69" customFormat="1" ht="78" customHeight="1" x14ac:dyDescent="0.2">
      <c r="A73" s="236"/>
      <c r="B73" s="230"/>
      <c r="C73" s="242"/>
      <c r="D73" s="29" t="s">
        <v>346</v>
      </c>
      <c r="E73" s="40">
        <v>207.79</v>
      </c>
      <c r="F73" s="38">
        <v>15</v>
      </c>
      <c r="G73" s="99">
        <f t="shared" si="7"/>
        <v>3116.85</v>
      </c>
      <c r="H73" s="31"/>
      <c r="I73" s="31"/>
      <c r="J73" s="68">
        <f t="shared" si="8"/>
        <v>3116.85</v>
      </c>
      <c r="K73" s="84">
        <v>92.68</v>
      </c>
      <c r="L73" s="90"/>
      <c r="M73" s="84"/>
      <c r="N73" s="84"/>
      <c r="O73" s="84">
        <f t="shared" si="5"/>
        <v>92.68</v>
      </c>
      <c r="P73" s="76">
        <f t="shared" si="6"/>
        <v>3024.17</v>
      </c>
    </row>
    <row r="74" spans="1:16" s="69" customFormat="1" ht="78" customHeight="1" x14ac:dyDescent="0.2">
      <c r="A74" s="236"/>
      <c r="B74" s="230"/>
      <c r="C74" s="41" t="s">
        <v>34</v>
      </c>
      <c r="D74" s="29" t="s">
        <v>347</v>
      </c>
      <c r="E74" s="40">
        <v>207.79</v>
      </c>
      <c r="F74" s="38">
        <v>15</v>
      </c>
      <c r="G74" s="99">
        <f t="shared" si="7"/>
        <v>3116.85</v>
      </c>
      <c r="H74" s="31"/>
      <c r="I74" s="31"/>
      <c r="J74" s="68">
        <f t="shared" si="8"/>
        <v>3116.85</v>
      </c>
      <c r="K74" s="84">
        <v>92.68</v>
      </c>
      <c r="L74" s="90"/>
      <c r="M74" s="84"/>
      <c r="N74" s="84"/>
      <c r="O74" s="84">
        <f t="shared" si="5"/>
        <v>92.68</v>
      </c>
      <c r="P74" s="76">
        <f t="shared" si="6"/>
        <v>3024.17</v>
      </c>
    </row>
    <row r="75" spans="1:16" s="69" customFormat="1" ht="78" customHeight="1" x14ac:dyDescent="0.2">
      <c r="A75" s="236"/>
      <c r="B75" s="230"/>
      <c r="C75" s="41" t="s">
        <v>274</v>
      </c>
      <c r="D75" s="29" t="s">
        <v>348</v>
      </c>
      <c r="E75" s="40">
        <v>235.3</v>
      </c>
      <c r="F75" s="38">
        <v>15</v>
      </c>
      <c r="G75" s="99">
        <f t="shared" si="7"/>
        <v>3529.5</v>
      </c>
      <c r="H75" s="31"/>
      <c r="I75" s="31"/>
      <c r="J75" s="68">
        <f t="shared" si="8"/>
        <v>3529.5</v>
      </c>
      <c r="K75" s="84">
        <v>155.30000000000001</v>
      </c>
      <c r="L75" s="90"/>
      <c r="M75" s="84">
        <f>G75*1%</f>
        <v>35.295000000000002</v>
      </c>
      <c r="N75" s="84"/>
      <c r="O75" s="84">
        <f t="shared" si="5"/>
        <v>190.59500000000003</v>
      </c>
      <c r="P75" s="76">
        <f t="shared" si="6"/>
        <v>3338.9049999999997</v>
      </c>
    </row>
    <row r="76" spans="1:16" s="69" customFormat="1" ht="78" customHeight="1" x14ac:dyDescent="0.2">
      <c r="A76" s="236"/>
      <c r="B76" s="230"/>
      <c r="C76" s="41" t="s">
        <v>131</v>
      </c>
      <c r="D76" s="29" t="s">
        <v>349</v>
      </c>
      <c r="E76" s="40">
        <v>290.5</v>
      </c>
      <c r="F76" s="38">
        <v>15</v>
      </c>
      <c r="G76" s="99">
        <f t="shared" si="7"/>
        <v>4357.5</v>
      </c>
      <c r="H76" s="31"/>
      <c r="I76" s="31"/>
      <c r="J76" s="68">
        <f t="shared" si="8"/>
        <v>4357.5</v>
      </c>
      <c r="K76" s="84">
        <v>357.94</v>
      </c>
      <c r="L76" s="90">
        <v>49.7</v>
      </c>
      <c r="M76" s="84"/>
      <c r="N76" s="84"/>
      <c r="O76" s="84">
        <f t="shared" si="5"/>
        <v>407.64</v>
      </c>
      <c r="P76" s="76">
        <f t="shared" si="6"/>
        <v>3949.86</v>
      </c>
    </row>
    <row r="77" spans="1:16" s="69" customFormat="1" ht="78" customHeight="1" x14ac:dyDescent="0.2">
      <c r="A77" s="236"/>
      <c r="B77" s="230"/>
      <c r="C77" s="41" t="s">
        <v>132</v>
      </c>
      <c r="D77" s="29" t="s">
        <v>547</v>
      </c>
      <c r="E77" s="40">
        <v>305.86</v>
      </c>
      <c r="F77" s="38">
        <v>15</v>
      </c>
      <c r="G77" s="99">
        <f t="shared" si="7"/>
        <v>4587.9000000000005</v>
      </c>
      <c r="H77" s="46"/>
      <c r="I77" s="46"/>
      <c r="J77" s="68">
        <f t="shared" si="8"/>
        <v>4587.9000000000005</v>
      </c>
      <c r="K77" s="90">
        <v>394.73</v>
      </c>
      <c r="L77" s="90">
        <v>50.54</v>
      </c>
      <c r="M77" s="84"/>
      <c r="N77" s="90"/>
      <c r="O77" s="84">
        <f t="shared" si="5"/>
        <v>445.27000000000004</v>
      </c>
      <c r="P77" s="76">
        <f t="shared" si="6"/>
        <v>4142.63</v>
      </c>
    </row>
    <row r="78" spans="1:16" s="69" customFormat="1" ht="78" customHeight="1" x14ac:dyDescent="0.2">
      <c r="A78" s="236"/>
      <c r="B78" s="230"/>
      <c r="C78" s="246" t="s">
        <v>133</v>
      </c>
      <c r="D78" s="29" t="s">
        <v>630</v>
      </c>
      <c r="E78" s="40">
        <v>222.6</v>
      </c>
      <c r="F78" s="38">
        <v>15</v>
      </c>
      <c r="G78" s="99">
        <f t="shared" si="7"/>
        <v>3339</v>
      </c>
      <c r="H78" s="31"/>
      <c r="I78" s="31"/>
      <c r="J78" s="68">
        <f t="shared" si="8"/>
        <v>3339</v>
      </c>
      <c r="K78" s="84">
        <v>116.85</v>
      </c>
      <c r="L78" s="90">
        <v>46.67</v>
      </c>
      <c r="M78" s="84"/>
      <c r="N78" s="84"/>
      <c r="O78" s="84">
        <f t="shared" si="5"/>
        <v>163.51999999999998</v>
      </c>
      <c r="P78" s="76">
        <f t="shared" si="6"/>
        <v>3175.48</v>
      </c>
    </row>
    <row r="79" spans="1:16" s="69" customFormat="1" ht="78" customHeight="1" x14ac:dyDescent="0.2">
      <c r="A79" s="236"/>
      <c r="B79" s="230"/>
      <c r="C79" s="247"/>
      <c r="D79" s="29" t="s">
        <v>350</v>
      </c>
      <c r="E79" s="40">
        <v>222.6</v>
      </c>
      <c r="F79" s="38">
        <v>15</v>
      </c>
      <c r="G79" s="99">
        <f t="shared" si="7"/>
        <v>3339</v>
      </c>
      <c r="H79" s="31"/>
      <c r="I79" s="31"/>
      <c r="J79" s="68">
        <f t="shared" si="8"/>
        <v>3339</v>
      </c>
      <c r="K79" s="84">
        <v>116.85</v>
      </c>
      <c r="L79" s="90">
        <v>76.760000000000005</v>
      </c>
      <c r="M79" s="84"/>
      <c r="N79" s="84"/>
      <c r="O79" s="84">
        <f t="shared" si="5"/>
        <v>193.61</v>
      </c>
      <c r="P79" s="76">
        <f t="shared" si="6"/>
        <v>3145.39</v>
      </c>
    </row>
    <row r="80" spans="1:16" s="69" customFormat="1" ht="78" customHeight="1" x14ac:dyDescent="0.2">
      <c r="A80" s="236"/>
      <c r="B80" s="230"/>
      <c r="C80" s="247"/>
      <c r="D80" s="29" t="s">
        <v>351</v>
      </c>
      <c r="E80" s="40">
        <v>222.6</v>
      </c>
      <c r="F80" s="38">
        <v>15</v>
      </c>
      <c r="G80" s="99">
        <f t="shared" si="7"/>
        <v>3339</v>
      </c>
      <c r="H80" s="31"/>
      <c r="I80" s="31"/>
      <c r="J80" s="68">
        <f t="shared" si="8"/>
        <v>3339</v>
      </c>
      <c r="K80" s="84">
        <v>116.85</v>
      </c>
      <c r="L80" s="90">
        <v>50.54</v>
      </c>
      <c r="M80" s="84"/>
      <c r="N80" s="84"/>
      <c r="O80" s="84">
        <f t="shared" si="5"/>
        <v>167.39</v>
      </c>
      <c r="P80" s="76">
        <f t="shared" si="6"/>
        <v>3171.61</v>
      </c>
    </row>
    <row r="81" spans="1:16" s="69" customFormat="1" ht="78" customHeight="1" x14ac:dyDescent="0.2">
      <c r="A81" s="236"/>
      <c r="B81" s="230"/>
      <c r="C81" s="248"/>
      <c r="D81" s="29" t="s">
        <v>352</v>
      </c>
      <c r="E81" s="40">
        <v>222.6</v>
      </c>
      <c r="F81" s="38">
        <v>15</v>
      </c>
      <c r="G81" s="99">
        <f t="shared" si="7"/>
        <v>3339</v>
      </c>
      <c r="H81" s="31"/>
      <c r="I81" s="31"/>
      <c r="J81" s="68">
        <f t="shared" si="8"/>
        <v>3339</v>
      </c>
      <c r="K81" s="84">
        <v>116.85</v>
      </c>
      <c r="L81" s="90">
        <v>49.7</v>
      </c>
      <c r="M81" s="84"/>
      <c r="N81" s="84"/>
      <c r="O81" s="84">
        <f t="shared" si="5"/>
        <v>166.55</v>
      </c>
      <c r="P81" s="76">
        <f t="shared" si="6"/>
        <v>3172.45</v>
      </c>
    </row>
    <row r="82" spans="1:16" s="69" customFormat="1" ht="78" customHeight="1" x14ac:dyDescent="0.2">
      <c r="A82" s="236"/>
      <c r="B82" s="231"/>
      <c r="C82" s="195" t="s">
        <v>133</v>
      </c>
      <c r="D82" s="29" t="s">
        <v>353</v>
      </c>
      <c r="E82" s="40">
        <v>222.6</v>
      </c>
      <c r="F82" s="38">
        <v>15</v>
      </c>
      <c r="G82" s="99">
        <f t="shared" si="7"/>
        <v>3339</v>
      </c>
      <c r="H82" s="31"/>
      <c r="I82" s="31"/>
      <c r="J82" s="68">
        <f t="shared" si="8"/>
        <v>3339</v>
      </c>
      <c r="K82" s="84">
        <v>116.85</v>
      </c>
      <c r="L82" s="90">
        <v>49.7</v>
      </c>
      <c r="M82" s="84"/>
      <c r="N82" s="84"/>
      <c r="O82" s="84">
        <f t="shared" ref="O82:O145" si="9">SUM(K82:N82)</f>
        <v>166.55</v>
      </c>
      <c r="P82" s="76">
        <f t="shared" ref="P82:P145" si="10">J82-O82</f>
        <v>3172.45</v>
      </c>
    </row>
    <row r="83" spans="1:16" s="69" customFormat="1" ht="78" customHeight="1" x14ac:dyDescent="0.2">
      <c r="A83" s="236"/>
      <c r="B83" s="243" t="s">
        <v>272</v>
      </c>
      <c r="C83" s="41" t="s">
        <v>134</v>
      </c>
      <c r="D83" s="29" t="s">
        <v>354</v>
      </c>
      <c r="E83" s="40">
        <v>284.89999999999998</v>
      </c>
      <c r="F83" s="38">
        <v>15</v>
      </c>
      <c r="G83" s="99">
        <f t="shared" ref="G83:G147" si="11">+E83*F83</f>
        <v>4273.5</v>
      </c>
      <c r="H83" s="31"/>
      <c r="I83" s="31"/>
      <c r="J83" s="68">
        <f t="shared" ref="J83:J146" si="12">G83+H83+I83</f>
        <v>4273.5</v>
      </c>
      <c r="K83" s="84">
        <v>344.43</v>
      </c>
      <c r="L83" s="90">
        <v>76.760000000000005</v>
      </c>
      <c r="M83" s="84"/>
      <c r="N83" s="84"/>
      <c r="O83" s="84">
        <f t="shared" si="9"/>
        <v>421.19</v>
      </c>
      <c r="P83" s="76">
        <f t="shared" si="10"/>
        <v>3852.31</v>
      </c>
    </row>
    <row r="84" spans="1:16" s="69" customFormat="1" ht="78" customHeight="1" x14ac:dyDescent="0.2">
      <c r="A84" s="236"/>
      <c r="B84" s="244"/>
      <c r="C84" s="240" t="s">
        <v>135</v>
      </c>
      <c r="D84" s="29" t="s">
        <v>355</v>
      </c>
      <c r="E84" s="40">
        <v>222.6</v>
      </c>
      <c r="F84" s="38">
        <v>15</v>
      </c>
      <c r="G84" s="99">
        <f t="shared" si="11"/>
        <v>3339</v>
      </c>
      <c r="H84" s="31"/>
      <c r="I84" s="31"/>
      <c r="J84" s="68">
        <f t="shared" si="12"/>
        <v>3339</v>
      </c>
      <c r="K84" s="84">
        <v>116.85</v>
      </c>
      <c r="L84" s="90">
        <v>50.54</v>
      </c>
      <c r="M84" s="84"/>
      <c r="N84" s="84"/>
      <c r="O84" s="84">
        <f t="shared" si="9"/>
        <v>167.39</v>
      </c>
      <c r="P84" s="76">
        <f t="shared" si="10"/>
        <v>3171.61</v>
      </c>
    </row>
    <row r="85" spans="1:16" s="69" customFormat="1" ht="78" customHeight="1" x14ac:dyDescent="0.2">
      <c r="A85" s="236"/>
      <c r="B85" s="244"/>
      <c r="C85" s="241"/>
      <c r="D85" s="29" t="s">
        <v>356</v>
      </c>
      <c r="E85" s="40">
        <v>222.6</v>
      </c>
      <c r="F85" s="38">
        <v>15</v>
      </c>
      <c r="G85" s="99">
        <f t="shared" si="11"/>
        <v>3339</v>
      </c>
      <c r="H85" s="31"/>
      <c r="I85" s="31"/>
      <c r="J85" s="68">
        <f t="shared" si="12"/>
        <v>3339</v>
      </c>
      <c r="K85" s="84">
        <v>116.85</v>
      </c>
      <c r="L85" s="90">
        <v>48.94</v>
      </c>
      <c r="M85" s="84"/>
      <c r="N85" s="84"/>
      <c r="O85" s="84">
        <f t="shared" si="9"/>
        <v>165.79</v>
      </c>
      <c r="P85" s="76">
        <f t="shared" si="10"/>
        <v>3173.21</v>
      </c>
    </row>
    <row r="86" spans="1:16" s="69" customFormat="1" ht="78" customHeight="1" x14ac:dyDescent="0.2">
      <c r="A86" s="237"/>
      <c r="B86" s="244"/>
      <c r="C86" s="242"/>
      <c r="D86" s="29" t="s">
        <v>596</v>
      </c>
      <c r="E86" s="40">
        <v>222.6</v>
      </c>
      <c r="F86" s="38">
        <v>15</v>
      </c>
      <c r="G86" s="99">
        <f t="shared" si="11"/>
        <v>3339</v>
      </c>
      <c r="H86" s="31"/>
      <c r="I86" s="31"/>
      <c r="J86" s="68">
        <f t="shared" si="12"/>
        <v>3339</v>
      </c>
      <c r="K86" s="84">
        <v>116.85</v>
      </c>
      <c r="L86" s="90"/>
      <c r="M86" s="84"/>
      <c r="N86" s="84"/>
      <c r="O86" s="84">
        <f t="shared" si="9"/>
        <v>116.85</v>
      </c>
      <c r="P86" s="76">
        <f t="shared" si="10"/>
        <v>3222.15</v>
      </c>
    </row>
    <row r="87" spans="1:16" s="69" customFormat="1" ht="78" customHeight="1" x14ac:dyDescent="0.2">
      <c r="A87" s="235" t="s">
        <v>130</v>
      </c>
      <c r="B87" s="244"/>
      <c r="C87" s="240" t="s">
        <v>136</v>
      </c>
      <c r="D87" s="29" t="s">
        <v>357</v>
      </c>
      <c r="E87" s="40">
        <v>231.1</v>
      </c>
      <c r="F87" s="38">
        <v>15</v>
      </c>
      <c r="G87" s="99">
        <f t="shared" si="11"/>
        <v>3466.5</v>
      </c>
      <c r="H87" s="31"/>
      <c r="I87" s="31"/>
      <c r="J87" s="68">
        <f t="shared" si="12"/>
        <v>3466.5</v>
      </c>
      <c r="K87" s="84">
        <v>130.72</v>
      </c>
      <c r="L87" s="90">
        <v>49.7</v>
      </c>
      <c r="M87" s="84">
        <f>G87*1%</f>
        <v>34.664999999999999</v>
      </c>
      <c r="N87" s="84"/>
      <c r="O87" s="84">
        <f t="shared" si="9"/>
        <v>215.08500000000001</v>
      </c>
      <c r="P87" s="76">
        <f t="shared" si="10"/>
        <v>3251.415</v>
      </c>
    </row>
    <row r="88" spans="1:16" s="69" customFormat="1" ht="78" customHeight="1" x14ac:dyDescent="0.2">
      <c r="A88" s="236"/>
      <c r="B88" s="245"/>
      <c r="C88" s="242"/>
      <c r="D88" s="29" t="s">
        <v>358</v>
      </c>
      <c r="E88" s="40">
        <v>231.1</v>
      </c>
      <c r="F88" s="38">
        <v>15</v>
      </c>
      <c r="G88" s="99">
        <f t="shared" si="11"/>
        <v>3466.5</v>
      </c>
      <c r="H88" s="31"/>
      <c r="I88" s="31"/>
      <c r="J88" s="68">
        <f t="shared" si="12"/>
        <v>3466.5</v>
      </c>
      <c r="K88" s="84">
        <v>130.72</v>
      </c>
      <c r="L88" s="90">
        <v>77.94</v>
      </c>
      <c r="M88" s="84">
        <f>G88*1%</f>
        <v>34.664999999999999</v>
      </c>
      <c r="N88" s="84"/>
      <c r="O88" s="84">
        <f t="shared" si="9"/>
        <v>243.32499999999999</v>
      </c>
      <c r="P88" s="76">
        <f t="shared" si="10"/>
        <v>3223.1750000000002</v>
      </c>
    </row>
    <row r="89" spans="1:16" s="69" customFormat="1" ht="78" customHeight="1" x14ac:dyDescent="0.2">
      <c r="A89" s="236"/>
      <c r="B89" s="229" t="s">
        <v>137</v>
      </c>
      <c r="C89" s="41" t="s">
        <v>580</v>
      </c>
      <c r="D89" s="29" t="s">
        <v>341</v>
      </c>
      <c r="E89" s="40">
        <v>400</v>
      </c>
      <c r="F89" s="38">
        <v>15</v>
      </c>
      <c r="G89" s="99">
        <f>+E89*F89</f>
        <v>6000</v>
      </c>
      <c r="H89" s="31"/>
      <c r="I89" s="31"/>
      <c r="J89" s="68">
        <f t="shared" si="12"/>
        <v>6000</v>
      </c>
      <c r="K89" s="84">
        <v>643.38</v>
      </c>
      <c r="L89" s="90"/>
      <c r="M89" s="84"/>
      <c r="N89" s="84"/>
      <c r="O89" s="84">
        <f t="shared" si="9"/>
        <v>643.38</v>
      </c>
      <c r="P89" s="76">
        <f t="shared" si="10"/>
        <v>5356.62</v>
      </c>
    </row>
    <row r="90" spans="1:16" s="69" customFormat="1" ht="78" customHeight="1" x14ac:dyDescent="0.2">
      <c r="A90" s="236"/>
      <c r="B90" s="230"/>
      <c r="C90" s="240" t="s">
        <v>38</v>
      </c>
      <c r="D90" s="219" t="s">
        <v>359</v>
      </c>
      <c r="E90" s="47">
        <v>307.7</v>
      </c>
      <c r="F90" s="38">
        <v>15</v>
      </c>
      <c r="G90" s="99">
        <f t="shared" si="11"/>
        <v>4615.5</v>
      </c>
      <c r="H90" s="31"/>
      <c r="I90" s="31"/>
      <c r="J90" s="68">
        <f t="shared" si="12"/>
        <v>4615.5</v>
      </c>
      <c r="K90" s="84">
        <v>399.15</v>
      </c>
      <c r="L90" s="90">
        <v>57.76</v>
      </c>
      <c r="M90" s="84">
        <f>G90*1%</f>
        <v>46.155000000000001</v>
      </c>
      <c r="N90" s="84"/>
      <c r="O90" s="84">
        <f t="shared" si="9"/>
        <v>503.06499999999994</v>
      </c>
      <c r="P90" s="76">
        <f t="shared" si="10"/>
        <v>4112.4350000000004</v>
      </c>
    </row>
    <row r="91" spans="1:16" s="69" customFormat="1" ht="78" customHeight="1" x14ac:dyDescent="0.2">
      <c r="A91" s="236"/>
      <c r="B91" s="230"/>
      <c r="C91" s="241"/>
      <c r="D91" s="29" t="s">
        <v>360</v>
      </c>
      <c r="E91" s="40">
        <v>307.7</v>
      </c>
      <c r="F91" s="38">
        <v>15</v>
      </c>
      <c r="G91" s="99">
        <f t="shared" si="11"/>
        <v>4615.5</v>
      </c>
      <c r="H91" s="31"/>
      <c r="I91" s="31"/>
      <c r="J91" s="68">
        <f t="shared" si="12"/>
        <v>4615.5</v>
      </c>
      <c r="K91" s="84">
        <v>399.15</v>
      </c>
      <c r="L91" s="90">
        <v>49.7</v>
      </c>
      <c r="M91" s="84">
        <f>G91*1%</f>
        <v>46.155000000000001</v>
      </c>
      <c r="N91" s="84"/>
      <c r="O91" s="84">
        <f t="shared" si="9"/>
        <v>495.005</v>
      </c>
      <c r="P91" s="76">
        <f t="shared" si="10"/>
        <v>4120.4949999999999</v>
      </c>
    </row>
    <row r="92" spans="1:16" s="69" customFormat="1" ht="78" customHeight="1" x14ac:dyDescent="0.2">
      <c r="A92" s="236"/>
      <c r="B92" s="230"/>
      <c r="C92" s="242"/>
      <c r="D92" s="29" t="s">
        <v>361</v>
      </c>
      <c r="E92" s="40">
        <v>307.7</v>
      </c>
      <c r="F92" s="38">
        <v>15</v>
      </c>
      <c r="G92" s="99">
        <f t="shared" si="11"/>
        <v>4615.5</v>
      </c>
      <c r="H92" s="31"/>
      <c r="I92" s="31"/>
      <c r="J92" s="68">
        <f t="shared" si="12"/>
        <v>4615.5</v>
      </c>
      <c r="K92" s="84">
        <v>399.15</v>
      </c>
      <c r="L92" s="90">
        <v>49.7</v>
      </c>
      <c r="M92" s="84">
        <f>G92*1%</f>
        <v>46.155000000000001</v>
      </c>
      <c r="N92" s="84"/>
      <c r="O92" s="84">
        <f t="shared" si="9"/>
        <v>495.005</v>
      </c>
      <c r="P92" s="76">
        <f t="shared" si="10"/>
        <v>4120.4949999999999</v>
      </c>
    </row>
    <row r="93" spans="1:16" s="69" customFormat="1" ht="78" customHeight="1" x14ac:dyDescent="0.2">
      <c r="A93" s="236"/>
      <c r="B93" s="230"/>
      <c r="C93" s="41" t="s">
        <v>39</v>
      </c>
      <c r="D93" s="29" t="s">
        <v>362</v>
      </c>
      <c r="E93" s="40">
        <v>290.52999999999997</v>
      </c>
      <c r="F93" s="38">
        <v>15</v>
      </c>
      <c r="G93" s="99">
        <f t="shared" si="11"/>
        <v>4357.95</v>
      </c>
      <c r="H93" s="31"/>
      <c r="I93" s="31"/>
      <c r="J93" s="68">
        <f t="shared" si="12"/>
        <v>4357.95</v>
      </c>
      <c r="K93" s="84">
        <v>357.94</v>
      </c>
      <c r="L93" s="90">
        <v>53.96</v>
      </c>
      <c r="M93" s="84">
        <f>G93*1%</f>
        <v>43.579499999999996</v>
      </c>
      <c r="N93" s="84"/>
      <c r="O93" s="84">
        <f t="shared" si="9"/>
        <v>455.47949999999997</v>
      </c>
      <c r="P93" s="76">
        <f t="shared" si="10"/>
        <v>3902.4704999999999</v>
      </c>
    </row>
    <row r="94" spans="1:16" s="69" customFormat="1" ht="78" customHeight="1" x14ac:dyDescent="0.2">
      <c r="A94" s="236"/>
      <c r="B94" s="230"/>
      <c r="C94" s="240" t="s">
        <v>224</v>
      </c>
      <c r="D94" s="29" t="s">
        <v>654</v>
      </c>
      <c r="E94" s="40">
        <v>230.5</v>
      </c>
      <c r="F94" s="38">
        <v>15</v>
      </c>
      <c r="G94" s="99">
        <f t="shared" si="11"/>
        <v>3457.5</v>
      </c>
      <c r="H94" s="31"/>
      <c r="I94" s="31"/>
      <c r="J94" s="68">
        <f t="shared" si="12"/>
        <v>3457.5</v>
      </c>
      <c r="K94" s="84">
        <v>129.74</v>
      </c>
      <c r="L94" s="90"/>
      <c r="M94" s="84"/>
      <c r="N94" s="84"/>
      <c r="O94" s="84">
        <f t="shared" si="9"/>
        <v>129.74</v>
      </c>
      <c r="P94" s="76">
        <f t="shared" si="10"/>
        <v>3327.76</v>
      </c>
    </row>
    <row r="95" spans="1:16" s="69" customFormat="1" ht="78" customHeight="1" x14ac:dyDescent="0.2">
      <c r="A95" s="236"/>
      <c r="B95" s="231"/>
      <c r="C95" s="242"/>
      <c r="D95" s="29" t="s">
        <v>363</v>
      </c>
      <c r="E95" s="30">
        <v>230.5</v>
      </c>
      <c r="F95" s="38">
        <v>15</v>
      </c>
      <c r="G95" s="99">
        <f t="shared" si="11"/>
        <v>3457.5</v>
      </c>
      <c r="H95" s="31"/>
      <c r="I95" s="31"/>
      <c r="J95" s="68">
        <f t="shared" si="12"/>
        <v>3457.5</v>
      </c>
      <c r="K95" s="84">
        <v>129.74</v>
      </c>
      <c r="L95" s="90">
        <v>50.54</v>
      </c>
      <c r="M95" s="84"/>
      <c r="N95" s="84">
        <v>500</v>
      </c>
      <c r="O95" s="84">
        <f t="shared" si="9"/>
        <v>680.28</v>
      </c>
      <c r="P95" s="76">
        <f t="shared" si="10"/>
        <v>2777.2200000000003</v>
      </c>
    </row>
    <row r="96" spans="1:16" s="69" customFormat="1" ht="78" customHeight="1" x14ac:dyDescent="0.2">
      <c r="A96" s="236"/>
      <c r="B96" s="229" t="s">
        <v>86</v>
      </c>
      <c r="C96" s="41" t="s">
        <v>275</v>
      </c>
      <c r="D96" s="29" t="s">
        <v>364</v>
      </c>
      <c r="E96" s="40">
        <v>423.02</v>
      </c>
      <c r="F96" s="38">
        <v>15</v>
      </c>
      <c r="G96" s="99">
        <f t="shared" si="11"/>
        <v>6345.2999999999993</v>
      </c>
      <c r="H96" s="31"/>
      <c r="I96" s="31"/>
      <c r="J96" s="68">
        <f t="shared" si="12"/>
        <v>6345.2999999999993</v>
      </c>
      <c r="K96" s="90">
        <v>717.14</v>
      </c>
      <c r="L96" s="90"/>
      <c r="M96" s="84"/>
      <c r="N96" s="84"/>
      <c r="O96" s="84">
        <f t="shared" si="9"/>
        <v>717.14</v>
      </c>
      <c r="P96" s="76">
        <f t="shared" si="10"/>
        <v>5628.1599999999989</v>
      </c>
    </row>
    <row r="97" spans="1:16" s="69" customFormat="1" ht="78" customHeight="1" x14ac:dyDescent="0.2">
      <c r="A97" s="236"/>
      <c r="B97" s="230"/>
      <c r="C97" s="41" t="s">
        <v>63</v>
      </c>
      <c r="D97" s="29" t="s">
        <v>365</v>
      </c>
      <c r="E97" s="30">
        <v>243.9</v>
      </c>
      <c r="F97" s="38">
        <v>15</v>
      </c>
      <c r="G97" s="99">
        <f t="shared" si="11"/>
        <v>3658.5</v>
      </c>
      <c r="H97" s="31"/>
      <c r="I97" s="31"/>
      <c r="J97" s="68">
        <f t="shared" si="12"/>
        <v>3658.5</v>
      </c>
      <c r="K97" s="84">
        <v>276.70999999999998</v>
      </c>
      <c r="L97" s="90">
        <v>49.7</v>
      </c>
      <c r="M97" s="84">
        <f>G97*1%</f>
        <v>36.585000000000001</v>
      </c>
      <c r="N97" s="84"/>
      <c r="O97" s="84">
        <f t="shared" si="9"/>
        <v>362.99499999999995</v>
      </c>
      <c r="P97" s="76">
        <f t="shared" si="10"/>
        <v>3295.5050000000001</v>
      </c>
    </row>
    <row r="98" spans="1:16" s="69" customFormat="1" ht="78" customHeight="1" x14ac:dyDescent="0.2">
      <c r="A98" s="236"/>
      <c r="B98" s="230"/>
      <c r="C98" s="184" t="s">
        <v>64</v>
      </c>
      <c r="D98" s="29" t="s">
        <v>366</v>
      </c>
      <c r="E98" s="30">
        <v>211.27</v>
      </c>
      <c r="F98" s="38">
        <v>15</v>
      </c>
      <c r="G98" s="99">
        <f t="shared" si="11"/>
        <v>3169.05</v>
      </c>
      <c r="H98" s="31"/>
      <c r="I98" s="31"/>
      <c r="J98" s="68">
        <f t="shared" si="12"/>
        <v>3169.05</v>
      </c>
      <c r="K98" s="84">
        <v>98.36</v>
      </c>
      <c r="L98" s="90"/>
      <c r="M98" s="84"/>
      <c r="N98" s="84"/>
      <c r="O98" s="84">
        <f t="shared" si="9"/>
        <v>98.36</v>
      </c>
      <c r="P98" s="76">
        <f t="shared" si="10"/>
        <v>3070.69</v>
      </c>
    </row>
    <row r="99" spans="1:16" s="69" customFormat="1" ht="78" customHeight="1" x14ac:dyDescent="0.2">
      <c r="A99" s="236"/>
      <c r="B99" s="231"/>
      <c r="C99" s="184" t="s">
        <v>64</v>
      </c>
      <c r="D99" s="29" t="s">
        <v>367</v>
      </c>
      <c r="E99" s="30">
        <v>211.27</v>
      </c>
      <c r="F99" s="38">
        <v>15</v>
      </c>
      <c r="G99" s="99">
        <f t="shared" si="11"/>
        <v>3169.05</v>
      </c>
      <c r="H99" s="31"/>
      <c r="I99" s="31"/>
      <c r="J99" s="68">
        <f t="shared" si="12"/>
        <v>3169.05</v>
      </c>
      <c r="K99" s="84">
        <v>98.36</v>
      </c>
      <c r="L99" s="90"/>
      <c r="M99" s="84"/>
      <c r="N99" s="84"/>
      <c r="O99" s="84">
        <f t="shared" si="9"/>
        <v>98.36</v>
      </c>
      <c r="P99" s="76">
        <f t="shared" si="10"/>
        <v>3070.69</v>
      </c>
    </row>
    <row r="100" spans="1:16" s="69" customFormat="1" ht="78" customHeight="1" x14ac:dyDescent="0.2">
      <c r="A100" s="236"/>
      <c r="B100" s="229" t="s">
        <v>86</v>
      </c>
      <c r="C100" s="184" t="s">
        <v>64</v>
      </c>
      <c r="D100" s="29" t="s">
        <v>368</v>
      </c>
      <c r="E100" s="30">
        <v>211.27</v>
      </c>
      <c r="F100" s="38">
        <v>15</v>
      </c>
      <c r="G100" s="99">
        <f t="shared" si="11"/>
        <v>3169.05</v>
      </c>
      <c r="H100" s="31"/>
      <c r="I100" s="31"/>
      <c r="J100" s="68">
        <f t="shared" si="12"/>
        <v>3169.05</v>
      </c>
      <c r="K100" s="84">
        <v>98.36</v>
      </c>
      <c r="L100" s="90"/>
      <c r="M100" s="84"/>
      <c r="N100" s="84"/>
      <c r="O100" s="84">
        <f t="shared" si="9"/>
        <v>98.36</v>
      </c>
      <c r="P100" s="76">
        <f t="shared" si="10"/>
        <v>3070.69</v>
      </c>
    </row>
    <row r="101" spans="1:16" s="69" customFormat="1" ht="78" customHeight="1" x14ac:dyDescent="0.2">
      <c r="A101" s="236"/>
      <c r="B101" s="230"/>
      <c r="C101" s="41" t="s">
        <v>108</v>
      </c>
      <c r="D101" s="29" t="s">
        <v>369</v>
      </c>
      <c r="E101" s="48">
        <v>138.30000000000001</v>
      </c>
      <c r="F101" s="38">
        <v>7</v>
      </c>
      <c r="G101" s="99">
        <f t="shared" si="11"/>
        <v>968.10000000000014</v>
      </c>
      <c r="H101" s="31">
        <v>31.92</v>
      </c>
      <c r="I101" s="31"/>
      <c r="J101" s="68">
        <f t="shared" si="12"/>
        <v>1000.0200000000001</v>
      </c>
      <c r="K101" s="84"/>
      <c r="L101" s="90"/>
      <c r="M101" s="84"/>
      <c r="N101" s="84"/>
      <c r="O101" s="84">
        <f t="shared" si="9"/>
        <v>0</v>
      </c>
      <c r="P101" s="76">
        <f t="shared" si="10"/>
        <v>1000.0200000000001</v>
      </c>
    </row>
    <row r="102" spans="1:16" s="69" customFormat="1" ht="78" customHeight="1" x14ac:dyDescent="0.2">
      <c r="A102" s="236"/>
      <c r="B102" s="230"/>
      <c r="C102" s="41" t="s">
        <v>138</v>
      </c>
      <c r="D102" s="29" t="s">
        <v>370</v>
      </c>
      <c r="E102" s="30">
        <v>116.96</v>
      </c>
      <c r="F102" s="38">
        <v>15</v>
      </c>
      <c r="G102" s="99">
        <f t="shared" si="11"/>
        <v>1754.3999999999999</v>
      </c>
      <c r="H102" s="31">
        <v>75.290000000000006</v>
      </c>
      <c r="I102" s="31"/>
      <c r="J102" s="68">
        <f t="shared" si="12"/>
        <v>1829.6899999999998</v>
      </c>
      <c r="K102" s="84"/>
      <c r="L102" s="90">
        <v>53.6</v>
      </c>
      <c r="M102" s="84"/>
      <c r="N102" s="84"/>
      <c r="O102" s="84">
        <f t="shared" si="9"/>
        <v>53.6</v>
      </c>
      <c r="P102" s="76">
        <f t="shared" si="10"/>
        <v>1776.09</v>
      </c>
    </row>
    <row r="103" spans="1:16" s="69" customFormat="1" ht="78" customHeight="1" x14ac:dyDescent="0.2">
      <c r="A103" s="236"/>
      <c r="B103" s="230"/>
      <c r="C103" s="41" t="s">
        <v>139</v>
      </c>
      <c r="D103" s="29" t="s">
        <v>371</v>
      </c>
      <c r="E103" s="30">
        <v>152.06</v>
      </c>
      <c r="F103" s="38">
        <v>15</v>
      </c>
      <c r="G103" s="99">
        <f t="shared" si="11"/>
        <v>2280.9</v>
      </c>
      <c r="H103" s="31">
        <v>41.59</v>
      </c>
      <c r="I103" s="31"/>
      <c r="J103" s="68">
        <f t="shared" si="12"/>
        <v>2322.4900000000002</v>
      </c>
      <c r="K103" s="84"/>
      <c r="L103" s="90"/>
      <c r="M103" s="84"/>
      <c r="N103" s="84"/>
      <c r="O103" s="84">
        <f t="shared" si="9"/>
        <v>0</v>
      </c>
      <c r="P103" s="76">
        <f t="shared" si="10"/>
        <v>2322.4900000000002</v>
      </c>
    </row>
    <row r="104" spans="1:16" s="69" customFormat="1" ht="78" customHeight="1" x14ac:dyDescent="0.2">
      <c r="A104" s="237"/>
      <c r="B104" s="230"/>
      <c r="C104" s="41" t="s">
        <v>141</v>
      </c>
      <c r="D104" s="29" t="s">
        <v>372</v>
      </c>
      <c r="E104" s="30">
        <v>273.3</v>
      </c>
      <c r="F104" s="38">
        <v>15</v>
      </c>
      <c r="G104" s="99">
        <f t="shared" si="11"/>
        <v>4099.5</v>
      </c>
      <c r="H104" s="31"/>
      <c r="I104" s="31"/>
      <c r="J104" s="68">
        <f t="shared" si="12"/>
        <v>4099.5</v>
      </c>
      <c r="K104" s="84">
        <v>324.39999999999998</v>
      </c>
      <c r="L104" s="90">
        <v>49.7</v>
      </c>
      <c r="M104" s="84">
        <f>G104*1%</f>
        <v>40.994999999999997</v>
      </c>
      <c r="N104" s="84"/>
      <c r="O104" s="84">
        <f t="shared" si="9"/>
        <v>415.09499999999997</v>
      </c>
      <c r="P104" s="76">
        <f t="shared" si="10"/>
        <v>3684.4050000000002</v>
      </c>
    </row>
    <row r="105" spans="1:16" s="69" customFormat="1" ht="78" customHeight="1" x14ac:dyDescent="0.2">
      <c r="A105" s="235" t="s">
        <v>130</v>
      </c>
      <c r="B105" s="230"/>
      <c r="C105" s="44" t="s">
        <v>142</v>
      </c>
      <c r="D105" s="220" t="s">
        <v>104</v>
      </c>
      <c r="E105" s="30">
        <v>273.3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1:16" s="69" customFormat="1" ht="78" customHeight="1" x14ac:dyDescent="0.2">
      <c r="A106" s="236"/>
      <c r="B106" s="230"/>
      <c r="C106" s="41" t="s">
        <v>140</v>
      </c>
      <c r="D106" s="29" t="s">
        <v>374</v>
      </c>
      <c r="E106" s="30">
        <v>216.86</v>
      </c>
      <c r="F106" s="38">
        <v>15</v>
      </c>
      <c r="G106" s="99">
        <f t="shared" si="11"/>
        <v>3252.9</v>
      </c>
      <c r="H106" s="31"/>
      <c r="I106" s="31"/>
      <c r="J106" s="68">
        <f t="shared" si="12"/>
        <v>3252.9</v>
      </c>
      <c r="K106" s="84">
        <v>107.48</v>
      </c>
      <c r="L106" s="90">
        <v>49.7</v>
      </c>
      <c r="M106" s="84"/>
      <c r="N106" s="84"/>
      <c r="O106" s="84">
        <f t="shared" si="9"/>
        <v>157.18</v>
      </c>
      <c r="P106" s="76">
        <f t="shared" si="10"/>
        <v>3095.7200000000003</v>
      </c>
    </row>
    <row r="107" spans="1:16" s="69" customFormat="1" ht="78" customHeight="1" x14ac:dyDescent="0.2">
      <c r="A107" s="236"/>
      <c r="B107" s="231"/>
      <c r="C107" s="41" t="s">
        <v>65</v>
      </c>
      <c r="D107" s="29" t="s">
        <v>375</v>
      </c>
      <c r="E107" s="30">
        <v>206.36</v>
      </c>
      <c r="F107" s="38">
        <v>15</v>
      </c>
      <c r="G107" s="99">
        <f t="shared" si="11"/>
        <v>3095.4</v>
      </c>
      <c r="H107" s="31"/>
      <c r="I107" s="31"/>
      <c r="J107" s="68">
        <f t="shared" si="12"/>
        <v>3095.4</v>
      </c>
      <c r="K107" s="84">
        <v>90.35</v>
      </c>
      <c r="L107" s="90"/>
      <c r="M107" s="84"/>
      <c r="N107" s="84"/>
      <c r="O107" s="84">
        <f t="shared" si="9"/>
        <v>90.35</v>
      </c>
      <c r="P107" s="76">
        <f t="shared" si="10"/>
        <v>3005.05</v>
      </c>
    </row>
    <row r="108" spans="1:16" s="69" customFormat="1" ht="78" customHeight="1" x14ac:dyDescent="0.2">
      <c r="A108" s="236"/>
      <c r="B108" s="229" t="s">
        <v>144</v>
      </c>
      <c r="C108" s="41" t="s">
        <v>276</v>
      </c>
      <c r="D108" s="29" t="s">
        <v>376</v>
      </c>
      <c r="E108" s="30">
        <v>358.8</v>
      </c>
      <c r="F108" s="38">
        <v>15</v>
      </c>
      <c r="G108" s="99">
        <f t="shared" si="11"/>
        <v>5382</v>
      </c>
      <c r="H108" s="31"/>
      <c r="I108" s="31"/>
      <c r="J108" s="68">
        <f t="shared" si="12"/>
        <v>5382</v>
      </c>
      <c r="K108" s="84">
        <v>530.09</v>
      </c>
      <c r="L108" s="90"/>
      <c r="M108" s="84"/>
      <c r="N108" s="84"/>
      <c r="O108" s="84">
        <f t="shared" si="9"/>
        <v>530.09</v>
      </c>
      <c r="P108" s="76">
        <f t="shared" si="10"/>
        <v>4851.91</v>
      </c>
    </row>
    <row r="109" spans="1:16" s="69" customFormat="1" ht="78" customHeight="1" x14ac:dyDescent="0.2">
      <c r="A109" s="236"/>
      <c r="B109" s="231"/>
      <c r="C109" s="41" t="s">
        <v>143</v>
      </c>
      <c r="D109" s="29" t="s">
        <v>377</v>
      </c>
      <c r="E109" s="30">
        <v>243.9</v>
      </c>
      <c r="F109" s="38">
        <v>15</v>
      </c>
      <c r="G109" s="99">
        <f t="shared" si="11"/>
        <v>3658.5</v>
      </c>
      <c r="H109" s="31"/>
      <c r="I109" s="31"/>
      <c r="J109" s="68">
        <f t="shared" si="12"/>
        <v>3658.5</v>
      </c>
      <c r="K109" s="84">
        <v>276.70999999999998</v>
      </c>
      <c r="L109" s="90">
        <v>49.7</v>
      </c>
      <c r="M109" s="84">
        <f>G109*1%</f>
        <v>36.585000000000001</v>
      </c>
      <c r="N109" s="84"/>
      <c r="O109" s="84">
        <f t="shared" si="9"/>
        <v>362.99499999999995</v>
      </c>
      <c r="P109" s="76">
        <f t="shared" si="10"/>
        <v>3295.5050000000001</v>
      </c>
    </row>
    <row r="110" spans="1:16" s="69" customFormat="1" ht="78" customHeight="1" x14ac:dyDescent="0.2">
      <c r="A110" s="237"/>
      <c r="B110" s="170" t="s">
        <v>579</v>
      </c>
      <c r="C110" s="41" t="s">
        <v>67</v>
      </c>
      <c r="D110" s="29" t="s">
        <v>379</v>
      </c>
      <c r="E110" s="30">
        <v>238.67</v>
      </c>
      <c r="F110" s="38">
        <v>15</v>
      </c>
      <c r="G110" s="99">
        <f t="shared" si="11"/>
        <v>3580.0499999999997</v>
      </c>
      <c r="H110" s="31"/>
      <c r="I110" s="31"/>
      <c r="J110" s="68">
        <f t="shared" si="12"/>
        <v>3580.0499999999997</v>
      </c>
      <c r="K110" s="84">
        <v>160.80000000000001</v>
      </c>
      <c r="L110" s="90"/>
      <c r="M110" s="84"/>
      <c r="N110" s="84"/>
      <c r="O110" s="84">
        <f t="shared" si="9"/>
        <v>160.80000000000001</v>
      </c>
      <c r="P110" s="76">
        <f t="shared" si="10"/>
        <v>3419.2499999999995</v>
      </c>
    </row>
    <row r="111" spans="1:16" s="69" customFormat="1" ht="78" customHeight="1" x14ac:dyDescent="0.2">
      <c r="A111" s="255" t="s">
        <v>145</v>
      </c>
      <c r="B111" s="171" t="s">
        <v>145</v>
      </c>
      <c r="C111" s="41" t="s">
        <v>270</v>
      </c>
      <c r="D111" s="29" t="s">
        <v>380</v>
      </c>
      <c r="E111" s="30">
        <v>423.02</v>
      </c>
      <c r="F111" s="38">
        <v>15</v>
      </c>
      <c r="G111" s="99">
        <f t="shared" si="11"/>
        <v>6345.2999999999993</v>
      </c>
      <c r="H111" s="31"/>
      <c r="I111" s="31"/>
      <c r="J111" s="68">
        <f t="shared" si="12"/>
        <v>6345.2999999999993</v>
      </c>
      <c r="K111" s="84">
        <v>717.14</v>
      </c>
      <c r="L111" s="90"/>
      <c r="M111" s="84"/>
      <c r="N111" s="84"/>
      <c r="O111" s="84">
        <f t="shared" si="9"/>
        <v>717.14</v>
      </c>
      <c r="P111" s="76">
        <f t="shared" si="10"/>
        <v>5628.1599999999989</v>
      </c>
    </row>
    <row r="112" spans="1:16" s="69" customFormat="1" ht="78" customHeight="1" x14ac:dyDescent="0.2">
      <c r="A112" s="256"/>
      <c r="B112" s="229" t="s">
        <v>146</v>
      </c>
      <c r="C112" s="49" t="s">
        <v>277</v>
      </c>
      <c r="D112" s="29" t="s">
        <v>381</v>
      </c>
      <c r="E112" s="30">
        <v>400</v>
      </c>
      <c r="F112" s="38">
        <v>15</v>
      </c>
      <c r="G112" s="99">
        <f t="shared" si="11"/>
        <v>6000</v>
      </c>
      <c r="H112" s="31"/>
      <c r="I112" s="31"/>
      <c r="J112" s="68">
        <f t="shared" si="12"/>
        <v>6000</v>
      </c>
      <c r="K112" s="84">
        <v>643.38</v>
      </c>
      <c r="L112" s="90"/>
      <c r="M112" s="84"/>
      <c r="N112" s="84"/>
      <c r="O112" s="84">
        <f t="shared" si="9"/>
        <v>643.38</v>
      </c>
      <c r="P112" s="76">
        <f t="shared" si="10"/>
        <v>5356.62</v>
      </c>
    </row>
    <row r="113" spans="1:16" s="69" customFormat="1" ht="78" customHeight="1" x14ac:dyDescent="0.2">
      <c r="A113" s="256"/>
      <c r="B113" s="230"/>
      <c r="C113" s="41" t="s">
        <v>67</v>
      </c>
      <c r="D113" s="29" t="s">
        <v>382</v>
      </c>
      <c r="E113" s="37">
        <v>238.67</v>
      </c>
      <c r="F113" s="38">
        <v>15</v>
      </c>
      <c r="G113" s="99">
        <f t="shared" si="11"/>
        <v>3580.0499999999997</v>
      </c>
      <c r="H113" s="31"/>
      <c r="I113" s="31"/>
      <c r="J113" s="68">
        <f t="shared" si="12"/>
        <v>3580.0499999999997</v>
      </c>
      <c r="K113" s="84">
        <v>160.80000000000001</v>
      </c>
      <c r="L113" s="90"/>
      <c r="M113" s="84"/>
      <c r="N113" s="84"/>
      <c r="O113" s="84">
        <f t="shared" si="9"/>
        <v>160.80000000000001</v>
      </c>
      <c r="P113" s="76">
        <f t="shared" si="10"/>
        <v>3419.2499999999995</v>
      </c>
    </row>
    <row r="114" spans="1:16" s="69" customFormat="1" ht="78" customHeight="1" x14ac:dyDescent="0.2">
      <c r="A114" s="256"/>
      <c r="B114" s="231"/>
      <c r="C114" s="45" t="s">
        <v>112</v>
      </c>
      <c r="D114" s="29" t="s">
        <v>623</v>
      </c>
      <c r="E114" s="30">
        <v>268</v>
      </c>
      <c r="F114" s="38">
        <v>15</v>
      </c>
      <c r="G114" s="99">
        <f t="shared" si="11"/>
        <v>4020</v>
      </c>
      <c r="H114" s="31"/>
      <c r="I114" s="31"/>
      <c r="J114" s="68">
        <f t="shared" si="12"/>
        <v>4020</v>
      </c>
      <c r="K114" s="84">
        <v>316.04000000000002</v>
      </c>
      <c r="L114" s="90"/>
      <c r="M114" s="84"/>
      <c r="N114" s="84"/>
      <c r="O114" s="84">
        <f t="shared" si="9"/>
        <v>316.04000000000002</v>
      </c>
      <c r="P114" s="76">
        <f t="shared" si="10"/>
        <v>3703.96</v>
      </c>
    </row>
    <row r="115" spans="1:16" s="69" customFormat="1" ht="78" customHeight="1" x14ac:dyDescent="0.2">
      <c r="A115" s="256"/>
      <c r="B115" s="117" t="s">
        <v>40</v>
      </c>
      <c r="C115" s="41" t="s">
        <v>278</v>
      </c>
      <c r="D115" s="29" t="s">
        <v>383</v>
      </c>
      <c r="E115" s="30">
        <v>358.8</v>
      </c>
      <c r="F115" s="38">
        <v>15</v>
      </c>
      <c r="G115" s="99">
        <f t="shared" si="11"/>
        <v>5382</v>
      </c>
      <c r="H115" s="31"/>
      <c r="I115" s="31"/>
      <c r="J115" s="68">
        <f t="shared" si="12"/>
        <v>5382</v>
      </c>
      <c r="K115" s="84">
        <v>530.09</v>
      </c>
      <c r="L115" s="90"/>
      <c r="M115" s="84"/>
      <c r="N115" s="84"/>
      <c r="O115" s="84">
        <f t="shared" si="9"/>
        <v>530.09</v>
      </c>
      <c r="P115" s="76">
        <f t="shared" si="10"/>
        <v>4851.91</v>
      </c>
    </row>
    <row r="116" spans="1:16" s="69" customFormat="1" ht="78" customHeight="1" x14ac:dyDescent="0.2">
      <c r="A116" s="256"/>
      <c r="B116" s="117" t="s">
        <v>147</v>
      </c>
      <c r="C116" s="41" t="s">
        <v>279</v>
      </c>
      <c r="D116" s="29" t="s">
        <v>384</v>
      </c>
      <c r="E116" s="30">
        <v>400</v>
      </c>
      <c r="F116" s="38">
        <v>15</v>
      </c>
      <c r="G116" s="99">
        <f t="shared" si="11"/>
        <v>6000</v>
      </c>
      <c r="H116" s="31"/>
      <c r="I116" s="31"/>
      <c r="J116" s="68">
        <f t="shared" si="12"/>
        <v>6000</v>
      </c>
      <c r="K116" s="84">
        <v>643.38</v>
      </c>
      <c r="L116" s="90"/>
      <c r="M116" s="84"/>
      <c r="N116" s="84"/>
      <c r="O116" s="84">
        <f t="shared" si="9"/>
        <v>643.38</v>
      </c>
      <c r="P116" s="76">
        <f t="shared" si="10"/>
        <v>5356.62</v>
      </c>
    </row>
    <row r="117" spans="1:16" s="69" customFormat="1" ht="78" customHeight="1" x14ac:dyDescent="0.2">
      <c r="A117" s="256"/>
      <c r="B117" s="229" t="s">
        <v>41</v>
      </c>
      <c r="C117" s="41" t="s">
        <v>280</v>
      </c>
      <c r="D117" s="29" t="s">
        <v>385</v>
      </c>
      <c r="E117" s="30">
        <v>449.95</v>
      </c>
      <c r="F117" s="38">
        <v>15</v>
      </c>
      <c r="G117" s="99">
        <f t="shared" si="11"/>
        <v>6749.25</v>
      </c>
      <c r="H117" s="31"/>
      <c r="I117" s="31"/>
      <c r="J117" s="68">
        <f t="shared" si="12"/>
        <v>6749.25</v>
      </c>
      <c r="K117" s="84">
        <v>803.42</v>
      </c>
      <c r="L117" s="90"/>
      <c r="M117" s="84"/>
      <c r="N117" s="84"/>
      <c r="O117" s="84">
        <f t="shared" si="9"/>
        <v>803.42</v>
      </c>
      <c r="P117" s="76">
        <f t="shared" si="10"/>
        <v>5945.83</v>
      </c>
    </row>
    <row r="118" spans="1:16" s="69" customFormat="1" ht="78" customHeight="1" x14ac:dyDescent="0.2">
      <c r="A118" s="256"/>
      <c r="B118" s="230"/>
      <c r="C118" s="41" t="s">
        <v>148</v>
      </c>
      <c r="D118" s="29" t="s">
        <v>386</v>
      </c>
      <c r="E118" s="30">
        <v>320</v>
      </c>
      <c r="F118" s="38">
        <v>15</v>
      </c>
      <c r="G118" s="99">
        <f t="shared" si="11"/>
        <v>4800</v>
      </c>
      <c r="H118" s="31"/>
      <c r="I118" s="31"/>
      <c r="J118" s="68">
        <f t="shared" si="12"/>
        <v>4800</v>
      </c>
      <c r="K118" s="84">
        <v>428.67</v>
      </c>
      <c r="L118" s="90"/>
      <c r="M118" s="84"/>
      <c r="N118" s="84"/>
      <c r="O118" s="84">
        <f t="shared" si="9"/>
        <v>428.67</v>
      </c>
      <c r="P118" s="76">
        <f t="shared" si="10"/>
        <v>4371.33</v>
      </c>
    </row>
    <row r="119" spans="1:16" s="69" customFormat="1" ht="78" customHeight="1" x14ac:dyDescent="0.2">
      <c r="A119" s="256"/>
      <c r="B119" s="230"/>
      <c r="C119" s="45" t="s">
        <v>36</v>
      </c>
      <c r="D119" s="29" t="s">
        <v>387</v>
      </c>
      <c r="E119" s="30">
        <v>206</v>
      </c>
      <c r="F119" s="38">
        <v>15</v>
      </c>
      <c r="G119" s="99">
        <f t="shared" si="11"/>
        <v>3090</v>
      </c>
      <c r="H119" s="31"/>
      <c r="I119" s="31"/>
      <c r="J119" s="68">
        <f t="shared" si="12"/>
        <v>3090</v>
      </c>
      <c r="K119" s="84">
        <v>89.76</v>
      </c>
      <c r="L119" s="90"/>
      <c r="M119" s="84"/>
      <c r="N119" s="84"/>
      <c r="O119" s="84">
        <f t="shared" si="9"/>
        <v>89.76</v>
      </c>
      <c r="P119" s="76">
        <f t="shared" si="10"/>
        <v>3000.24</v>
      </c>
    </row>
    <row r="120" spans="1:16" s="69" customFormat="1" ht="78" customHeight="1" x14ac:dyDescent="0.2">
      <c r="A120" s="256"/>
      <c r="B120" s="230"/>
      <c r="C120" s="45" t="s">
        <v>143</v>
      </c>
      <c r="D120" s="29" t="s">
        <v>388</v>
      </c>
      <c r="E120" s="30">
        <v>243.96</v>
      </c>
      <c r="F120" s="38">
        <v>15</v>
      </c>
      <c r="G120" s="99">
        <f t="shared" si="11"/>
        <v>3659.4</v>
      </c>
      <c r="H120" s="31"/>
      <c r="I120" s="31"/>
      <c r="J120" s="68">
        <f t="shared" si="12"/>
        <v>3659.4</v>
      </c>
      <c r="K120" s="84">
        <v>276.70999999999998</v>
      </c>
      <c r="L120" s="90">
        <v>49.7</v>
      </c>
      <c r="M120" s="84">
        <f>G120*1%</f>
        <v>36.594000000000001</v>
      </c>
      <c r="N120" s="84"/>
      <c r="O120" s="84">
        <f t="shared" si="9"/>
        <v>363.00399999999996</v>
      </c>
      <c r="P120" s="76">
        <f t="shared" si="10"/>
        <v>3296.3960000000002</v>
      </c>
    </row>
    <row r="121" spans="1:16" s="69" customFormat="1" ht="78" customHeight="1" x14ac:dyDescent="0.2">
      <c r="A121" s="256"/>
      <c r="B121" s="230"/>
      <c r="C121" s="41" t="s">
        <v>149</v>
      </c>
      <c r="D121" s="29" t="s">
        <v>389</v>
      </c>
      <c r="E121" s="30">
        <v>243.9</v>
      </c>
      <c r="F121" s="38">
        <v>15</v>
      </c>
      <c r="G121" s="99">
        <f t="shared" si="11"/>
        <v>3658.5</v>
      </c>
      <c r="H121" s="31"/>
      <c r="I121" s="31"/>
      <c r="J121" s="68">
        <f t="shared" si="12"/>
        <v>3658.5</v>
      </c>
      <c r="K121" s="84">
        <v>276.70999999999998</v>
      </c>
      <c r="L121" s="90"/>
      <c r="M121" s="84">
        <f>G121*1%</f>
        <v>36.585000000000001</v>
      </c>
      <c r="N121" s="84"/>
      <c r="O121" s="84">
        <f t="shared" si="9"/>
        <v>313.29499999999996</v>
      </c>
      <c r="P121" s="76">
        <f t="shared" si="10"/>
        <v>3345.2049999999999</v>
      </c>
    </row>
    <row r="122" spans="1:16" s="69" customFormat="1" ht="78" customHeight="1" x14ac:dyDescent="0.2">
      <c r="A122" s="257"/>
      <c r="B122" s="231"/>
      <c r="C122" s="45" t="s">
        <v>107</v>
      </c>
      <c r="D122" s="29" t="s">
        <v>390</v>
      </c>
      <c r="E122" s="30">
        <v>290.52999999999997</v>
      </c>
      <c r="F122" s="38">
        <v>15</v>
      </c>
      <c r="G122" s="99">
        <f t="shared" si="11"/>
        <v>4357.95</v>
      </c>
      <c r="H122" s="31"/>
      <c r="I122" s="31"/>
      <c r="J122" s="68">
        <f t="shared" si="12"/>
        <v>4357.95</v>
      </c>
      <c r="K122" s="84">
        <v>357.86</v>
      </c>
      <c r="L122" s="90"/>
      <c r="M122" s="84"/>
      <c r="N122" s="84"/>
      <c r="O122" s="84">
        <f t="shared" si="9"/>
        <v>357.86</v>
      </c>
      <c r="P122" s="76">
        <f t="shared" si="10"/>
        <v>4000.0899999999997</v>
      </c>
    </row>
    <row r="123" spans="1:16" s="69" customFormat="1" ht="78" customHeight="1" x14ac:dyDescent="0.2">
      <c r="A123" s="255" t="s">
        <v>145</v>
      </c>
      <c r="B123" s="229" t="s">
        <v>41</v>
      </c>
      <c r="C123" s="41" t="s">
        <v>150</v>
      </c>
      <c r="D123" s="29" t="s">
        <v>391</v>
      </c>
      <c r="E123" s="30">
        <v>206</v>
      </c>
      <c r="F123" s="38">
        <v>15</v>
      </c>
      <c r="G123" s="99">
        <f t="shared" si="11"/>
        <v>3090</v>
      </c>
      <c r="H123" s="31"/>
      <c r="I123" s="31"/>
      <c r="J123" s="68">
        <f t="shared" si="12"/>
        <v>3090</v>
      </c>
      <c r="K123" s="84">
        <v>89.76</v>
      </c>
      <c r="L123" s="90"/>
      <c r="M123" s="84"/>
      <c r="N123" s="84"/>
      <c r="O123" s="84">
        <f t="shared" si="9"/>
        <v>89.76</v>
      </c>
      <c r="P123" s="76">
        <f t="shared" si="10"/>
        <v>3000.24</v>
      </c>
    </row>
    <row r="124" spans="1:16" s="69" customFormat="1" ht="78" customHeight="1" x14ac:dyDescent="0.2">
      <c r="A124" s="256"/>
      <c r="B124" s="230"/>
      <c r="C124" s="41" t="s">
        <v>42</v>
      </c>
      <c r="D124" s="29" t="s">
        <v>392</v>
      </c>
      <c r="E124" s="30">
        <v>427.7</v>
      </c>
      <c r="F124" s="38">
        <v>15</v>
      </c>
      <c r="G124" s="99">
        <f t="shared" si="11"/>
        <v>6415.5</v>
      </c>
      <c r="H124" s="31"/>
      <c r="I124" s="31"/>
      <c r="J124" s="68">
        <f t="shared" si="12"/>
        <v>6415.5</v>
      </c>
      <c r="K124" s="84">
        <v>732.13</v>
      </c>
      <c r="L124" s="90">
        <v>49.7</v>
      </c>
      <c r="M124" s="84">
        <f>G124*1%</f>
        <v>64.155000000000001</v>
      </c>
      <c r="N124" s="84"/>
      <c r="O124" s="84">
        <f t="shared" si="9"/>
        <v>845.98500000000001</v>
      </c>
      <c r="P124" s="76">
        <f t="shared" si="10"/>
        <v>5569.5150000000003</v>
      </c>
    </row>
    <row r="125" spans="1:16" s="69" customFormat="1" ht="78" customHeight="1" x14ac:dyDescent="0.2">
      <c r="A125" s="256"/>
      <c r="B125" s="230"/>
      <c r="C125" s="41" t="s">
        <v>43</v>
      </c>
      <c r="D125" s="29" t="s">
        <v>393</v>
      </c>
      <c r="E125" s="30">
        <v>390</v>
      </c>
      <c r="F125" s="38">
        <v>15</v>
      </c>
      <c r="G125" s="99">
        <f t="shared" si="11"/>
        <v>5850</v>
      </c>
      <c r="H125" s="31"/>
      <c r="I125" s="31"/>
      <c r="J125" s="68">
        <f t="shared" si="12"/>
        <v>5850</v>
      </c>
      <c r="K125" s="84">
        <v>613.96</v>
      </c>
      <c r="L125" s="90">
        <v>62.7</v>
      </c>
      <c r="M125" s="84">
        <f>G125*1%</f>
        <v>58.5</v>
      </c>
      <c r="N125" s="84"/>
      <c r="O125" s="84">
        <f t="shared" si="9"/>
        <v>735.16000000000008</v>
      </c>
      <c r="P125" s="76">
        <f t="shared" si="10"/>
        <v>5114.84</v>
      </c>
    </row>
    <row r="126" spans="1:16" s="69" customFormat="1" ht="78" customHeight="1" x14ac:dyDescent="0.2">
      <c r="A126" s="256"/>
      <c r="B126" s="230"/>
      <c r="C126" s="41" t="s">
        <v>44</v>
      </c>
      <c r="D126" s="29" t="s">
        <v>394</v>
      </c>
      <c r="E126" s="30">
        <v>390.3</v>
      </c>
      <c r="F126" s="38">
        <v>15</v>
      </c>
      <c r="G126" s="99">
        <f t="shared" si="11"/>
        <v>5854.5</v>
      </c>
      <c r="H126" s="31"/>
      <c r="I126" s="31"/>
      <c r="J126" s="68">
        <f t="shared" si="12"/>
        <v>5854.5</v>
      </c>
      <c r="K126" s="84">
        <v>614.95000000000005</v>
      </c>
      <c r="L126" s="90">
        <v>57.76</v>
      </c>
      <c r="M126" s="84">
        <f>G126*1%</f>
        <v>58.545000000000002</v>
      </c>
      <c r="N126" s="84"/>
      <c r="O126" s="84">
        <f t="shared" si="9"/>
        <v>731.255</v>
      </c>
      <c r="P126" s="76">
        <f t="shared" si="10"/>
        <v>5123.2449999999999</v>
      </c>
    </row>
    <row r="127" spans="1:16" s="69" customFormat="1" ht="78" customHeight="1" x14ac:dyDescent="0.2">
      <c r="A127" s="256"/>
      <c r="B127" s="230"/>
      <c r="C127" s="41" t="s">
        <v>69</v>
      </c>
      <c r="D127" s="29" t="s">
        <v>395</v>
      </c>
      <c r="E127" s="50">
        <v>427.7</v>
      </c>
      <c r="F127" s="38">
        <v>15</v>
      </c>
      <c r="G127" s="99">
        <f t="shared" si="11"/>
        <v>6415.5</v>
      </c>
      <c r="H127" s="31"/>
      <c r="I127" s="31"/>
      <c r="J127" s="68">
        <f t="shared" si="12"/>
        <v>6415.5</v>
      </c>
      <c r="K127" s="84">
        <v>732.13</v>
      </c>
      <c r="L127" s="90">
        <v>104.55</v>
      </c>
      <c r="M127" s="84">
        <f>G127*1%</f>
        <v>64.155000000000001</v>
      </c>
      <c r="N127" s="84"/>
      <c r="O127" s="84">
        <f t="shared" si="9"/>
        <v>900.83499999999992</v>
      </c>
      <c r="P127" s="76">
        <f t="shared" si="10"/>
        <v>5514.665</v>
      </c>
    </row>
    <row r="128" spans="1:16" s="69" customFormat="1" ht="78" customHeight="1" x14ac:dyDescent="0.2">
      <c r="A128" s="256"/>
      <c r="B128" s="230"/>
      <c r="C128" s="41" t="s">
        <v>152</v>
      </c>
      <c r="D128" s="29" t="s">
        <v>574</v>
      </c>
      <c r="E128" s="50">
        <v>454.6</v>
      </c>
      <c r="F128" s="38">
        <v>15</v>
      </c>
      <c r="G128" s="99">
        <f t="shared" si="11"/>
        <v>6819</v>
      </c>
      <c r="H128" s="31"/>
      <c r="I128" s="31"/>
      <c r="J128" s="68">
        <f t="shared" si="12"/>
        <v>6819</v>
      </c>
      <c r="K128" s="84">
        <v>818.36</v>
      </c>
      <c r="L128" s="90"/>
      <c r="M128" s="84"/>
      <c r="N128" s="84"/>
      <c r="O128" s="84">
        <f t="shared" si="9"/>
        <v>818.36</v>
      </c>
      <c r="P128" s="76">
        <f t="shared" si="10"/>
        <v>6000.64</v>
      </c>
    </row>
    <row r="129" spans="1:16" s="69" customFormat="1" ht="78" customHeight="1" x14ac:dyDescent="0.2">
      <c r="A129" s="256"/>
      <c r="B129" s="230"/>
      <c r="C129" s="41" t="s">
        <v>153</v>
      </c>
      <c r="D129" s="29" t="s">
        <v>396</v>
      </c>
      <c r="E129" s="50">
        <v>380.58</v>
      </c>
      <c r="F129" s="38">
        <v>15</v>
      </c>
      <c r="G129" s="99">
        <f t="shared" si="11"/>
        <v>5708.7</v>
      </c>
      <c r="H129" s="31"/>
      <c r="I129" s="31"/>
      <c r="J129" s="68">
        <f t="shared" si="12"/>
        <v>5708.7</v>
      </c>
      <c r="K129" s="84">
        <v>588.59</v>
      </c>
      <c r="L129" s="90"/>
      <c r="M129" s="84"/>
      <c r="N129" s="84"/>
      <c r="O129" s="84">
        <f t="shared" si="9"/>
        <v>588.59</v>
      </c>
      <c r="P129" s="76">
        <f t="shared" si="10"/>
        <v>5120.1099999999997</v>
      </c>
    </row>
    <row r="130" spans="1:16" s="69" customFormat="1" ht="78" customHeight="1" x14ac:dyDescent="0.2">
      <c r="A130" s="257"/>
      <c r="B130" s="231"/>
      <c r="C130" s="41" t="s">
        <v>151</v>
      </c>
      <c r="D130" s="29" t="s">
        <v>397</v>
      </c>
      <c r="E130" s="50">
        <v>336.93</v>
      </c>
      <c r="F130" s="38">
        <v>15</v>
      </c>
      <c r="G130" s="99">
        <f t="shared" si="11"/>
        <v>5053.95</v>
      </c>
      <c r="H130" s="31"/>
      <c r="I130" s="31"/>
      <c r="J130" s="68">
        <f t="shared" si="12"/>
        <v>5053.95</v>
      </c>
      <c r="K130" s="84">
        <v>471.3</v>
      </c>
      <c r="L130" s="90"/>
      <c r="M130" s="84"/>
      <c r="N130" s="84"/>
      <c r="O130" s="84">
        <f t="shared" si="9"/>
        <v>471.3</v>
      </c>
      <c r="P130" s="76">
        <f t="shared" si="10"/>
        <v>4582.6499999999996</v>
      </c>
    </row>
    <row r="131" spans="1:16" s="69" customFormat="1" ht="78" customHeight="1" x14ac:dyDescent="0.2">
      <c r="A131" s="235" t="s">
        <v>154</v>
      </c>
      <c r="B131" s="190" t="s">
        <v>154</v>
      </c>
      <c r="C131" s="28" t="s">
        <v>249</v>
      </c>
      <c r="D131" s="29" t="s">
        <v>398</v>
      </c>
      <c r="E131" s="30">
        <v>423.02</v>
      </c>
      <c r="F131" s="38">
        <v>15</v>
      </c>
      <c r="G131" s="99">
        <f t="shared" si="11"/>
        <v>6345.2999999999993</v>
      </c>
      <c r="H131" s="31"/>
      <c r="I131" s="31"/>
      <c r="J131" s="68">
        <f t="shared" si="12"/>
        <v>6345.2999999999993</v>
      </c>
      <c r="K131" s="84">
        <v>717.14</v>
      </c>
      <c r="L131" s="90"/>
      <c r="M131" s="84"/>
      <c r="N131" s="84"/>
      <c r="O131" s="84">
        <f t="shared" si="9"/>
        <v>717.14</v>
      </c>
      <c r="P131" s="76">
        <f t="shared" si="10"/>
        <v>5628.1599999999989</v>
      </c>
    </row>
    <row r="132" spans="1:16" s="69" customFormat="1" ht="78" customHeight="1" x14ac:dyDescent="0.2">
      <c r="A132" s="236"/>
      <c r="B132" s="243" t="s">
        <v>162</v>
      </c>
      <c r="C132" s="41" t="s">
        <v>281</v>
      </c>
      <c r="D132" s="29" t="s">
        <v>399</v>
      </c>
      <c r="E132" s="30">
        <v>333.34</v>
      </c>
      <c r="F132" s="38">
        <v>15</v>
      </c>
      <c r="G132" s="99">
        <f t="shared" si="11"/>
        <v>5000.0999999999995</v>
      </c>
      <c r="H132" s="31"/>
      <c r="I132" s="31">
        <v>8500</v>
      </c>
      <c r="J132" s="68">
        <f t="shared" si="12"/>
        <v>13500.099999999999</v>
      </c>
      <c r="K132" s="84">
        <v>461.63</v>
      </c>
      <c r="L132" s="90"/>
      <c r="M132" s="84"/>
      <c r="N132" s="84"/>
      <c r="O132" s="84">
        <f t="shared" si="9"/>
        <v>461.63</v>
      </c>
      <c r="P132" s="76">
        <f t="shared" si="10"/>
        <v>13038.47</v>
      </c>
    </row>
    <row r="133" spans="1:16" s="69" customFormat="1" ht="78" customHeight="1" x14ac:dyDescent="0.2">
      <c r="A133" s="236"/>
      <c r="B133" s="245"/>
      <c r="C133" s="41" t="s">
        <v>67</v>
      </c>
      <c r="D133" s="29" t="s">
        <v>400</v>
      </c>
      <c r="E133" s="30">
        <v>390.3</v>
      </c>
      <c r="F133" s="38">
        <v>15</v>
      </c>
      <c r="G133" s="99">
        <f t="shared" si="11"/>
        <v>5854.5</v>
      </c>
      <c r="H133" s="31"/>
      <c r="I133" s="31"/>
      <c r="J133" s="68">
        <f t="shared" si="12"/>
        <v>5854.5</v>
      </c>
      <c r="K133" s="84">
        <v>614.76</v>
      </c>
      <c r="L133" s="90">
        <v>82.08</v>
      </c>
      <c r="M133" s="84">
        <f>G133*1%</f>
        <v>58.545000000000002</v>
      </c>
      <c r="N133" s="84"/>
      <c r="O133" s="84">
        <f t="shared" si="9"/>
        <v>755.38499999999999</v>
      </c>
      <c r="P133" s="76">
        <f t="shared" si="10"/>
        <v>5099.1149999999998</v>
      </c>
    </row>
    <row r="134" spans="1:16" s="69" customFormat="1" ht="78" customHeight="1" x14ac:dyDescent="0.2">
      <c r="A134" s="236"/>
      <c r="B134" s="226" t="s">
        <v>162</v>
      </c>
      <c r="C134" s="51" t="s">
        <v>178</v>
      </c>
      <c r="D134" s="29" t="s">
        <v>401</v>
      </c>
      <c r="E134" s="30">
        <v>238.67</v>
      </c>
      <c r="F134" s="38">
        <v>15</v>
      </c>
      <c r="G134" s="99">
        <f t="shared" si="11"/>
        <v>3580.0499999999997</v>
      </c>
      <c r="H134" s="31"/>
      <c r="I134" s="31"/>
      <c r="J134" s="68">
        <f t="shared" si="12"/>
        <v>3580.0499999999997</v>
      </c>
      <c r="K134" s="84">
        <v>160.80000000000001</v>
      </c>
      <c r="L134" s="90"/>
      <c r="M134" s="84"/>
      <c r="N134" s="84"/>
      <c r="O134" s="84">
        <f t="shared" si="9"/>
        <v>160.80000000000001</v>
      </c>
      <c r="P134" s="76">
        <f t="shared" si="10"/>
        <v>3419.2499999999995</v>
      </c>
    </row>
    <row r="135" spans="1:16" s="69" customFormat="1" ht="78" customHeight="1" x14ac:dyDescent="0.2">
      <c r="A135" s="236"/>
      <c r="B135" s="227"/>
      <c r="C135" s="41" t="s">
        <v>17</v>
      </c>
      <c r="D135" s="29" t="s">
        <v>402</v>
      </c>
      <c r="E135" s="30">
        <v>224.4</v>
      </c>
      <c r="F135" s="38">
        <v>15</v>
      </c>
      <c r="G135" s="99">
        <f t="shared" si="11"/>
        <v>3366</v>
      </c>
      <c r="H135" s="31"/>
      <c r="I135" s="31"/>
      <c r="J135" s="68">
        <f t="shared" si="12"/>
        <v>3366</v>
      </c>
      <c r="K135" s="84">
        <v>119.79</v>
      </c>
      <c r="L135" s="90">
        <v>49.7</v>
      </c>
      <c r="M135" s="84">
        <f>G135*1%</f>
        <v>33.660000000000004</v>
      </c>
      <c r="N135" s="84"/>
      <c r="O135" s="84">
        <f t="shared" si="9"/>
        <v>203.15</v>
      </c>
      <c r="P135" s="76">
        <f t="shared" si="10"/>
        <v>3162.85</v>
      </c>
    </row>
    <row r="136" spans="1:16" s="69" customFormat="1" ht="78" customHeight="1" x14ac:dyDescent="0.2">
      <c r="A136" s="236"/>
      <c r="B136" s="227"/>
      <c r="C136" s="44" t="s">
        <v>225</v>
      </c>
      <c r="D136" s="29" t="s">
        <v>403</v>
      </c>
      <c r="E136" s="30">
        <v>277.3</v>
      </c>
      <c r="F136" s="38">
        <v>15</v>
      </c>
      <c r="G136" s="99">
        <f t="shared" si="11"/>
        <v>4159.5</v>
      </c>
      <c r="H136" s="31"/>
      <c r="I136" s="31"/>
      <c r="J136" s="68">
        <f t="shared" si="12"/>
        <v>4159.5</v>
      </c>
      <c r="K136" s="84">
        <v>331.22</v>
      </c>
      <c r="L136" s="90">
        <v>49.7</v>
      </c>
      <c r="M136" s="84">
        <f>G136*1%</f>
        <v>41.594999999999999</v>
      </c>
      <c r="N136" s="84"/>
      <c r="O136" s="84">
        <f t="shared" si="9"/>
        <v>422.51499999999999</v>
      </c>
      <c r="P136" s="76">
        <f t="shared" si="10"/>
        <v>3736.9850000000001</v>
      </c>
    </row>
    <row r="137" spans="1:16" s="69" customFormat="1" ht="78" customHeight="1" x14ac:dyDescent="0.2">
      <c r="A137" s="236"/>
      <c r="B137" s="227"/>
      <c r="C137" s="240" t="s">
        <v>226</v>
      </c>
      <c r="D137" s="29" t="s">
        <v>404</v>
      </c>
      <c r="E137" s="30">
        <v>243.9</v>
      </c>
      <c r="F137" s="38">
        <v>15</v>
      </c>
      <c r="G137" s="99">
        <f t="shared" si="11"/>
        <v>3658.5</v>
      </c>
      <c r="H137" s="31"/>
      <c r="I137" s="31"/>
      <c r="J137" s="68">
        <f t="shared" si="12"/>
        <v>3658.5</v>
      </c>
      <c r="K137" s="84">
        <v>276.81</v>
      </c>
      <c r="L137" s="90">
        <v>49.7</v>
      </c>
      <c r="M137" s="84">
        <f>G137*1%</f>
        <v>36.585000000000001</v>
      </c>
      <c r="N137" s="84"/>
      <c r="O137" s="84">
        <f t="shared" si="9"/>
        <v>363.09499999999997</v>
      </c>
      <c r="P137" s="76">
        <f t="shared" si="10"/>
        <v>3295.4050000000002</v>
      </c>
    </row>
    <row r="138" spans="1:16" s="69" customFormat="1" ht="78" customHeight="1" x14ac:dyDescent="0.2">
      <c r="A138" s="236"/>
      <c r="B138" s="227"/>
      <c r="C138" s="241"/>
      <c r="D138" s="29" t="s">
        <v>405</v>
      </c>
      <c r="E138" s="30">
        <v>243.9</v>
      </c>
      <c r="F138" s="38">
        <v>15</v>
      </c>
      <c r="G138" s="99">
        <f t="shared" si="11"/>
        <v>3658.5</v>
      </c>
      <c r="H138" s="31"/>
      <c r="I138" s="31"/>
      <c r="J138" s="68">
        <f t="shared" si="12"/>
        <v>3658.5</v>
      </c>
      <c r="K138" s="84">
        <v>276.70999999999998</v>
      </c>
      <c r="L138" s="90">
        <v>49.7</v>
      </c>
      <c r="M138" s="84">
        <f>G138*1%</f>
        <v>36.585000000000001</v>
      </c>
      <c r="N138" s="84"/>
      <c r="O138" s="84">
        <f t="shared" si="9"/>
        <v>362.99499999999995</v>
      </c>
      <c r="P138" s="76">
        <f t="shared" si="10"/>
        <v>3295.5050000000001</v>
      </c>
    </row>
    <row r="139" spans="1:16" s="69" customFormat="1" ht="78" customHeight="1" x14ac:dyDescent="0.2">
      <c r="A139" s="236"/>
      <c r="B139" s="227"/>
      <c r="C139" s="242"/>
      <c r="D139" s="29" t="s">
        <v>406</v>
      </c>
      <c r="E139" s="30">
        <v>243.9</v>
      </c>
      <c r="F139" s="38">
        <v>15</v>
      </c>
      <c r="G139" s="99">
        <f t="shared" si="11"/>
        <v>3658.5</v>
      </c>
      <c r="H139" s="31"/>
      <c r="I139" s="31"/>
      <c r="J139" s="68">
        <f t="shared" si="12"/>
        <v>3658.5</v>
      </c>
      <c r="K139" s="84">
        <v>276.70999999999998</v>
      </c>
      <c r="L139" s="90">
        <v>54.15</v>
      </c>
      <c r="M139" s="84">
        <f>G139*1%</f>
        <v>36.585000000000001</v>
      </c>
      <c r="N139" s="84"/>
      <c r="O139" s="84">
        <f t="shared" si="9"/>
        <v>367.44499999999994</v>
      </c>
      <c r="P139" s="76">
        <f t="shared" si="10"/>
        <v>3291.0550000000003</v>
      </c>
    </row>
    <row r="140" spans="1:16" s="69" customFormat="1" ht="78" customHeight="1" x14ac:dyDescent="0.2">
      <c r="A140" s="237"/>
      <c r="B140" s="227"/>
      <c r="C140" s="44" t="s">
        <v>250</v>
      </c>
      <c r="D140" s="29" t="s">
        <v>407</v>
      </c>
      <c r="E140" s="30">
        <v>225.89</v>
      </c>
      <c r="F140" s="38">
        <v>15</v>
      </c>
      <c r="G140" s="99">
        <f t="shared" si="11"/>
        <v>3388.35</v>
      </c>
      <c r="H140" s="31"/>
      <c r="I140" s="31"/>
      <c r="J140" s="68">
        <f t="shared" si="12"/>
        <v>3388.35</v>
      </c>
      <c r="K140" s="84">
        <v>122.22</v>
      </c>
      <c r="L140" s="90"/>
      <c r="M140" s="84"/>
      <c r="N140" s="84"/>
      <c r="O140" s="84">
        <f t="shared" si="9"/>
        <v>122.22</v>
      </c>
      <c r="P140" s="76">
        <f t="shared" si="10"/>
        <v>3266.13</v>
      </c>
    </row>
    <row r="141" spans="1:16" s="69" customFormat="1" ht="78" customHeight="1" x14ac:dyDescent="0.2">
      <c r="A141" s="235" t="s">
        <v>154</v>
      </c>
      <c r="B141" s="227"/>
      <c r="C141" s="41" t="s">
        <v>155</v>
      </c>
      <c r="D141" s="29" t="s">
        <v>408</v>
      </c>
      <c r="E141" s="40">
        <v>202.9</v>
      </c>
      <c r="F141" s="38">
        <v>15</v>
      </c>
      <c r="G141" s="99">
        <f t="shared" si="11"/>
        <v>3043.5</v>
      </c>
      <c r="H141" s="31"/>
      <c r="I141" s="31"/>
      <c r="J141" s="68">
        <f t="shared" si="12"/>
        <v>3043.5</v>
      </c>
      <c r="K141" s="84">
        <v>64.42</v>
      </c>
      <c r="L141" s="90">
        <v>57.76</v>
      </c>
      <c r="M141" s="84">
        <f t="shared" ref="M141:M147" si="13">G141*1%</f>
        <v>30.435000000000002</v>
      </c>
      <c r="N141" s="84"/>
      <c r="O141" s="84">
        <f t="shared" si="9"/>
        <v>152.61500000000001</v>
      </c>
      <c r="P141" s="76">
        <f t="shared" si="10"/>
        <v>2890.8850000000002</v>
      </c>
    </row>
    <row r="142" spans="1:16" s="69" customFormat="1" ht="78" customHeight="1" x14ac:dyDescent="0.2">
      <c r="A142" s="236"/>
      <c r="B142" s="227"/>
      <c r="C142" s="41" t="s">
        <v>156</v>
      </c>
      <c r="D142" s="29" t="s">
        <v>409</v>
      </c>
      <c r="E142" s="40">
        <v>178.5</v>
      </c>
      <c r="F142" s="38">
        <v>15</v>
      </c>
      <c r="G142" s="99">
        <f t="shared" si="11"/>
        <v>2677.5</v>
      </c>
      <c r="H142" s="31"/>
      <c r="I142" s="31"/>
      <c r="J142" s="68">
        <f t="shared" si="12"/>
        <v>2677.5</v>
      </c>
      <c r="K142" s="84">
        <v>24.6</v>
      </c>
      <c r="L142" s="90">
        <v>49.7</v>
      </c>
      <c r="M142" s="84">
        <f t="shared" si="13"/>
        <v>26.775000000000002</v>
      </c>
      <c r="N142" s="84"/>
      <c r="O142" s="84">
        <f t="shared" si="9"/>
        <v>101.07500000000002</v>
      </c>
      <c r="P142" s="76">
        <f t="shared" si="10"/>
        <v>2576.4250000000002</v>
      </c>
    </row>
    <row r="143" spans="1:16" s="69" customFormat="1" ht="78" customHeight="1" x14ac:dyDescent="0.2">
      <c r="A143" s="236"/>
      <c r="B143" s="227"/>
      <c r="C143" s="41" t="s">
        <v>157</v>
      </c>
      <c r="D143" s="29" t="s">
        <v>410</v>
      </c>
      <c r="E143" s="30">
        <v>258.89999999999998</v>
      </c>
      <c r="F143" s="38">
        <v>15</v>
      </c>
      <c r="G143" s="99">
        <f t="shared" si="11"/>
        <v>3883.4999999999995</v>
      </c>
      <c r="H143" s="31"/>
      <c r="I143" s="31"/>
      <c r="J143" s="68">
        <f t="shared" si="12"/>
        <v>3883.4999999999995</v>
      </c>
      <c r="K143" s="84">
        <v>301.19</v>
      </c>
      <c r="L143" s="90">
        <v>49.7</v>
      </c>
      <c r="M143" s="84">
        <f t="shared" si="13"/>
        <v>38.834999999999994</v>
      </c>
      <c r="N143" s="84"/>
      <c r="O143" s="84">
        <f t="shared" si="9"/>
        <v>389.72499999999997</v>
      </c>
      <c r="P143" s="76">
        <f t="shared" si="10"/>
        <v>3493.7749999999996</v>
      </c>
    </row>
    <row r="144" spans="1:16" s="69" customFormat="1" ht="78" customHeight="1" x14ac:dyDescent="0.2">
      <c r="A144" s="236"/>
      <c r="B144" s="227"/>
      <c r="C144" s="267" t="s">
        <v>158</v>
      </c>
      <c r="D144" s="29" t="s">
        <v>411</v>
      </c>
      <c r="E144" s="30">
        <v>214.6</v>
      </c>
      <c r="F144" s="38">
        <v>15</v>
      </c>
      <c r="G144" s="99">
        <f t="shared" si="11"/>
        <v>3219</v>
      </c>
      <c r="H144" s="31"/>
      <c r="I144" s="31"/>
      <c r="J144" s="68">
        <f t="shared" si="12"/>
        <v>3219</v>
      </c>
      <c r="K144" s="84">
        <v>103.79</v>
      </c>
      <c r="L144" s="90"/>
      <c r="M144" s="84">
        <f t="shared" si="13"/>
        <v>32.19</v>
      </c>
      <c r="N144" s="84"/>
      <c r="O144" s="84">
        <f t="shared" si="9"/>
        <v>135.98000000000002</v>
      </c>
      <c r="P144" s="76">
        <f t="shared" si="10"/>
        <v>3083.02</v>
      </c>
    </row>
    <row r="145" spans="1:16" s="69" customFormat="1" ht="78" customHeight="1" x14ac:dyDescent="0.2">
      <c r="A145" s="236"/>
      <c r="B145" s="227"/>
      <c r="C145" s="268"/>
      <c r="D145" s="29" t="s">
        <v>412</v>
      </c>
      <c r="E145" s="30">
        <v>214.6</v>
      </c>
      <c r="F145" s="38">
        <v>15</v>
      </c>
      <c r="G145" s="99">
        <f t="shared" si="11"/>
        <v>3219</v>
      </c>
      <c r="H145" s="31"/>
      <c r="I145" s="31"/>
      <c r="J145" s="68">
        <f t="shared" si="12"/>
        <v>3219</v>
      </c>
      <c r="K145" s="84">
        <v>103.79</v>
      </c>
      <c r="L145" s="90">
        <v>49.7</v>
      </c>
      <c r="M145" s="84">
        <f t="shared" si="13"/>
        <v>32.19</v>
      </c>
      <c r="N145" s="84"/>
      <c r="O145" s="84">
        <f t="shared" si="9"/>
        <v>185.68</v>
      </c>
      <c r="P145" s="76">
        <f t="shared" si="10"/>
        <v>3033.32</v>
      </c>
    </row>
    <row r="146" spans="1:16" s="69" customFormat="1" ht="78" customHeight="1" x14ac:dyDescent="0.2">
      <c r="A146" s="236"/>
      <c r="B146" s="227"/>
      <c r="C146" s="268"/>
      <c r="D146" s="29" t="s">
        <v>576</v>
      </c>
      <c r="E146" s="30">
        <v>214.6</v>
      </c>
      <c r="F146" s="38">
        <v>15</v>
      </c>
      <c r="G146" s="99">
        <f>+E146*F146</f>
        <v>3219</v>
      </c>
      <c r="H146" s="31"/>
      <c r="I146" s="31"/>
      <c r="J146" s="68">
        <f t="shared" si="12"/>
        <v>3219</v>
      </c>
      <c r="K146" s="84">
        <v>103.79</v>
      </c>
      <c r="L146" s="90"/>
      <c r="M146" s="84">
        <f t="shared" si="13"/>
        <v>32.19</v>
      </c>
      <c r="N146" s="84"/>
      <c r="O146" s="84">
        <f t="shared" ref="O146:O209" si="14">SUM(K146:N146)</f>
        <v>135.98000000000002</v>
      </c>
      <c r="P146" s="76">
        <f t="shared" ref="P146:P209" si="15">J146-O146</f>
        <v>3083.02</v>
      </c>
    </row>
    <row r="147" spans="1:16" s="69" customFormat="1" ht="78" customHeight="1" x14ac:dyDescent="0.2">
      <c r="A147" s="236"/>
      <c r="B147" s="227"/>
      <c r="C147" s="269"/>
      <c r="D147" s="29" t="s">
        <v>413</v>
      </c>
      <c r="E147" s="30">
        <v>214.6</v>
      </c>
      <c r="F147" s="38">
        <v>15</v>
      </c>
      <c r="G147" s="99">
        <f t="shared" si="11"/>
        <v>3219</v>
      </c>
      <c r="H147" s="31"/>
      <c r="I147" s="31"/>
      <c r="J147" s="68">
        <f t="shared" ref="J147:J210" si="16">G147+H147+I147</f>
        <v>3219</v>
      </c>
      <c r="K147" s="84">
        <v>103.79</v>
      </c>
      <c r="L147" s="90">
        <v>49.7</v>
      </c>
      <c r="M147" s="84">
        <f t="shared" si="13"/>
        <v>32.19</v>
      </c>
      <c r="N147" s="84"/>
      <c r="O147" s="84">
        <f t="shared" si="14"/>
        <v>185.68</v>
      </c>
      <c r="P147" s="76">
        <f t="shared" si="15"/>
        <v>3033.32</v>
      </c>
    </row>
    <row r="148" spans="1:16" s="69" customFormat="1" ht="78" customHeight="1" x14ac:dyDescent="0.2">
      <c r="A148" s="236"/>
      <c r="B148" s="227"/>
      <c r="C148" s="23" t="s">
        <v>251</v>
      </c>
      <c r="D148" s="29" t="s">
        <v>414</v>
      </c>
      <c r="E148" s="31">
        <v>206.71</v>
      </c>
      <c r="F148" s="38">
        <v>15</v>
      </c>
      <c r="G148" s="99">
        <f>+E148*F148</f>
        <v>3100.65</v>
      </c>
      <c r="H148" s="31"/>
      <c r="I148" s="31"/>
      <c r="J148" s="68">
        <f t="shared" si="16"/>
        <v>3100.65</v>
      </c>
      <c r="K148" s="84">
        <v>90.92</v>
      </c>
      <c r="L148" s="90"/>
      <c r="M148" s="84"/>
      <c r="N148" s="84"/>
      <c r="O148" s="84">
        <f t="shared" si="14"/>
        <v>90.92</v>
      </c>
      <c r="P148" s="76">
        <f t="shared" si="15"/>
        <v>3009.73</v>
      </c>
    </row>
    <row r="149" spans="1:16" s="69" customFormat="1" ht="78" customHeight="1" x14ac:dyDescent="0.2">
      <c r="A149" s="236"/>
      <c r="B149" s="227"/>
      <c r="C149" s="28" t="s">
        <v>252</v>
      </c>
      <c r="D149" s="29" t="s">
        <v>415</v>
      </c>
      <c r="E149" s="30">
        <v>197.72</v>
      </c>
      <c r="F149" s="38">
        <v>15</v>
      </c>
      <c r="G149" s="99">
        <f>+E149*F149</f>
        <v>2965.8</v>
      </c>
      <c r="H149" s="31"/>
      <c r="I149" s="31"/>
      <c r="J149" s="68">
        <f t="shared" si="16"/>
        <v>2965.8</v>
      </c>
      <c r="K149" s="84">
        <v>55.93</v>
      </c>
      <c r="L149" s="90"/>
      <c r="M149" s="84"/>
      <c r="N149" s="84"/>
      <c r="O149" s="84">
        <f t="shared" si="14"/>
        <v>55.93</v>
      </c>
      <c r="P149" s="76">
        <f t="shared" si="15"/>
        <v>2909.8700000000003</v>
      </c>
    </row>
    <row r="150" spans="1:16" s="69" customFormat="1" ht="78" customHeight="1" x14ac:dyDescent="0.2">
      <c r="A150" s="236"/>
      <c r="B150" s="228"/>
      <c r="C150" s="192" t="s">
        <v>259</v>
      </c>
      <c r="D150" s="29" t="s">
        <v>416</v>
      </c>
      <c r="E150" s="30">
        <v>174</v>
      </c>
      <c r="F150" s="38">
        <v>15</v>
      </c>
      <c r="G150" s="99">
        <f>+E150*F150</f>
        <v>2610</v>
      </c>
      <c r="H150" s="31"/>
      <c r="I150" s="31"/>
      <c r="J150" s="68">
        <f t="shared" si="16"/>
        <v>2610</v>
      </c>
      <c r="K150" s="84">
        <v>2.34</v>
      </c>
      <c r="L150" s="90"/>
      <c r="M150" s="84"/>
      <c r="N150" s="84"/>
      <c r="O150" s="84">
        <f t="shared" si="14"/>
        <v>2.34</v>
      </c>
      <c r="P150" s="76">
        <f t="shared" si="15"/>
        <v>2607.66</v>
      </c>
    </row>
    <row r="151" spans="1:16" s="69" customFormat="1" ht="78" customHeight="1" x14ac:dyDescent="0.2">
      <c r="A151" s="236"/>
      <c r="B151" s="226" t="s">
        <v>162</v>
      </c>
      <c r="C151" s="169" t="s">
        <v>577</v>
      </c>
      <c r="D151" s="29" t="s">
        <v>417</v>
      </c>
      <c r="E151" s="30">
        <v>174</v>
      </c>
      <c r="F151" s="38">
        <v>15</v>
      </c>
      <c r="G151" s="99">
        <f>+E151*F151</f>
        <v>2610</v>
      </c>
      <c r="H151" s="31"/>
      <c r="I151" s="31"/>
      <c r="J151" s="68">
        <f t="shared" si="16"/>
        <v>2610</v>
      </c>
      <c r="K151" s="84">
        <v>2.34</v>
      </c>
      <c r="L151" s="90">
        <v>54.15</v>
      </c>
      <c r="M151" s="84"/>
      <c r="N151" s="84"/>
      <c r="O151" s="84">
        <f t="shared" si="14"/>
        <v>56.489999999999995</v>
      </c>
      <c r="P151" s="76">
        <f t="shared" si="15"/>
        <v>2553.5100000000002</v>
      </c>
    </row>
    <row r="152" spans="1:16" s="69" customFormat="1" ht="78" customHeight="1" x14ac:dyDescent="0.2">
      <c r="A152" s="236"/>
      <c r="B152" s="227"/>
      <c r="C152" s="169" t="s">
        <v>578</v>
      </c>
      <c r="D152" s="219" t="s">
        <v>418</v>
      </c>
      <c r="E152" s="52">
        <v>162.62</v>
      </c>
      <c r="F152" s="38">
        <v>15</v>
      </c>
      <c r="G152" s="99">
        <f>+E152*F152</f>
        <v>2439.3000000000002</v>
      </c>
      <c r="H152" s="31">
        <v>16.23</v>
      </c>
      <c r="I152" s="31"/>
      <c r="J152" s="68">
        <f t="shared" si="16"/>
        <v>2455.5300000000002</v>
      </c>
      <c r="K152" s="84"/>
      <c r="L152" s="90"/>
      <c r="M152" s="84"/>
      <c r="N152" s="84"/>
      <c r="O152" s="84">
        <f t="shared" si="14"/>
        <v>0</v>
      </c>
      <c r="P152" s="76">
        <f t="shared" si="15"/>
        <v>2455.5300000000002</v>
      </c>
    </row>
    <row r="153" spans="1:16" s="69" customFormat="1" ht="78" customHeight="1" x14ac:dyDescent="0.2">
      <c r="A153" s="236"/>
      <c r="B153" s="227"/>
      <c r="C153" s="41" t="s">
        <v>159</v>
      </c>
      <c r="D153" s="29" t="s">
        <v>419</v>
      </c>
      <c r="E153" s="30">
        <v>66.67</v>
      </c>
      <c r="F153" s="38">
        <v>15</v>
      </c>
      <c r="G153" s="99">
        <f t="shared" ref="G153:G209" si="17">+E153*F153</f>
        <v>1000.0500000000001</v>
      </c>
      <c r="H153" s="31">
        <v>149.52000000000001</v>
      </c>
      <c r="I153" s="31"/>
      <c r="J153" s="68">
        <f t="shared" si="16"/>
        <v>1149.5700000000002</v>
      </c>
      <c r="K153" s="84"/>
      <c r="L153" s="90"/>
      <c r="M153" s="84"/>
      <c r="N153" s="84"/>
      <c r="O153" s="84">
        <f t="shared" si="14"/>
        <v>0</v>
      </c>
      <c r="P153" s="76">
        <f t="shared" si="15"/>
        <v>1149.5700000000002</v>
      </c>
    </row>
    <row r="154" spans="1:16" s="69" customFormat="1" ht="78" customHeight="1" x14ac:dyDescent="0.2">
      <c r="A154" s="236"/>
      <c r="B154" s="227"/>
      <c r="C154" s="41" t="s">
        <v>160</v>
      </c>
      <c r="D154" s="29" t="s">
        <v>420</v>
      </c>
      <c r="E154" s="30">
        <v>322.5</v>
      </c>
      <c r="F154" s="38">
        <v>15</v>
      </c>
      <c r="G154" s="99">
        <f t="shared" si="17"/>
        <v>4837.5</v>
      </c>
      <c r="H154" s="31"/>
      <c r="I154" s="31"/>
      <c r="J154" s="68">
        <f t="shared" si="16"/>
        <v>4837.5</v>
      </c>
      <c r="K154" s="84">
        <v>434.67</v>
      </c>
      <c r="L154" s="90">
        <v>49.7</v>
      </c>
      <c r="M154" s="84">
        <f>G154*1%</f>
        <v>48.375</v>
      </c>
      <c r="N154" s="84"/>
      <c r="O154" s="84">
        <f t="shared" si="14"/>
        <v>532.745</v>
      </c>
      <c r="P154" s="76">
        <f t="shared" si="15"/>
        <v>4304.7550000000001</v>
      </c>
    </row>
    <row r="155" spans="1:16" s="69" customFormat="1" ht="78" customHeight="1" x14ac:dyDescent="0.2">
      <c r="A155" s="236"/>
      <c r="B155" s="228"/>
      <c r="C155" s="41" t="s">
        <v>161</v>
      </c>
      <c r="D155" s="29" t="s">
        <v>421</v>
      </c>
      <c r="E155" s="30">
        <v>198.26</v>
      </c>
      <c r="F155" s="38">
        <v>15</v>
      </c>
      <c r="G155" s="99">
        <f t="shared" si="17"/>
        <v>2973.8999999999996</v>
      </c>
      <c r="H155" s="31"/>
      <c r="I155" s="31"/>
      <c r="J155" s="68">
        <f t="shared" si="16"/>
        <v>2973.8999999999996</v>
      </c>
      <c r="K155" s="84">
        <v>56.85</v>
      </c>
      <c r="L155" s="90">
        <v>49.7</v>
      </c>
      <c r="M155" s="84"/>
      <c r="N155" s="84"/>
      <c r="O155" s="84">
        <f t="shared" si="14"/>
        <v>106.55000000000001</v>
      </c>
      <c r="P155" s="76">
        <f t="shared" si="15"/>
        <v>2867.3499999999995</v>
      </c>
    </row>
    <row r="156" spans="1:16" s="69" customFormat="1" ht="78" customHeight="1" x14ac:dyDescent="0.2">
      <c r="A156" s="236"/>
      <c r="B156" s="229" t="s">
        <v>27</v>
      </c>
      <c r="C156" s="45" t="s">
        <v>282</v>
      </c>
      <c r="D156" s="29" t="s">
        <v>422</v>
      </c>
      <c r="E156" s="30">
        <v>647.98</v>
      </c>
      <c r="F156" s="38">
        <v>15</v>
      </c>
      <c r="G156" s="99">
        <f t="shared" si="17"/>
        <v>9719.7000000000007</v>
      </c>
      <c r="H156" s="31"/>
      <c r="I156" s="31"/>
      <c r="J156" s="68">
        <f t="shared" si="16"/>
        <v>9719.7000000000007</v>
      </c>
      <c r="K156" s="84">
        <v>1437.91</v>
      </c>
      <c r="L156" s="90"/>
      <c r="M156" s="84"/>
      <c r="N156" s="84"/>
      <c r="O156" s="84">
        <f t="shared" si="14"/>
        <v>1437.91</v>
      </c>
      <c r="P156" s="76">
        <f t="shared" si="15"/>
        <v>8281.7900000000009</v>
      </c>
    </row>
    <row r="157" spans="1:16" s="69" customFormat="1" ht="78" customHeight="1" x14ac:dyDescent="0.2">
      <c r="A157" s="236"/>
      <c r="B157" s="230"/>
      <c r="C157" s="45" t="s">
        <v>148</v>
      </c>
      <c r="D157" s="29" t="s">
        <v>423</v>
      </c>
      <c r="E157" s="30">
        <v>423</v>
      </c>
      <c r="F157" s="38">
        <v>15</v>
      </c>
      <c r="G157" s="99">
        <f t="shared" si="17"/>
        <v>6345</v>
      </c>
      <c r="H157" s="31"/>
      <c r="I157" s="31"/>
      <c r="J157" s="68">
        <f t="shared" si="16"/>
        <v>6345</v>
      </c>
      <c r="K157" s="84">
        <v>717.14</v>
      </c>
      <c r="L157" s="90"/>
      <c r="M157" s="84"/>
      <c r="N157" s="84"/>
      <c r="O157" s="84">
        <f t="shared" si="14"/>
        <v>717.14</v>
      </c>
      <c r="P157" s="76">
        <f t="shared" si="15"/>
        <v>5627.86</v>
      </c>
    </row>
    <row r="158" spans="1:16" s="69" customFormat="1" ht="78" customHeight="1" x14ac:dyDescent="0.2">
      <c r="A158" s="237"/>
      <c r="B158" s="230"/>
      <c r="C158" s="184" t="s">
        <v>17</v>
      </c>
      <c r="D158" s="29" t="s">
        <v>424</v>
      </c>
      <c r="E158" s="30">
        <v>224.4</v>
      </c>
      <c r="F158" s="38">
        <v>15</v>
      </c>
      <c r="G158" s="99">
        <f t="shared" si="17"/>
        <v>3366</v>
      </c>
      <c r="H158" s="31"/>
      <c r="I158" s="31"/>
      <c r="J158" s="68">
        <f t="shared" si="16"/>
        <v>3366</v>
      </c>
      <c r="K158" s="84">
        <v>119.79</v>
      </c>
      <c r="L158" s="90">
        <v>49.7</v>
      </c>
      <c r="M158" s="84">
        <f>G158*1%</f>
        <v>33.660000000000004</v>
      </c>
      <c r="N158" s="84"/>
      <c r="O158" s="84">
        <f t="shared" si="14"/>
        <v>203.15</v>
      </c>
      <c r="P158" s="76">
        <f t="shared" si="15"/>
        <v>3162.85</v>
      </c>
    </row>
    <row r="159" spans="1:16" s="69" customFormat="1" ht="78" customHeight="1" x14ac:dyDescent="0.2">
      <c r="A159" s="235" t="s">
        <v>154</v>
      </c>
      <c r="B159" s="230"/>
      <c r="C159" s="184" t="s">
        <v>17</v>
      </c>
      <c r="D159" s="29" t="s">
        <v>425</v>
      </c>
      <c r="E159" s="30">
        <v>224.4</v>
      </c>
      <c r="F159" s="38">
        <v>15</v>
      </c>
      <c r="G159" s="99">
        <f t="shared" si="17"/>
        <v>3366</v>
      </c>
      <c r="H159" s="31"/>
      <c r="I159" s="31"/>
      <c r="J159" s="68">
        <f t="shared" si="16"/>
        <v>3366</v>
      </c>
      <c r="K159" s="84">
        <v>119.79</v>
      </c>
      <c r="L159" s="90">
        <v>49.7</v>
      </c>
      <c r="M159" s="84">
        <f>G159*1%</f>
        <v>33.660000000000004</v>
      </c>
      <c r="N159" s="84"/>
      <c r="O159" s="84">
        <f t="shared" si="14"/>
        <v>203.15</v>
      </c>
      <c r="P159" s="76">
        <f t="shared" si="15"/>
        <v>3162.85</v>
      </c>
    </row>
    <row r="160" spans="1:16" s="69" customFormat="1" ht="78" customHeight="1" x14ac:dyDescent="0.2">
      <c r="A160" s="236"/>
      <c r="B160" s="230"/>
      <c r="C160" s="41" t="s">
        <v>283</v>
      </c>
      <c r="D160" s="29" t="s">
        <v>426</v>
      </c>
      <c r="E160" s="40">
        <v>320</v>
      </c>
      <c r="F160" s="38">
        <v>15</v>
      </c>
      <c r="G160" s="99">
        <f t="shared" si="17"/>
        <v>4800</v>
      </c>
      <c r="H160" s="31"/>
      <c r="I160" s="31"/>
      <c r="J160" s="68">
        <f t="shared" si="16"/>
        <v>4800</v>
      </c>
      <c r="K160" s="84">
        <v>428.67</v>
      </c>
      <c r="L160" s="178"/>
      <c r="M160" s="84"/>
      <c r="N160" s="84"/>
      <c r="O160" s="84">
        <f t="shared" si="14"/>
        <v>428.67</v>
      </c>
      <c r="P160" s="76">
        <f t="shared" si="15"/>
        <v>4371.33</v>
      </c>
    </row>
    <row r="161" spans="1:16" s="69" customFormat="1" ht="78" customHeight="1" x14ac:dyDescent="0.2">
      <c r="A161" s="236"/>
      <c r="B161" s="230"/>
      <c r="C161" s="240" t="s">
        <v>163</v>
      </c>
      <c r="D161" s="29" t="s">
        <v>625</v>
      </c>
      <c r="E161" s="53">
        <v>320</v>
      </c>
      <c r="F161" s="38">
        <v>15</v>
      </c>
      <c r="G161" s="99">
        <f t="shared" si="17"/>
        <v>4800</v>
      </c>
      <c r="H161" s="31"/>
      <c r="I161" s="31"/>
      <c r="J161" s="68">
        <f t="shared" si="16"/>
        <v>4800</v>
      </c>
      <c r="K161" s="84">
        <v>428.67</v>
      </c>
      <c r="L161" s="90"/>
      <c r="M161" s="84"/>
      <c r="N161" s="84"/>
      <c r="O161" s="84">
        <f t="shared" si="14"/>
        <v>428.67</v>
      </c>
      <c r="P161" s="76">
        <f t="shared" si="15"/>
        <v>4371.33</v>
      </c>
    </row>
    <row r="162" spans="1:16" s="69" customFormat="1" ht="78" customHeight="1" x14ac:dyDescent="0.2">
      <c r="A162" s="236"/>
      <c r="B162" s="230"/>
      <c r="C162" s="242"/>
      <c r="D162" s="29" t="s">
        <v>427</v>
      </c>
      <c r="E162" s="53">
        <v>320</v>
      </c>
      <c r="F162" s="38">
        <v>15</v>
      </c>
      <c r="G162" s="99">
        <f t="shared" si="17"/>
        <v>4800</v>
      </c>
      <c r="H162" s="31"/>
      <c r="I162" s="31"/>
      <c r="J162" s="68">
        <f t="shared" si="16"/>
        <v>4800</v>
      </c>
      <c r="K162" s="84">
        <v>428.67</v>
      </c>
      <c r="L162" s="90"/>
      <c r="M162" s="84"/>
      <c r="N162" s="84"/>
      <c r="O162" s="84">
        <f t="shared" si="14"/>
        <v>428.67</v>
      </c>
      <c r="P162" s="76">
        <f t="shared" si="15"/>
        <v>4371.33</v>
      </c>
    </row>
    <row r="163" spans="1:16" s="69" customFormat="1" ht="78" customHeight="1" x14ac:dyDescent="0.2">
      <c r="A163" s="236"/>
      <c r="B163" s="230"/>
      <c r="C163" s="41" t="s">
        <v>164</v>
      </c>
      <c r="D163" s="29" t="s">
        <v>428</v>
      </c>
      <c r="E163" s="40">
        <v>315.3</v>
      </c>
      <c r="F163" s="38">
        <v>15</v>
      </c>
      <c r="G163" s="99">
        <f t="shared" si="17"/>
        <v>4729.5</v>
      </c>
      <c r="H163" s="31"/>
      <c r="I163" s="31"/>
      <c r="J163" s="68">
        <f t="shared" si="16"/>
        <v>4729.5</v>
      </c>
      <c r="K163" s="84">
        <v>417.39</v>
      </c>
      <c r="L163" s="90">
        <v>49.7</v>
      </c>
      <c r="M163" s="84">
        <f>G163*1%</f>
        <v>47.295000000000002</v>
      </c>
      <c r="N163" s="84"/>
      <c r="O163" s="84">
        <f t="shared" si="14"/>
        <v>514.38499999999999</v>
      </c>
      <c r="P163" s="76">
        <f t="shared" si="15"/>
        <v>4215.1149999999998</v>
      </c>
    </row>
    <row r="164" spans="1:16" s="69" customFormat="1" ht="78" customHeight="1" x14ac:dyDescent="0.2">
      <c r="A164" s="236"/>
      <c r="B164" s="230"/>
      <c r="C164" s="41" t="s">
        <v>165</v>
      </c>
      <c r="D164" s="29" t="s">
        <v>429</v>
      </c>
      <c r="E164" s="30">
        <v>311.93</v>
      </c>
      <c r="F164" s="38">
        <v>15</v>
      </c>
      <c r="G164" s="99">
        <f t="shared" si="17"/>
        <v>4678.95</v>
      </c>
      <c r="H164" s="31"/>
      <c r="I164" s="31"/>
      <c r="J164" s="68">
        <f t="shared" si="16"/>
        <v>4678.95</v>
      </c>
      <c r="K164" s="84">
        <v>409.3</v>
      </c>
      <c r="L164" s="90"/>
      <c r="M164" s="84"/>
      <c r="N164" s="84"/>
      <c r="O164" s="84">
        <f t="shared" si="14"/>
        <v>409.3</v>
      </c>
      <c r="P164" s="76">
        <f t="shared" si="15"/>
        <v>4269.6499999999996</v>
      </c>
    </row>
    <row r="165" spans="1:16" s="69" customFormat="1" ht="78" customHeight="1" x14ac:dyDescent="0.2">
      <c r="A165" s="236"/>
      <c r="B165" s="230"/>
      <c r="C165" s="249" t="s">
        <v>166</v>
      </c>
      <c r="D165" s="29" t="s">
        <v>430</v>
      </c>
      <c r="E165" s="30">
        <v>215.62</v>
      </c>
      <c r="F165" s="38">
        <v>15</v>
      </c>
      <c r="G165" s="99">
        <f t="shared" si="17"/>
        <v>3234.3</v>
      </c>
      <c r="H165" s="31"/>
      <c r="I165" s="31"/>
      <c r="J165" s="68">
        <f t="shared" si="16"/>
        <v>3234.3</v>
      </c>
      <c r="K165" s="84">
        <v>105.47</v>
      </c>
      <c r="L165" s="90"/>
      <c r="M165" s="84"/>
      <c r="N165" s="84"/>
      <c r="O165" s="84">
        <f t="shared" si="14"/>
        <v>105.47</v>
      </c>
      <c r="P165" s="76">
        <f t="shared" si="15"/>
        <v>3128.8300000000004</v>
      </c>
    </row>
    <row r="166" spans="1:16" s="69" customFormat="1" ht="78" customHeight="1" x14ac:dyDescent="0.2">
      <c r="A166" s="236"/>
      <c r="B166" s="230"/>
      <c r="C166" s="251"/>
      <c r="D166" s="29" t="s">
        <v>431</v>
      </c>
      <c r="E166" s="30">
        <v>215.62</v>
      </c>
      <c r="F166" s="38">
        <v>15</v>
      </c>
      <c r="G166" s="99">
        <f t="shared" si="17"/>
        <v>3234.3</v>
      </c>
      <c r="H166" s="31"/>
      <c r="I166" s="31"/>
      <c r="J166" s="68">
        <f t="shared" si="16"/>
        <v>3234.3</v>
      </c>
      <c r="K166" s="84">
        <v>105.46</v>
      </c>
      <c r="L166" s="90"/>
      <c r="M166" s="84"/>
      <c r="N166" s="84"/>
      <c r="O166" s="84">
        <f t="shared" si="14"/>
        <v>105.46</v>
      </c>
      <c r="P166" s="76">
        <f t="shared" si="15"/>
        <v>3128.84</v>
      </c>
    </row>
    <row r="167" spans="1:16" s="69" customFormat="1" ht="78" customHeight="1" x14ac:dyDescent="0.2">
      <c r="A167" s="236"/>
      <c r="B167" s="231"/>
      <c r="C167" s="28" t="s">
        <v>167</v>
      </c>
      <c r="D167" s="219" t="s">
        <v>432</v>
      </c>
      <c r="E167" s="30">
        <v>286.52999999999997</v>
      </c>
      <c r="F167" s="38">
        <v>15</v>
      </c>
      <c r="G167" s="99">
        <f t="shared" si="17"/>
        <v>4297.95</v>
      </c>
      <c r="H167" s="31"/>
      <c r="I167" s="31"/>
      <c r="J167" s="68">
        <f t="shared" si="16"/>
        <v>4297.95</v>
      </c>
      <c r="K167" s="84">
        <v>348.34</v>
      </c>
      <c r="L167" s="90">
        <v>49.7</v>
      </c>
      <c r="M167" s="84"/>
      <c r="N167" s="84"/>
      <c r="O167" s="84">
        <f t="shared" si="14"/>
        <v>398.03999999999996</v>
      </c>
      <c r="P167" s="76">
        <f t="shared" si="15"/>
        <v>3899.91</v>
      </c>
    </row>
    <row r="168" spans="1:16" s="69" customFormat="1" ht="78" customHeight="1" x14ac:dyDescent="0.2">
      <c r="A168" s="236"/>
      <c r="B168" s="229" t="s">
        <v>27</v>
      </c>
      <c r="C168" s="249" t="s">
        <v>168</v>
      </c>
      <c r="D168" s="29" t="s">
        <v>433</v>
      </c>
      <c r="E168" s="30">
        <v>258.39999999999998</v>
      </c>
      <c r="F168" s="38">
        <v>15</v>
      </c>
      <c r="G168" s="99">
        <f t="shared" si="17"/>
        <v>3875.9999999999995</v>
      </c>
      <c r="H168" s="31"/>
      <c r="I168" s="31"/>
      <c r="J168" s="68">
        <f t="shared" si="16"/>
        <v>3875.9999999999995</v>
      </c>
      <c r="K168" s="84">
        <v>300.38</v>
      </c>
      <c r="L168" s="90"/>
      <c r="M168" s="84"/>
      <c r="N168" s="84">
        <v>250</v>
      </c>
      <c r="O168" s="84">
        <f t="shared" si="14"/>
        <v>550.38</v>
      </c>
      <c r="P168" s="76">
        <f t="shared" si="15"/>
        <v>3325.6199999999994</v>
      </c>
    </row>
    <row r="169" spans="1:16" s="69" customFormat="1" ht="78" customHeight="1" x14ac:dyDescent="0.2">
      <c r="A169" s="236"/>
      <c r="B169" s="230"/>
      <c r="C169" s="250"/>
      <c r="D169" s="29" t="s">
        <v>434</v>
      </c>
      <c r="E169" s="30">
        <v>258.39999999999998</v>
      </c>
      <c r="F169" s="38">
        <v>15</v>
      </c>
      <c r="G169" s="99">
        <f t="shared" si="17"/>
        <v>3875.9999999999995</v>
      </c>
      <c r="H169" s="31"/>
      <c r="I169" s="31"/>
      <c r="J169" s="68">
        <f t="shared" si="16"/>
        <v>3875.9999999999995</v>
      </c>
      <c r="K169" s="84">
        <v>300.38</v>
      </c>
      <c r="L169" s="90">
        <v>54.15</v>
      </c>
      <c r="M169" s="84">
        <f>G169*1%</f>
        <v>38.76</v>
      </c>
      <c r="N169" s="84"/>
      <c r="O169" s="84">
        <f t="shared" si="14"/>
        <v>393.28999999999996</v>
      </c>
      <c r="P169" s="76">
        <f t="shared" si="15"/>
        <v>3482.7099999999996</v>
      </c>
    </row>
    <row r="170" spans="1:16" s="69" customFormat="1" ht="78" customHeight="1" x14ac:dyDescent="0.2">
      <c r="A170" s="236"/>
      <c r="B170" s="230"/>
      <c r="C170" s="251"/>
      <c r="D170" s="29" t="s">
        <v>435</v>
      </c>
      <c r="E170" s="30">
        <v>258.39999999999998</v>
      </c>
      <c r="F170" s="38">
        <v>15</v>
      </c>
      <c r="G170" s="99">
        <f t="shared" si="17"/>
        <v>3875.9999999999995</v>
      </c>
      <c r="H170" s="31"/>
      <c r="I170" s="31"/>
      <c r="J170" s="68">
        <f t="shared" si="16"/>
        <v>3875.9999999999995</v>
      </c>
      <c r="K170" s="84">
        <v>300.38</v>
      </c>
      <c r="L170" s="90"/>
      <c r="M170" s="84"/>
      <c r="N170" s="84">
        <v>375</v>
      </c>
      <c r="O170" s="84">
        <f t="shared" si="14"/>
        <v>675.38</v>
      </c>
      <c r="P170" s="76">
        <f t="shared" si="15"/>
        <v>3200.6199999999994</v>
      </c>
    </row>
    <row r="171" spans="1:16" s="69" customFormat="1" ht="78" customHeight="1" x14ac:dyDescent="0.2">
      <c r="A171" s="236"/>
      <c r="B171" s="230"/>
      <c r="C171" s="249" t="s">
        <v>30</v>
      </c>
      <c r="D171" s="29" t="s">
        <v>436</v>
      </c>
      <c r="E171" s="31">
        <v>248.46</v>
      </c>
      <c r="F171" s="38">
        <v>15</v>
      </c>
      <c r="G171" s="99">
        <f t="shared" si="17"/>
        <v>3726.9</v>
      </c>
      <c r="H171" s="31"/>
      <c r="I171" s="31"/>
      <c r="J171" s="68">
        <f t="shared" si="16"/>
        <v>3726.9</v>
      </c>
      <c r="K171" s="84">
        <v>284.08</v>
      </c>
      <c r="L171" s="90"/>
      <c r="M171" s="84"/>
      <c r="N171" s="84"/>
      <c r="O171" s="84">
        <f t="shared" si="14"/>
        <v>284.08</v>
      </c>
      <c r="P171" s="76">
        <f t="shared" si="15"/>
        <v>3442.82</v>
      </c>
    </row>
    <row r="172" spans="1:16" s="69" customFormat="1" ht="78" customHeight="1" x14ac:dyDescent="0.2">
      <c r="A172" s="236"/>
      <c r="B172" s="230"/>
      <c r="C172" s="251"/>
      <c r="D172" s="29" t="s">
        <v>437</v>
      </c>
      <c r="E172" s="31">
        <v>248.46</v>
      </c>
      <c r="F172" s="38">
        <v>15</v>
      </c>
      <c r="G172" s="99">
        <f t="shared" si="17"/>
        <v>3726.9</v>
      </c>
      <c r="H172" s="31"/>
      <c r="I172" s="31"/>
      <c r="J172" s="68">
        <f t="shared" si="16"/>
        <v>3726.9</v>
      </c>
      <c r="K172" s="84">
        <v>284.16000000000003</v>
      </c>
      <c r="L172" s="90">
        <v>70.42</v>
      </c>
      <c r="M172" s="84"/>
      <c r="N172" s="84"/>
      <c r="O172" s="84">
        <f t="shared" si="14"/>
        <v>354.58000000000004</v>
      </c>
      <c r="P172" s="76">
        <f t="shared" si="15"/>
        <v>3372.32</v>
      </c>
    </row>
    <row r="173" spans="1:16" s="69" customFormat="1" ht="78" customHeight="1" x14ac:dyDescent="0.2">
      <c r="A173" s="236"/>
      <c r="B173" s="230"/>
      <c r="C173" s="54" t="s">
        <v>169</v>
      </c>
      <c r="D173" s="29" t="s">
        <v>439</v>
      </c>
      <c r="E173" s="30">
        <v>180.8</v>
      </c>
      <c r="F173" s="38">
        <v>15</v>
      </c>
      <c r="G173" s="99">
        <f t="shared" ref="G173" si="18">+E173*F173</f>
        <v>2712</v>
      </c>
      <c r="H173" s="31"/>
      <c r="I173" s="31"/>
      <c r="J173" s="68">
        <f t="shared" si="16"/>
        <v>2712</v>
      </c>
      <c r="K173" s="84">
        <v>28.31</v>
      </c>
      <c r="L173" s="90"/>
      <c r="M173" s="84">
        <f>G173*1%</f>
        <v>27.12</v>
      </c>
      <c r="N173" s="84"/>
      <c r="O173" s="84">
        <f t="shared" si="14"/>
        <v>55.43</v>
      </c>
      <c r="P173" s="76">
        <f t="shared" si="15"/>
        <v>2656.57</v>
      </c>
    </row>
    <row r="174" spans="1:16" s="69" customFormat="1" ht="78" customHeight="1" x14ac:dyDescent="0.2">
      <c r="A174" s="236"/>
      <c r="B174" s="230"/>
      <c r="C174" s="155" t="s">
        <v>170</v>
      </c>
      <c r="D174" s="221" t="s">
        <v>438</v>
      </c>
      <c r="E174" s="30">
        <v>173.94</v>
      </c>
      <c r="F174" s="38">
        <v>15</v>
      </c>
      <c r="G174" s="99">
        <f t="shared" si="17"/>
        <v>2609.1</v>
      </c>
      <c r="H174" s="31">
        <v>16.809999999999999</v>
      </c>
      <c r="I174" s="31"/>
      <c r="J174" s="68">
        <f t="shared" si="16"/>
        <v>2625.91</v>
      </c>
      <c r="K174" s="84"/>
      <c r="L174" s="90"/>
      <c r="M174" s="84"/>
      <c r="N174" s="84">
        <v>400</v>
      </c>
      <c r="O174" s="84">
        <f t="shared" si="14"/>
        <v>400</v>
      </c>
      <c r="P174" s="76">
        <f t="shared" si="15"/>
        <v>2225.91</v>
      </c>
    </row>
    <row r="175" spans="1:16" s="69" customFormat="1" ht="78" customHeight="1" x14ac:dyDescent="0.2">
      <c r="A175" s="236"/>
      <c r="B175" s="230"/>
      <c r="C175" s="155" t="s">
        <v>171</v>
      </c>
      <c r="D175" s="221" t="s">
        <v>545</v>
      </c>
      <c r="E175" s="30">
        <v>162.62</v>
      </c>
      <c r="F175" s="38">
        <v>15</v>
      </c>
      <c r="G175" s="99">
        <f>+E175*F175</f>
        <v>2439.3000000000002</v>
      </c>
      <c r="H175" s="31">
        <v>16.23</v>
      </c>
      <c r="I175" s="31"/>
      <c r="J175" s="68">
        <f t="shared" si="16"/>
        <v>2455.5300000000002</v>
      </c>
      <c r="K175" s="84"/>
      <c r="L175" s="90"/>
      <c r="M175" s="84"/>
      <c r="N175" s="84"/>
      <c r="O175" s="84">
        <f t="shared" si="14"/>
        <v>0</v>
      </c>
      <c r="P175" s="76">
        <f t="shared" si="15"/>
        <v>2455.5300000000002</v>
      </c>
    </row>
    <row r="176" spans="1:16" s="69" customFormat="1" ht="78" customHeight="1" x14ac:dyDescent="0.2">
      <c r="A176" s="237"/>
      <c r="B176" s="230"/>
      <c r="C176" s="54" t="s">
        <v>172</v>
      </c>
      <c r="D176" s="29" t="s">
        <v>440</v>
      </c>
      <c r="E176" s="30">
        <v>300</v>
      </c>
      <c r="F176" s="38">
        <v>15</v>
      </c>
      <c r="G176" s="99">
        <f t="shared" si="17"/>
        <v>4500</v>
      </c>
      <c r="H176" s="31"/>
      <c r="I176" s="31"/>
      <c r="J176" s="68">
        <f t="shared" si="16"/>
        <v>4500</v>
      </c>
      <c r="K176" s="84">
        <v>380.67</v>
      </c>
      <c r="L176" s="90"/>
      <c r="M176" s="84"/>
      <c r="N176" s="84"/>
      <c r="O176" s="84">
        <f t="shared" si="14"/>
        <v>380.67</v>
      </c>
      <c r="P176" s="76">
        <f t="shared" si="15"/>
        <v>4119.33</v>
      </c>
    </row>
    <row r="177" spans="1:16" s="69" customFormat="1" ht="78" customHeight="1" x14ac:dyDescent="0.2">
      <c r="A177" s="235" t="s">
        <v>154</v>
      </c>
      <c r="B177" s="230"/>
      <c r="C177" s="54" t="s">
        <v>173</v>
      </c>
      <c r="D177" s="29" t="s">
        <v>441</v>
      </c>
      <c r="E177" s="55">
        <v>258.89999999999998</v>
      </c>
      <c r="F177" s="38">
        <v>15</v>
      </c>
      <c r="G177" s="99">
        <f t="shared" si="17"/>
        <v>3883.4999999999995</v>
      </c>
      <c r="H177" s="31"/>
      <c r="I177" s="31"/>
      <c r="J177" s="68">
        <f t="shared" si="16"/>
        <v>3883.4999999999995</v>
      </c>
      <c r="K177" s="84">
        <v>301.19</v>
      </c>
      <c r="L177" s="90">
        <v>49.7</v>
      </c>
      <c r="M177" s="84">
        <f>G177*1%</f>
        <v>38.834999999999994</v>
      </c>
      <c r="N177" s="84"/>
      <c r="O177" s="84">
        <f t="shared" si="14"/>
        <v>389.72499999999997</v>
      </c>
      <c r="P177" s="76">
        <f t="shared" si="15"/>
        <v>3493.7749999999996</v>
      </c>
    </row>
    <row r="178" spans="1:16" s="69" customFormat="1" ht="78" customHeight="1" x14ac:dyDescent="0.2">
      <c r="A178" s="236"/>
      <c r="B178" s="230"/>
      <c r="C178" s="54" t="s">
        <v>253</v>
      </c>
      <c r="D178" s="29" t="s">
        <v>442</v>
      </c>
      <c r="E178" s="55">
        <v>206</v>
      </c>
      <c r="F178" s="38">
        <v>15</v>
      </c>
      <c r="G178" s="99">
        <f t="shared" si="17"/>
        <v>3090</v>
      </c>
      <c r="H178" s="31"/>
      <c r="I178" s="31"/>
      <c r="J178" s="68">
        <f t="shared" si="16"/>
        <v>3090</v>
      </c>
      <c r="K178" s="84">
        <v>89.76</v>
      </c>
      <c r="L178" s="90"/>
      <c r="M178" s="84"/>
      <c r="N178" s="84"/>
      <c r="O178" s="84">
        <f t="shared" si="14"/>
        <v>89.76</v>
      </c>
      <c r="P178" s="76">
        <f t="shared" si="15"/>
        <v>3000.24</v>
      </c>
    </row>
    <row r="179" spans="1:16" s="69" customFormat="1" ht="78" customHeight="1" x14ac:dyDescent="0.2">
      <c r="A179" s="236"/>
      <c r="B179" s="230"/>
      <c r="C179" s="54" t="s">
        <v>174</v>
      </c>
      <c r="D179" s="29" t="s">
        <v>443</v>
      </c>
      <c r="E179" s="55">
        <v>280.8</v>
      </c>
      <c r="F179" s="38">
        <v>15</v>
      </c>
      <c r="G179" s="99">
        <f t="shared" si="17"/>
        <v>4212</v>
      </c>
      <c r="H179" s="31"/>
      <c r="I179" s="31"/>
      <c r="J179" s="68">
        <f t="shared" si="16"/>
        <v>4212</v>
      </c>
      <c r="K179" s="84">
        <v>336.93</v>
      </c>
      <c r="L179" s="90">
        <v>49.7</v>
      </c>
      <c r="M179" s="84">
        <f>G179*1%</f>
        <v>42.12</v>
      </c>
      <c r="N179" s="84"/>
      <c r="O179" s="84">
        <f t="shared" si="14"/>
        <v>428.75</v>
      </c>
      <c r="P179" s="76">
        <f t="shared" si="15"/>
        <v>3783.25</v>
      </c>
    </row>
    <row r="180" spans="1:16" s="69" customFormat="1" ht="78" customHeight="1" x14ac:dyDescent="0.2">
      <c r="A180" s="236"/>
      <c r="B180" s="230"/>
      <c r="C180" s="54" t="s">
        <v>175</v>
      </c>
      <c r="D180" s="219" t="s">
        <v>444</v>
      </c>
      <c r="E180" s="30">
        <v>217.8</v>
      </c>
      <c r="F180" s="38">
        <v>15</v>
      </c>
      <c r="G180" s="99">
        <f t="shared" si="17"/>
        <v>3267</v>
      </c>
      <c r="H180" s="31"/>
      <c r="I180" s="31"/>
      <c r="J180" s="68">
        <f t="shared" si="16"/>
        <v>3267</v>
      </c>
      <c r="K180" s="84">
        <v>109.02</v>
      </c>
      <c r="L180" s="90">
        <v>49.7</v>
      </c>
      <c r="M180" s="84">
        <f>G180*1%</f>
        <v>32.67</v>
      </c>
      <c r="N180" s="84"/>
      <c r="O180" s="84">
        <f t="shared" si="14"/>
        <v>191.39</v>
      </c>
      <c r="P180" s="76">
        <f t="shared" si="15"/>
        <v>3075.61</v>
      </c>
    </row>
    <row r="181" spans="1:16" s="69" customFormat="1" ht="78" customHeight="1" x14ac:dyDescent="0.2">
      <c r="A181" s="236"/>
      <c r="B181" s="231"/>
      <c r="C181" s="54" t="s">
        <v>176</v>
      </c>
      <c r="D181" s="29" t="s">
        <v>445</v>
      </c>
      <c r="E181" s="30">
        <v>180.93</v>
      </c>
      <c r="F181" s="38">
        <v>15</v>
      </c>
      <c r="G181" s="99">
        <f t="shared" si="17"/>
        <v>2713.9500000000003</v>
      </c>
      <c r="H181" s="31"/>
      <c r="I181" s="31"/>
      <c r="J181" s="68">
        <f t="shared" si="16"/>
        <v>2713.9500000000003</v>
      </c>
      <c r="K181" s="84">
        <v>28.57</v>
      </c>
      <c r="L181" s="90">
        <v>54.15</v>
      </c>
      <c r="M181" s="84"/>
      <c r="N181" s="84"/>
      <c r="O181" s="84">
        <f t="shared" si="14"/>
        <v>82.72</v>
      </c>
      <c r="P181" s="76">
        <f t="shared" si="15"/>
        <v>2631.2300000000005</v>
      </c>
    </row>
    <row r="182" spans="1:16" s="69" customFormat="1" ht="78" customHeight="1" x14ac:dyDescent="0.2">
      <c r="A182" s="236"/>
      <c r="B182" s="243" t="s">
        <v>177</v>
      </c>
      <c r="C182" s="45" t="s">
        <v>254</v>
      </c>
      <c r="D182" s="29" t="s">
        <v>446</v>
      </c>
      <c r="E182" s="30">
        <v>366.66</v>
      </c>
      <c r="F182" s="38">
        <v>15</v>
      </c>
      <c r="G182" s="99">
        <f t="shared" si="17"/>
        <v>5499.9000000000005</v>
      </c>
      <c r="H182" s="31"/>
      <c r="I182" s="31"/>
      <c r="J182" s="68">
        <f t="shared" si="16"/>
        <v>5499.9000000000005</v>
      </c>
      <c r="K182" s="84">
        <v>551.22</v>
      </c>
      <c r="L182" s="90"/>
      <c r="M182" s="84"/>
      <c r="N182" s="84"/>
      <c r="O182" s="84">
        <f t="shared" si="14"/>
        <v>551.22</v>
      </c>
      <c r="P182" s="76">
        <f t="shared" si="15"/>
        <v>4948.68</v>
      </c>
    </row>
    <row r="183" spans="1:16" s="69" customFormat="1" ht="78" customHeight="1" x14ac:dyDescent="0.2">
      <c r="A183" s="236"/>
      <c r="B183" s="245"/>
      <c r="C183" s="45" t="s">
        <v>255</v>
      </c>
      <c r="D183" s="29" t="s">
        <v>447</v>
      </c>
      <c r="E183" s="30">
        <v>320</v>
      </c>
      <c r="F183" s="38">
        <v>15</v>
      </c>
      <c r="G183" s="99">
        <f t="shared" si="17"/>
        <v>4800</v>
      </c>
      <c r="H183" s="31"/>
      <c r="I183" s="31"/>
      <c r="J183" s="68">
        <f t="shared" si="16"/>
        <v>4800</v>
      </c>
      <c r="K183" s="84">
        <v>428.67</v>
      </c>
      <c r="L183" s="90"/>
      <c r="M183" s="84"/>
      <c r="N183" s="84">
        <v>416.67</v>
      </c>
      <c r="O183" s="84">
        <f t="shared" si="14"/>
        <v>845.34</v>
      </c>
      <c r="P183" s="76">
        <f t="shared" si="15"/>
        <v>3954.66</v>
      </c>
    </row>
    <row r="184" spans="1:16" s="69" customFormat="1" ht="78" customHeight="1" x14ac:dyDescent="0.2">
      <c r="A184" s="236"/>
      <c r="B184" s="194" t="s">
        <v>177</v>
      </c>
      <c r="C184" s="45" t="s">
        <v>256</v>
      </c>
      <c r="D184" s="29" t="s">
        <v>448</v>
      </c>
      <c r="E184" s="30">
        <v>238.65</v>
      </c>
      <c r="F184" s="38">
        <v>15</v>
      </c>
      <c r="G184" s="99">
        <f t="shared" si="17"/>
        <v>3579.75</v>
      </c>
      <c r="H184" s="31"/>
      <c r="I184" s="31"/>
      <c r="J184" s="68">
        <f t="shared" si="16"/>
        <v>3579.75</v>
      </c>
      <c r="K184" s="84">
        <v>160.80000000000001</v>
      </c>
      <c r="L184" s="90"/>
      <c r="M184" s="84"/>
      <c r="N184" s="84"/>
      <c r="O184" s="84">
        <f t="shared" si="14"/>
        <v>160.80000000000001</v>
      </c>
      <c r="P184" s="76">
        <f t="shared" si="15"/>
        <v>3418.95</v>
      </c>
    </row>
    <row r="185" spans="1:16" s="69" customFormat="1" ht="78" customHeight="1" x14ac:dyDescent="0.2">
      <c r="A185" s="236"/>
      <c r="B185" s="229" t="s">
        <v>45</v>
      </c>
      <c r="C185" s="41" t="s">
        <v>257</v>
      </c>
      <c r="D185" s="29" t="s">
        <v>449</v>
      </c>
      <c r="E185" s="30">
        <v>423</v>
      </c>
      <c r="F185" s="38">
        <v>15</v>
      </c>
      <c r="G185" s="99">
        <f t="shared" si="17"/>
        <v>6345</v>
      </c>
      <c r="H185" s="31"/>
      <c r="I185" s="31"/>
      <c r="J185" s="68">
        <f t="shared" si="16"/>
        <v>6345</v>
      </c>
      <c r="K185" s="84">
        <v>717.14</v>
      </c>
      <c r="L185" s="90"/>
      <c r="M185" s="84"/>
      <c r="N185" s="84"/>
      <c r="O185" s="84">
        <f t="shared" si="14"/>
        <v>717.14</v>
      </c>
      <c r="P185" s="76">
        <f t="shared" si="15"/>
        <v>5627.86</v>
      </c>
    </row>
    <row r="186" spans="1:16" s="69" customFormat="1" ht="78" customHeight="1" x14ac:dyDescent="0.2">
      <c r="A186" s="236"/>
      <c r="B186" s="230"/>
      <c r="C186" s="41" t="s">
        <v>210</v>
      </c>
      <c r="D186" s="29" t="s">
        <v>450</v>
      </c>
      <c r="E186" s="30">
        <v>326</v>
      </c>
      <c r="F186" s="38">
        <v>15</v>
      </c>
      <c r="G186" s="99">
        <f t="shared" si="17"/>
        <v>4890</v>
      </c>
      <c r="H186" s="31"/>
      <c r="I186" s="31"/>
      <c r="J186" s="68">
        <f t="shared" si="16"/>
        <v>4890</v>
      </c>
      <c r="K186" s="84">
        <v>443.07</v>
      </c>
      <c r="L186" s="90">
        <v>49.7</v>
      </c>
      <c r="M186" s="84">
        <f>G186*1%</f>
        <v>48.9</v>
      </c>
      <c r="N186" s="84"/>
      <c r="O186" s="84">
        <f t="shared" si="14"/>
        <v>541.66999999999996</v>
      </c>
      <c r="P186" s="76">
        <f t="shared" si="15"/>
        <v>4348.33</v>
      </c>
    </row>
    <row r="187" spans="1:16" s="69" customFormat="1" ht="78" customHeight="1" x14ac:dyDescent="0.2">
      <c r="A187" s="236"/>
      <c r="B187" s="230"/>
      <c r="C187" s="41" t="s">
        <v>180</v>
      </c>
      <c r="D187" s="29" t="s">
        <v>451</v>
      </c>
      <c r="E187" s="30">
        <v>214.6</v>
      </c>
      <c r="F187" s="38">
        <v>15</v>
      </c>
      <c r="G187" s="99">
        <f t="shared" si="17"/>
        <v>3219</v>
      </c>
      <c r="H187" s="31"/>
      <c r="I187" s="31"/>
      <c r="J187" s="68">
        <f t="shared" si="16"/>
        <v>3219</v>
      </c>
      <c r="K187" s="84">
        <v>103.79</v>
      </c>
      <c r="L187" s="90">
        <v>49.7</v>
      </c>
      <c r="M187" s="84">
        <f>G187*1%</f>
        <v>32.19</v>
      </c>
      <c r="N187" s="84">
        <v>416.67</v>
      </c>
      <c r="O187" s="84">
        <f t="shared" si="14"/>
        <v>602.35</v>
      </c>
      <c r="P187" s="76">
        <f t="shared" si="15"/>
        <v>2616.65</v>
      </c>
    </row>
    <row r="188" spans="1:16" s="69" customFormat="1" ht="78" customHeight="1" x14ac:dyDescent="0.2">
      <c r="A188" s="236"/>
      <c r="B188" s="230"/>
      <c r="C188" s="184" t="s">
        <v>181</v>
      </c>
      <c r="D188" s="219" t="s">
        <v>453</v>
      </c>
      <c r="E188" s="30">
        <v>180.3</v>
      </c>
      <c r="F188" s="38">
        <v>15</v>
      </c>
      <c r="G188" s="99">
        <f>+E188*F188</f>
        <v>2704.5</v>
      </c>
      <c r="H188" s="31"/>
      <c r="I188" s="31">
        <v>8317</v>
      </c>
      <c r="J188" s="68">
        <f t="shared" si="16"/>
        <v>11021.5</v>
      </c>
      <c r="K188" s="84">
        <v>27.54</v>
      </c>
      <c r="L188" s="90">
        <v>49.7</v>
      </c>
      <c r="M188" s="84">
        <f>G188*1%</f>
        <v>27.045000000000002</v>
      </c>
      <c r="N188" s="84"/>
      <c r="O188" s="84">
        <f t="shared" si="14"/>
        <v>104.28500000000001</v>
      </c>
      <c r="P188" s="76">
        <f t="shared" si="15"/>
        <v>10917.215</v>
      </c>
    </row>
    <row r="189" spans="1:16" s="69" customFormat="1" ht="78" customHeight="1" x14ac:dyDescent="0.2">
      <c r="A189" s="236"/>
      <c r="B189" s="230"/>
      <c r="C189" s="184" t="s">
        <v>591</v>
      </c>
      <c r="D189" s="29" t="s">
        <v>452</v>
      </c>
      <c r="E189" s="30">
        <v>178.6</v>
      </c>
      <c r="F189" s="38">
        <v>15</v>
      </c>
      <c r="G189" s="99">
        <f t="shared" si="17"/>
        <v>2679</v>
      </c>
      <c r="H189" s="31"/>
      <c r="I189" s="31"/>
      <c r="J189" s="68">
        <f t="shared" si="16"/>
        <v>2679</v>
      </c>
      <c r="K189" s="84">
        <v>24.77</v>
      </c>
      <c r="L189" s="90"/>
      <c r="M189" s="84"/>
      <c r="N189" s="84"/>
      <c r="O189" s="84">
        <f t="shared" si="14"/>
        <v>24.77</v>
      </c>
      <c r="P189" s="76">
        <f t="shared" si="15"/>
        <v>2654.23</v>
      </c>
    </row>
    <row r="190" spans="1:16" s="69" customFormat="1" ht="78" customHeight="1" x14ac:dyDescent="0.2">
      <c r="A190" s="236"/>
      <c r="B190" s="230"/>
      <c r="C190" s="240" t="s">
        <v>592</v>
      </c>
      <c r="D190" s="219" t="s">
        <v>454</v>
      </c>
      <c r="E190" s="55">
        <v>166.91</v>
      </c>
      <c r="F190" s="38">
        <v>15</v>
      </c>
      <c r="G190" s="99">
        <f t="shared" si="17"/>
        <v>2503.65</v>
      </c>
      <c r="H190" s="31">
        <v>9.1999999999999993</v>
      </c>
      <c r="I190" s="31"/>
      <c r="J190" s="68">
        <f t="shared" si="16"/>
        <v>2512.85</v>
      </c>
      <c r="K190" s="84"/>
      <c r="L190" s="90"/>
      <c r="M190" s="84"/>
      <c r="N190" s="84"/>
      <c r="O190" s="84">
        <f t="shared" si="14"/>
        <v>0</v>
      </c>
      <c r="P190" s="76">
        <f t="shared" si="15"/>
        <v>2512.85</v>
      </c>
    </row>
    <row r="191" spans="1:16" s="69" customFormat="1" ht="78" customHeight="1" x14ac:dyDescent="0.2">
      <c r="A191" s="236"/>
      <c r="B191" s="230"/>
      <c r="C191" s="241"/>
      <c r="D191" s="219" t="s">
        <v>455</v>
      </c>
      <c r="E191" s="55">
        <v>166.91</v>
      </c>
      <c r="F191" s="38">
        <v>15</v>
      </c>
      <c r="G191" s="99">
        <f t="shared" si="17"/>
        <v>2503.65</v>
      </c>
      <c r="H191" s="31">
        <v>9.1999999999999993</v>
      </c>
      <c r="I191" s="31"/>
      <c r="J191" s="68">
        <f t="shared" si="16"/>
        <v>2512.85</v>
      </c>
      <c r="K191" s="84"/>
      <c r="L191" s="90"/>
      <c r="M191" s="84"/>
      <c r="N191" s="84"/>
      <c r="O191" s="84">
        <f t="shared" si="14"/>
        <v>0</v>
      </c>
      <c r="P191" s="76">
        <f t="shared" si="15"/>
        <v>2512.85</v>
      </c>
    </row>
    <row r="192" spans="1:16" s="69" customFormat="1" ht="78" customHeight="1" x14ac:dyDescent="0.2">
      <c r="A192" s="236"/>
      <c r="B192" s="230"/>
      <c r="C192" s="242"/>
      <c r="D192" s="219" t="s">
        <v>456</v>
      </c>
      <c r="E192" s="55">
        <v>166.91</v>
      </c>
      <c r="F192" s="38">
        <v>15</v>
      </c>
      <c r="G192" s="99">
        <f t="shared" si="17"/>
        <v>2503.65</v>
      </c>
      <c r="H192" s="31">
        <v>9.1999999999999993</v>
      </c>
      <c r="I192" s="31"/>
      <c r="J192" s="68">
        <f t="shared" si="16"/>
        <v>2512.85</v>
      </c>
      <c r="K192" s="84"/>
      <c r="L192" s="90"/>
      <c r="M192" s="84"/>
      <c r="N192" s="84"/>
      <c r="O192" s="84">
        <f t="shared" si="14"/>
        <v>0</v>
      </c>
      <c r="P192" s="76">
        <f t="shared" si="15"/>
        <v>2512.85</v>
      </c>
    </row>
    <row r="193" spans="1:16" s="69" customFormat="1" ht="78" customHeight="1" x14ac:dyDescent="0.2">
      <c r="A193" s="236"/>
      <c r="B193" s="230"/>
      <c r="C193" s="185" t="s">
        <v>164</v>
      </c>
      <c r="D193" s="219" t="s">
        <v>457</v>
      </c>
      <c r="E193" s="55">
        <v>290.5</v>
      </c>
      <c r="F193" s="38">
        <v>15</v>
      </c>
      <c r="G193" s="99">
        <f t="shared" si="17"/>
        <v>4357.5</v>
      </c>
      <c r="H193" s="31"/>
      <c r="I193" s="31"/>
      <c r="J193" s="68">
        <f t="shared" si="16"/>
        <v>4357.5</v>
      </c>
      <c r="K193" s="84">
        <v>357.94</v>
      </c>
      <c r="L193" s="90">
        <v>57.76</v>
      </c>
      <c r="M193" s="84">
        <f>G193*1%</f>
        <v>43.575000000000003</v>
      </c>
      <c r="N193" s="84"/>
      <c r="O193" s="84">
        <f t="shared" si="14"/>
        <v>459.27499999999998</v>
      </c>
      <c r="P193" s="76">
        <f t="shared" si="15"/>
        <v>3898.2249999999999</v>
      </c>
    </row>
    <row r="194" spans="1:16" s="69" customFormat="1" ht="78" customHeight="1" x14ac:dyDescent="0.2">
      <c r="A194" s="237"/>
      <c r="B194" s="230"/>
      <c r="C194" s="252" t="s">
        <v>593</v>
      </c>
      <c r="D194" s="29" t="s">
        <v>488</v>
      </c>
      <c r="E194" s="31">
        <v>226.9</v>
      </c>
      <c r="F194" s="38">
        <v>15</v>
      </c>
      <c r="G194" s="99">
        <f>+E194*F194</f>
        <v>3403.5</v>
      </c>
      <c r="H194" s="31"/>
      <c r="I194" s="31"/>
      <c r="J194" s="68">
        <f t="shared" si="16"/>
        <v>3403.5</v>
      </c>
      <c r="K194" s="84">
        <v>123.87</v>
      </c>
      <c r="L194" s="90">
        <v>65.36</v>
      </c>
      <c r="M194" s="84">
        <f>G194*1%</f>
        <v>34.035000000000004</v>
      </c>
      <c r="N194" s="84">
        <v>384.62</v>
      </c>
      <c r="O194" s="84">
        <f t="shared" si="14"/>
        <v>607.88499999999999</v>
      </c>
      <c r="P194" s="76">
        <f t="shared" si="15"/>
        <v>2795.6149999999998</v>
      </c>
    </row>
    <row r="195" spans="1:16" s="69" customFormat="1" ht="78" customHeight="1" x14ac:dyDescent="0.2">
      <c r="A195" s="235" t="s">
        <v>154</v>
      </c>
      <c r="B195" s="230"/>
      <c r="C195" s="253"/>
      <c r="D195" s="29" t="s">
        <v>462</v>
      </c>
      <c r="E195" s="31">
        <v>226.9</v>
      </c>
      <c r="F195" s="38">
        <v>15</v>
      </c>
      <c r="G195" s="99">
        <f>+E195*F195</f>
        <v>3403.5</v>
      </c>
      <c r="H195" s="31"/>
      <c r="I195" s="31"/>
      <c r="J195" s="68">
        <f t="shared" si="16"/>
        <v>3403.5</v>
      </c>
      <c r="K195" s="84">
        <v>123.87</v>
      </c>
      <c r="L195" s="90">
        <v>49.7</v>
      </c>
      <c r="M195" s="84">
        <f>G195*1%</f>
        <v>34.035000000000004</v>
      </c>
      <c r="N195" s="84"/>
      <c r="O195" s="84">
        <f t="shared" si="14"/>
        <v>207.60499999999999</v>
      </c>
      <c r="P195" s="76">
        <f t="shared" si="15"/>
        <v>3195.895</v>
      </c>
    </row>
    <row r="196" spans="1:16" s="69" customFormat="1" ht="78" customHeight="1" x14ac:dyDescent="0.2">
      <c r="A196" s="236"/>
      <c r="B196" s="230"/>
      <c r="C196" s="254"/>
      <c r="D196" s="29" t="s">
        <v>463</v>
      </c>
      <c r="E196" s="31">
        <v>226.9</v>
      </c>
      <c r="F196" s="38">
        <v>15</v>
      </c>
      <c r="G196" s="99">
        <f>+E196*F196</f>
        <v>3403.5</v>
      </c>
      <c r="H196" s="31"/>
      <c r="I196" s="31"/>
      <c r="J196" s="68">
        <f t="shared" si="16"/>
        <v>3403.5</v>
      </c>
      <c r="K196" s="84">
        <v>123.87</v>
      </c>
      <c r="L196" s="90">
        <v>49.7</v>
      </c>
      <c r="M196" s="84">
        <f>G196*1%</f>
        <v>34.035000000000004</v>
      </c>
      <c r="N196" s="84"/>
      <c r="O196" s="84">
        <f t="shared" si="14"/>
        <v>207.60499999999999</v>
      </c>
      <c r="P196" s="76">
        <f t="shared" si="15"/>
        <v>3195.895</v>
      </c>
    </row>
    <row r="197" spans="1:16" s="69" customFormat="1" ht="78" customHeight="1" x14ac:dyDescent="0.2">
      <c r="A197" s="236"/>
      <c r="B197" s="230"/>
      <c r="C197" s="252" t="s">
        <v>594</v>
      </c>
      <c r="D197" s="219" t="s">
        <v>458</v>
      </c>
      <c r="E197" s="55">
        <v>206</v>
      </c>
      <c r="F197" s="38">
        <v>15</v>
      </c>
      <c r="G197" s="99">
        <f t="shared" si="17"/>
        <v>3090</v>
      </c>
      <c r="H197" s="31"/>
      <c r="I197" s="31"/>
      <c r="J197" s="68">
        <f t="shared" si="16"/>
        <v>3090</v>
      </c>
      <c r="K197" s="84">
        <v>89.76</v>
      </c>
      <c r="L197" s="90"/>
      <c r="M197" s="84"/>
      <c r="N197" s="84"/>
      <c r="O197" s="84">
        <f t="shared" si="14"/>
        <v>89.76</v>
      </c>
      <c r="P197" s="76">
        <f t="shared" si="15"/>
        <v>3000.24</v>
      </c>
    </row>
    <row r="198" spans="1:16" s="69" customFormat="1" ht="78" customHeight="1" x14ac:dyDescent="0.2">
      <c r="A198" s="236"/>
      <c r="B198" s="230"/>
      <c r="C198" s="253"/>
      <c r="D198" s="219" t="s">
        <v>459</v>
      </c>
      <c r="E198" s="55">
        <v>206</v>
      </c>
      <c r="F198" s="38">
        <v>15</v>
      </c>
      <c r="G198" s="99">
        <f t="shared" si="17"/>
        <v>3090</v>
      </c>
      <c r="H198" s="31"/>
      <c r="I198" s="31"/>
      <c r="J198" s="68">
        <f t="shared" si="16"/>
        <v>3090</v>
      </c>
      <c r="K198" s="84">
        <v>89.76</v>
      </c>
      <c r="L198" s="90"/>
      <c r="M198" s="84"/>
      <c r="N198" s="84"/>
      <c r="O198" s="84">
        <f t="shared" si="14"/>
        <v>89.76</v>
      </c>
      <c r="P198" s="76">
        <f t="shared" si="15"/>
        <v>3000.24</v>
      </c>
    </row>
    <row r="199" spans="1:16" s="69" customFormat="1" ht="78" customHeight="1" x14ac:dyDescent="0.2">
      <c r="A199" s="236"/>
      <c r="B199" s="230"/>
      <c r="C199" s="253"/>
      <c r="D199" s="219" t="s">
        <v>460</v>
      </c>
      <c r="E199" s="55">
        <v>206</v>
      </c>
      <c r="F199" s="38">
        <v>15</v>
      </c>
      <c r="G199" s="99">
        <f t="shared" si="17"/>
        <v>3090</v>
      </c>
      <c r="H199" s="31"/>
      <c r="I199" s="31"/>
      <c r="J199" s="68">
        <f t="shared" si="16"/>
        <v>3090</v>
      </c>
      <c r="K199" s="84">
        <v>89.76</v>
      </c>
      <c r="L199" s="90"/>
      <c r="M199" s="84"/>
      <c r="N199" s="84"/>
      <c r="O199" s="84">
        <f t="shared" si="14"/>
        <v>89.76</v>
      </c>
      <c r="P199" s="76">
        <f t="shared" si="15"/>
        <v>3000.24</v>
      </c>
    </row>
    <row r="200" spans="1:16" s="69" customFormat="1" ht="78" customHeight="1" x14ac:dyDescent="0.2">
      <c r="A200" s="236"/>
      <c r="B200" s="230"/>
      <c r="C200" s="254"/>
      <c r="D200" s="29" t="s">
        <v>461</v>
      </c>
      <c r="E200" s="55">
        <v>206</v>
      </c>
      <c r="F200" s="38">
        <v>15</v>
      </c>
      <c r="G200" s="99">
        <f t="shared" si="17"/>
        <v>3090</v>
      </c>
      <c r="H200" s="31"/>
      <c r="I200" s="31"/>
      <c r="J200" s="68">
        <f t="shared" si="16"/>
        <v>3090</v>
      </c>
      <c r="K200" s="84">
        <v>89.76</v>
      </c>
      <c r="L200" s="90"/>
      <c r="M200" s="84"/>
      <c r="N200" s="84"/>
      <c r="O200" s="84">
        <f t="shared" si="14"/>
        <v>89.76</v>
      </c>
      <c r="P200" s="76">
        <f t="shared" si="15"/>
        <v>3000.24</v>
      </c>
    </row>
    <row r="201" spans="1:16" s="69" customFormat="1" ht="78" customHeight="1" x14ac:dyDescent="0.2">
      <c r="A201" s="236"/>
      <c r="B201" s="231"/>
      <c r="C201" s="28" t="s">
        <v>182</v>
      </c>
      <c r="D201" s="29" t="s">
        <v>464</v>
      </c>
      <c r="E201" s="30">
        <v>187.9</v>
      </c>
      <c r="F201" s="38">
        <v>15</v>
      </c>
      <c r="G201" s="99">
        <f t="shared" si="17"/>
        <v>2818.5</v>
      </c>
      <c r="H201" s="31"/>
      <c r="I201" s="31"/>
      <c r="J201" s="68">
        <f t="shared" si="16"/>
        <v>2818.5</v>
      </c>
      <c r="K201" s="84">
        <v>39.94</v>
      </c>
      <c r="L201" s="90">
        <v>57</v>
      </c>
      <c r="M201" s="84">
        <f>G201*1%</f>
        <v>28.185000000000002</v>
      </c>
      <c r="N201" s="84"/>
      <c r="O201" s="84">
        <f t="shared" si="14"/>
        <v>125.125</v>
      </c>
      <c r="P201" s="76">
        <f t="shared" si="15"/>
        <v>2693.375</v>
      </c>
    </row>
    <row r="202" spans="1:16" s="69" customFormat="1" ht="78" customHeight="1" x14ac:dyDescent="0.2">
      <c r="A202" s="236"/>
      <c r="B202" s="229" t="s">
        <v>45</v>
      </c>
      <c r="C202" s="28" t="s">
        <v>183</v>
      </c>
      <c r="D202" s="29" t="s">
        <v>465</v>
      </c>
      <c r="E202" s="30">
        <v>179.8</v>
      </c>
      <c r="F202" s="38">
        <v>15</v>
      </c>
      <c r="G202" s="99">
        <f t="shared" si="17"/>
        <v>2697</v>
      </c>
      <c r="H202" s="31"/>
      <c r="I202" s="31"/>
      <c r="J202" s="68">
        <f t="shared" si="16"/>
        <v>2697</v>
      </c>
      <c r="K202" s="84">
        <v>26.73</v>
      </c>
      <c r="L202" s="90">
        <v>57.76</v>
      </c>
      <c r="M202" s="84"/>
      <c r="N202" s="84"/>
      <c r="O202" s="84">
        <f t="shared" si="14"/>
        <v>84.49</v>
      </c>
      <c r="P202" s="76">
        <f t="shared" si="15"/>
        <v>2612.5100000000002</v>
      </c>
    </row>
    <row r="203" spans="1:16" s="69" customFormat="1" ht="78" customHeight="1" x14ac:dyDescent="0.2">
      <c r="A203" s="236"/>
      <c r="B203" s="230"/>
      <c r="C203" s="41" t="s">
        <v>227</v>
      </c>
      <c r="D203" s="29" t="s">
        <v>466</v>
      </c>
      <c r="E203" s="30">
        <v>214.6</v>
      </c>
      <c r="F203" s="38">
        <v>15</v>
      </c>
      <c r="G203" s="99">
        <f t="shared" si="17"/>
        <v>3219</v>
      </c>
      <c r="H203" s="31"/>
      <c r="I203" s="31"/>
      <c r="J203" s="68">
        <f t="shared" si="16"/>
        <v>3219</v>
      </c>
      <c r="K203" s="84">
        <v>103.79</v>
      </c>
      <c r="L203" s="90">
        <v>49.7</v>
      </c>
      <c r="M203" s="84">
        <f>G203*1%</f>
        <v>32.19</v>
      </c>
      <c r="N203" s="84">
        <v>230.77</v>
      </c>
      <c r="O203" s="84">
        <f t="shared" si="14"/>
        <v>416.45000000000005</v>
      </c>
      <c r="P203" s="76">
        <f t="shared" si="15"/>
        <v>2802.55</v>
      </c>
    </row>
    <row r="204" spans="1:16" s="69" customFormat="1" ht="78" customHeight="1" x14ac:dyDescent="0.2">
      <c r="A204" s="236"/>
      <c r="B204" s="230"/>
      <c r="C204" s="41" t="s">
        <v>228</v>
      </c>
      <c r="D204" s="29" t="s">
        <v>467</v>
      </c>
      <c r="E204" s="30">
        <v>172.91</v>
      </c>
      <c r="F204" s="38">
        <v>15</v>
      </c>
      <c r="G204" s="99">
        <f t="shared" si="17"/>
        <v>2593.65</v>
      </c>
      <c r="H204" s="31"/>
      <c r="I204" s="31"/>
      <c r="J204" s="68">
        <f t="shared" si="16"/>
        <v>2593.65</v>
      </c>
      <c r="K204" s="84">
        <v>0.56000000000000005</v>
      </c>
      <c r="L204" s="90"/>
      <c r="M204" s="84"/>
      <c r="N204" s="84"/>
      <c r="O204" s="84">
        <f t="shared" si="14"/>
        <v>0.56000000000000005</v>
      </c>
      <c r="P204" s="76">
        <f t="shared" si="15"/>
        <v>2593.09</v>
      </c>
    </row>
    <row r="205" spans="1:16" s="69" customFormat="1" ht="78" customHeight="1" x14ac:dyDescent="0.2">
      <c r="A205" s="236"/>
      <c r="B205" s="230"/>
      <c r="C205" s="267" t="s">
        <v>184</v>
      </c>
      <c r="D205" s="29" t="s">
        <v>468</v>
      </c>
      <c r="E205" s="30">
        <v>165</v>
      </c>
      <c r="F205" s="38">
        <v>15</v>
      </c>
      <c r="G205" s="99">
        <f t="shared" si="17"/>
        <v>2475</v>
      </c>
      <c r="H205" s="31">
        <v>12.35</v>
      </c>
      <c r="I205" s="31"/>
      <c r="J205" s="68">
        <f t="shared" si="16"/>
        <v>2487.35</v>
      </c>
      <c r="K205" s="84"/>
      <c r="L205" s="90"/>
      <c r="M205" s="84"/>
      <c r="N205" s="84"/>
      <c r="O205" s="84">
        <f t="shared" si="14"/>
        <v>0</v>
      </c>
      <c r="P205" s="76">
        <f t="shared" si="15"/>
        <v>2487.35</v>
      </c>
    </row>
    <row r="206" spans="1:16" s="69" customFormat="1" ht="78" customHeight="1" x14ac:dyDescent="0.2">
      <c r="A206" s="236"/>
      <c r="B206" s="230"/>
      <c r="C206" s="269"/>
      <c r="D206" s="29" t="s">
        <v>469</v>
      </c>
      <c r="E206" s="30">
        <v>165</v>
      </c>
      <c r="F206" s="38">
        <v>15</v>
      </c>
      <c r="G206" s="99">
        <f t="shared" si="17"/>
        <v>2475</v>
      </c>
      <c r="H206" s="31">
        <v>12.35</v>
      </c>
      <c r="I206" s="31"/>
      <c r="J206" s="68">
        <f t="shared" si="16"/>
        <v>2487.35</v>
      </c>
      <c r="K206" s="84"/>
      <c r="L206" s="90"/>
      <c r="M206" s="84"/>
      <c r="N206" s="84"/>
      <c r="O206" s="84">
        <f t="shared" si="14"/>
        <v>0</v>
      </c>
      <c r="P206" s="76">
        <f t="shared" si="15"/>
        <v>2487.35</v>
      </c>
    </row>
    <row r="207" spans="1:16" s="69" customFormat="1" ht="78" customHeight="1" x14ac:dyDescent="0.2">
      <c r="A207" s="236"/>
      <c r="B207" s="231"/>
      <c r="C207" s="41" t="s">
        <v>185</v>
      </c>
      <c r="D207" s="29" t="s">
        <v>470</v>
      </c>
      <c r="E207" s="30">
        <v>146</v>
      </c>
      <c r="F207" s="38">
        <v>15</v>
      </c>
      <c r="G207" s="99">
        <f t="shared" si="17"/>
        <v>2190</v>
      </c>
      <c r="H207" s="31">
        <v>47.41</v>
      </c>
      <c r="I207" s="31"/>
      <c r="J207" s="68">
        <f t="shared" si="16"/>
        <v>2237.41</v>
      </c>
      <c r="K207" s="84"/>
      <c r="L207" s="90"/>
      <c r="M207" s="84"/>
      <c r="N207" s="84">
        <v>357.15</v>
      </c>
      <c r="O207" s="84">
        <f t="shared" si="14"/>
        <v>357.15</v>
      </c>
      <c r="P207" s="76">
        <f t="shared" si="15"/>
        <v>1880.2599999999998</v>
      </c>
    </row>
    <row r="208" spans="1:16" s="69" customFormat="1" ht="78" customHeight="1" x14ac:dyDescent="0.2">
      <c r="A208" s="236"/>
      <c r="B208" s="229" t="s">
        <v>47</v>
      </c>
      <c r="C208" s="41" t="s">
        <v>258</v>
      </c>
      <c r="D208" s="29" t="s">
        <v>471</v>
      </c>
      <c r="E208" s="30">
        <v>380</v>
      </c>
      <c r="F208" s="38">
        <v>15</v>
      </c>
      <c r="G208" s="99">
        <f t="shared" si="17"/>
        <v>5700</v>
      </c>
      <c r="H208" s="70"/>
      <c r="I208" s="70"/>
      <c r="J208" s="68">
        <f t="shared" si="16"/>
        <v>5700</v>
      </c>
      <c r="K208" s="31">
        <v>587.08000000000004</v>
      </c>
      <c r="L208" s="90"/>
      <c r="M208" s="84"/>
      <c r="N208" s="84"/>
      <c r="O208" s="84">
        <f t="shared" si="14"/>
        <v>587.08000000000004</v>
      </c>
      <c r="P208" s="76">
        <f t="shared" si="15"/>
        <v>5112.92</v>
      </c>
    </row>
    <row r="209" spans="1:16" s="69" customFormat="1" ht="78" customHeight="1" x14ac:dyDescent="0.2">
      <c r="A209" s="236"/>
      <c r="B209" s="230"/>
      <c r="C209" s="41" t="s">
        <v>186</v>
      </c>
      <c r="D209" s="29" t="s">
        <v>639</v>
      </c>
      <c r="E209" s="30">
        <v>380</v>
      </c>
      <c r="F209" s="38">
        <v>0</v>
      </c>
      <c r="G209" s="99">
        <f t="shared" si="17"/>
        <v>0</v>
      </c>
      <c r="H209" s="70"/>
      <c r="I209" s="70"/>
      <c r="J209" s="68">
        <f t="shared" si="16"/>
        <v>0</v>
      </c>
      <c r="K209" s="31"/>
      <c r="L209" s="90"/>
      <c r="M209" s="84"/>
      <c r="N209" s="84"/>
      <c r="O209" s="84">
        <f t="shared" si="14"/>
        <v>0</v>
      </c>
      <c r="P209" s="76">
        <f t="shared" si="15"/>
        <v>0</v>
      </c>
    </row>
    <row r="210" spans="1:16" s="69" customFormat="1" ht="78" customHeight="1" x14ac:dyDescent="0.2">
      <c r="A210" s="236"/>
      <c r="B210" s="230"/>
      <c r="C210" s="41" t="s">
        <v>168</v>
      </c>
      <c r="D210" s="29" t="s">
        <v>472</v>
      </c>
      <c r="E210" s="30">
        <v>230</v>
      </c>
      <c r="F210" s="38">
        <v>15</v>
      </c>
      <c r="G210" s="99">
        <f t="shared" ref="G210:G271" si="19">+E210*F210</f>
        <v>3450</v>
      </c>
      <c r="H210" s="70"/>
      <c r="I210" s="70"/>
      <c r="J210" s="68">
        <f t="shared" si="16"/>
        <v>3450</v>
      </c>
      <c r="K210" s="31">
        <v>128.93</v>
      </c>
      <c r="L210" s="90">
        <v>49.7</v>
      </c>
      <c r="M210" s="84"/>
      <c r="N210" s="84"/>
      <c r="O210" s="84">
        <f t="shared" ref="O210:O271" si="20">SUM(K210:N210)</f>
        <v>178.63</v>
      </c>
      <c r="P210" s="76">
        <f t="shared" ref="P210:P271" si="21">J210-O210</f>
        <v>3271.37</v>
      </c>
    </row>
    <row r="211" spans="1:16" s="69" customFormat="1" ht="78" customHeight="1" x14ac:dyDescent="0.2">
      <c r="A211" s="236"/>
      <c r="B211" s="230"/>
      <c r="C211" s="240" t="s">
        <v>30</v>
      </c>
      <c r="D211" s="29" t="s">
        <v>618</v>
      </c>
      <c r="E211" s="30">
        <v>206</v>
      </c>
      <c r="F211" s="38">
        <v>15</v>
      </c>
      <c r="G211" s="99">
        <f t="shared" si="19"/>
        <v>3090</v>
      </c>
      <c r="H211" s="31"/>
      <c r="I211" s="31"/>
      <c r="J211" s="68">
        <f t="shared" ref="J211:J271" si="22">G211+H211+I211</f>
        <v>3090</v>
      </c>
      <c r="K211" s="84">
        <v>89.76</v>
      </c>
      <c r="L211" s="90"/>
      <c r="M211" s="84"/>
      <c r="N211" s="84"/>
      <c r="O211" s="84">
        <f t="shared" si="20"/>
        <v>89.76</v>
      </c>
      <c r="P211" s="76">
        <f t="shared" si="21"/>
        <v>3000.24</v>
      </c>
    </row>
    <row r="212" spans="1:16" s="69" customFormat="1" ht="78" customHeight="1" x14ac:dyDescent="0.2">
      <c r="A212" s="237"/>
      <c r="B212" s="230"/>
      <c r="C212" s="242"/>
      <c r="D212" s="29" t="s">
        <v>595</v>
      </c>
      <c r="E212" s="30">
        <v>206</v>
      </c>
      <c r="F212" s="38">
        <v>15</v>
      </c>
      <c r="G212" s="99">
        <f t="shared" si="19"/>
        <v>3090</v>
      </c>
      <c r="H212" s="31"/>
      <c r="I212" s="31"/>
      <c r="J212" s="68">
        <f t="shared" si="22"/>
        <v>3090</v>
      </c>
      <c r="K212" s="84">
        <v>89.76</v>
      </c>
      <c r="L212" s="90">
        <v>54.15</v>
      </c>
      <c r="M212" s="84"/>
      <c r="N212" s="84"/>
      <c r="O212" s="84">
        <f t="shared" si="20"/>
        <v>143.91</v>
      </c>
      <c r="P212" s="76">
        <f t="shared" si="21"/>
        <v>2946.09</v>
      </c>
    </row>
    <row r="213" spans="1:16" s="69" customFormat="1" ht="78" customHeight="1" x14ac:dyDescent="0.2">
      <c r="A213" s="235" t="s">
        <v>154</v>
      </c>
      <c r="B213" s="230"/>
      <c r="C213" s="240" t="s">
        <v>30</v>
      </c>
      <c r="D213" s="29" t="s">
        <v>473</v>
      </c>
      <c r="E213" s="30">
        <v>206</v>
      </c>
      <c r="F213" s="38">
        <v>15</v>
      </c>
      <c r="G213" s="99">
        <f t="shared" si="19"/>
        <v>3090</v>
      </c>
      <c r="H213" s="31"/>
      <c r="I213" s="31"/>
      <c r="J213" s="68">
        <f t="shared" si="22"/>
        <v>3090</v>
      </c>
      <c r="K213" s="84">
        <v>89.76</v>
      </c>
      <c r="L213" s="90"/>
      <c r="M213" s="84"/>
      <c r="N213" s="84"/>
      <c r="O213" s="84">
        <f t="shared" si="20"/>
        <v>89.76</v>
      </c>
      <c r="P213" s="76">
        <f t="shared" si="21"/>
        <v>3000.24</v>
      </c>
    </row>
    <row r="214" spans="1:16" s="69" customFormat="1" ht="78" customHeight="1" x14ac:dyDescent="0.2">
      <c r="A214" s="236"/>
      <c r="B214" s="230"/>
      <c r="C214" s="241"/>
      <c r="D214" s="29" t="s">
        <v>474</v>
      </c>
      <c r="E214" s="30">
        <v>206</v>
      </c>
      <c r="F214" s="38">
        <v>15</v>
      </c>
      <c r="G214" s="99">
        <f t="shared" si="19"/>
        <v>3090</v>
      </c>
      <c r="H214" s="31"/>
      <c r="I214" s="31"/>
      <c r="J214" s="68">
        <f t="shared" si="22"/>
        <v>3090</v>
      </c>
      <c r="K214" s="84">
        <v>89.76</v>
      </c>
      <c r="L214" s="90"/>
      <c r="M214" s="84"/>
      <c r="N214" s="84"/>
      <c r="O214" s="84">
        <f t="shared" si="20"/>
        <v>89.76</v>
      </c>
      <c r="P214" s="76">
        <f t="shared" si="21"/>
        <v>3000.24</v>
      </c>
    </row>
    <row r="215" spans="1:16" s="69" customFormat="1" ht="78" customHeight="1" x14ac:dyDescent="0.2">
      <c r="A215" s="236"/>
      <c r="B215" s="230"/>
      <c r="C215" s="241"/>
      <c r="D215" s="29" t="s">
        <v>475</v>
      </c>
      <c r="E215" s="30">
        <v>206</v>
      </c>
      <c r="F215" s="38">
        <v>15</v>
      </c>
      <c r="G215" s="99">
        <f t="shared" si="19"/>
        <v>3090</v>
      </c>
      <c r="H215" s="31"/>
      <c r="I215" s="31"/>
      <c r="J215" s="68">
        <f t="shared" si="22"/>
        <v>3090</v>
      </c>
      <c r="K215" s="84">
        <v>89.76</v>
      </c>
      <c r="L215" s="90"/>
      <c r="M215" s="84"/>
      <c r="N215" s="84"/>
      <c r="O215" s="84">
        <f t="shared" si="20"/>
        <v>89.76</v>
      </c>
      <c r="P215" s="76">
        <f t="shared" si="21"/>
        <v>3000.24</v>
      </c>
    </row>
    <row r="216" spans="1:16" s="69" customFormat="1" ht="78" customHeight="1" x14ac:dyDescent="0.2">
      <c r="A216" s="236"/>
      <c r="B216" s="230"/>
      <c r="C216" s="242"/>
      <c r="D216" s="29" t="s">
        <v>617</v>
      </c>
      <c r="E216" s="30">
        <v>206</v>
      </c>
      <c r="F216" s="38">
        <v>15</v>
      </c>
      <c r="G216" s="99">
        <f t="shared" si="19"/>
        <v>3090</v>
      </c>
      <c r="H216" s="31"/>
      <c r="I216" s="31"/>
      <c r="J216" s="68">
        <f t="shared" si="22"/>
        <v>3090</v>
      </c>
      <c r="K216" s="84">
        <v>89.76</v>
      </c>
      <c r="L216" s="90"/>
      <c r="M216" s="84"/>
      <c r="N216" s="84"/>
      <c r="O216" s="84">
        <f t="shared" si="20"/>
        <v>89.76</v>
      </c>
      <c r="P216" s="76">
        <f t="shared" si="21"/>
        <v>3000.24</v>
      </c>
    </row>
    <row r="217" spans="1:16" s="69" customFormat="1" ht="78" customHeight="1" x14ac:dyDescent="0.2">
      <c r="A217" s="236"/>
      <c r="B217" s="231"/>
      <c r="C217" s="28" t="s">
        <v>187</v>
      </c>
      <c r="D217" s="29" t="s">
        <v>476</v>
      </c>
      <c r="E217" s="30">
        <v>178.85</v>
      </c>
      <c r="F217" s="38">
        <v>15</v>
      </c>
      <c r="G217" s="99">
        <f t="shared" si="19"/>
        <v>2682.75</v>
      </c>
      <c r="H217" s="31"/>
      <c r="I217" s="31"/>
      <c r="J217" s="68">
        <f t="shared" si="22"/>
        <v>2682.75</v>
      </c>
      <c r="K217" s="84">
        <v>25.17</v>
      </c>
      <c r="L217" s="90"/>
      <c r="M217" s="84"/>
      <c r="N217" s="84"/>
      <c r="O217" s="84">
        <f t="shared" si="20"/>
        <v>25.17</v>
      </c>
      <c r="P217" s="76">
        <f t="shared" si="21"/>
        <v>2657.58</v>
      </c>
    </row>
    <row r="218" spans="1:16" s="69" customFormat="1" ht="78" customHeight="1" x14ac:dyDescent="0.2">
      <c r="A218" s="236"/>
      <c r="B218" s="194" t="s">
        <v>188</v>
      </c>
      <c r="C218" s="41" t="s">
        <v>284</v>
      </c>
      <c r="D218" s="29" t="s">
        <v>477</v>
      </c>
      <c r="E218" s="30">
        <v>358.8</v>
      </c>
      <c r="F218" s="38">
        <v>15</v>
      </c>
      <c r="G218" s="99">
        <f t="shared" si="19"/>
        <v>5382</v>
      </c>
      <c r="H218" s="31"/>
      <c r="I218" s="31"/>
      <c r="J218" s="68">
        <f t="shared" si="22"/>
        <v>5382</v>
      </c>
      <c r="K218" s="84">
        <v>530.09</v>
      </c>
      <c r="L218" s="90"/>
      <c r="M218" s="84"/>
      <c r="N218" s="84"/>
      <c r="O218" s="84">
        <f t="shared" si="20"/>
        <v>530.09</v>
      </c>
      <c r="P218" s="76">
        <f t="shared" si="21"/>
        <v>4851.91</v>
      </c>
    </row>
    <row r="219" spans="1:16" s="69" customFormat="1" ht="78" customHeight="1" x14ac:dyDescent="0.2">
      <c r="A219" s="236"/>
      <c r="B219" s="194" t="s">
        <v>188</v>
      </c>
      <c r="C219" s="41" t="s">
        <v>285</v>
      </c>
      <c r="D219" s="29" t="s">
        <v>478</v>
      </c>
      <c r="E219" s="30">
        <v>375.8</v>
      </c>
      <c r="F219" s="38">
        <v>15</v>
      </c>
      <c r="G219" s="99">
        <f t="shared" si="19"/>
        <v>5637</v>
      </c>
      <c r="H219" s="31"/>
      <c r="I219" s="31"/>
      <c r="J219" s="68">
        <f t="shared" si="22"/>
        <v>5637</v>
      </c>
      <c r="K219" s="84">
        <v>575.95000000000005</v>
      </c>
      <c r="L219" s="90">
        <v>49.7</v>
      </c>
      <c r="M219" s="84">
        <f>G219*1%</f>
        <v>56.370000000000005</v>
      </c>
      <c r="N219" s="84"/>
      <c r="O219" s="84">
        <f t="shared" si="20"/>
        <v>682.0200000000001</v>
      </c>
      <c r="P219" s="76">
        <f t="shared" si="21"/>
        <v>4954.9799999999996</v>
      </c>
    </row>
    <row r="220" spans="1:16" s="69" customFormat="1" ht="78" customHeight="1" x14ac:dyDescent="0.2">
      <c r="A220" s="236"/>
      <c r="B220" s="229" t="s">
        <v>48</v>
      </c>
      <c r="C220" s="41" t="s">
        <v>189</v>
      </c>
      <c r="D220" s="29" t="s">
        <v>479</v>
      </c>
      <c r="E220" s="30">
        <v>215.2</v>
      </c>
      <c r="F220" s="38">
        <v>15</v>
      </c>
      <c r="G220" s="99">
        <f t="shared" si="19"/>
        <v>3228</v>
      </c>
      <c r="H220" s="31"/>
      <c r="I220" s="31"/>
      <c r="J220" s="68">
        <f t="shared" si="22"/>
        <v>3228</v>
      </c>
      <c r="K220" s="84">
        <v>104.77</v>
      </c>
      <c r="L220" s="90">
        <v>52.82</v>
      </c>
      <c r="M220" s="84">
        <f>G220*1%</f>
        <v>32.28</v>
      </c>
      <c r="N220" s="84"/>
      <c r="O220" s="84">
        <f t="shared" si="20"/>
        <v>189.87</v>
      </c>
      <c r="P220" s="76">
        <f t="shared" si="21"/>
        <v>3038.13</v>
      </c>
    </row>
    <row r="221" spans="1:16" s="69" customFormat="1" ht="78" customHeight="1" x14ac:dyDescent="0.2">
      <c r="A221" s="236"/>
      <c r="B221" s="230"/>
      <c r="C221" s="41" t="s">
        <v>190</v>
      </c>
      <c r="D221" s="29" t="s">
        <v>480</v>
      </c>
      <c r="E221" s="30">
        <v>338.8</v>
      </c>
      <c r="F221" s="38">
        <v>15</v>
      </c>
      <c r="G221" s="99">
        <f t="shared" si="19"/>
        <v>5082</v>
      </c>
      <c r="H221" s="31"/>
      <c r="I221" s="31"/>
      <c r="J221" s="68">
        <f t="shared" si="22"/>
        <v>5082</v>
      </c>
      <c r="K221" s="84">
        <v>476.33</v>
      </c>
      <c r="L221" s="90">
        <v>66.5</v>
      </c>
      <c r="M221" s="84">
        <f>G221*1%</f>
        <v>50.82</v>
      </c>
      <c r="N221" s="84"/>
      <c r="O221" s="84">
        <f t="shared" si="20"/>
        <v>593.65</v>
      </c>
      <c r="P221" s="76">
        <f t="shared" si="21"/>
        <v>4488.3500000000004</v>
      </c>
    </row>
    <row r="222" spans="1:16" s="69" customFormat="1" ht="78" customHeight="1" x14ac:dyDescent="0.2">
      <c r="A222" s="236"/>
      <c r="B222" s="230"/>
      <c r="C222" s="240" t="s">
        <v>117</v>
      </c>
      <c r="D222" s="29" t="s">
        <v>481</v>
      </c>
      <c r="E222" s="30">
        <v>206</v>
      </c>
      <c r="F222" s="38">
        <v>15</v>
      </c>
      <c r="G222" s="99">
        <f t="shared" si="19"/>
        <v>3090</v>
      </c>
      <c r="H222" s="31"/>
      <c r="I222" s="31"/>
      <c r="J222" s="68">
        <f t="shared" si="22"/>
        <v>3090</v>
      </c>
      <c r="K222" s="84">
        <v>89.76</v>
      </c>
      <c r="L222" s="90">
        <v>49.7</v>
      </c>
      <c r="M222" s="84"/>
      <c r="N222" s="84"/>
      <c r="O222" s="84">
        <f t="shared" si="20"/>
        <v>139.46</v>
      </c>
      <c r="P222" s="76">
        <f t="shared" si="21"/>
        <v>2950.54</v>
      </c>
    </row>
    <row r="223" spans="1:16" s="69" customFormat="1" ht="78" customHeight="1" x14ac:dyDescent="0.2">
      <c r="A223" s="236"/>
      <c r="B223" s="230"/>
      <c r="C223" s="242"/>
      <c r="D223" s="29" t="s">
        <v>482</v>
      </c>
      <c r="E223" s="30">
        <v>206</v>
      </c>
      <c r="F223" s="38">
        <v>15</v>
      </c>
      <c r="G223" s="99">
        <f t="shared" si="19"/>
        <v>3090</v>
      </c>
      <c r="H223" s="31"/>
      <c r="I223" s="31"/>
      <c r="J223" s="68">
        <f t="shared" si="22"/>
        <v>3090</v>
      </c>
      <c r="K223" s="84">
        <v>89.76</v>
      </c>
      <c r="L223" s="90">
        <v>49.7</v>
      </c>
      <c r="M223" s="84"/>
      <c r="N223" s="84"/>
      <c r="O223" s="84">
        <f t="shared" si="20"/>
        <v>139.46</v>
      </c>
      <c r="P223" s="76">
        <f t="shared" si="21"/>
        <v>2950.54</v>
      </c>
    </row>
    <row r="224" spans="1:16" s="69" customFormat="1" ht="78" customHeight="1" x14ac:dyDescent="0.2">
      <c r="A224" s="236"/>
      <c r="B224" s="231"/>
      <c r="C224" s="41" t="s">
        <v>191</v>
      </c>
      <c r="D224" s="29" t="s">
        <v>483</v>
      </c>
      <c r="E224" s="30">
        <v>158.55000000000001</v>
      </c>
      <c r="F224" s="38">
        <v>15</v>
      </c>
      <c r="G224" s="99">
        <f t="shared" si="19"/>
        <v>2378.25</v>
      </c>
      <c r="H224" s="31">
        <v>20.88</v>
      </c>
      <c r="I224" s="31"/>
      <c r="J224" s="68">
        <f t="shared" si="22"/>
        <v>2399.13</v>
      </c>
      <c r="K224" s="84"/>
      <c r="L224" s="90"/>
      <c r="M224" s="84"/>
      <c r="N224" s="84"/>
      <c r="O224" s="84">
        <f t="shared" si="20"/>
        <v>0</v>
      </c>
      <c r="P224" s="76">
        <f t="shared" si="21"/>
        <v>2399.13</v>
      </c>
    </row>
    <row r="225" spans="1:16" s="69" customFormat="1" ht="78" customHeight="1" x14ac:dyDescent="0.2">
      <c r="A225" s="236"/>
      <c r="B225" s="118" t="s">
        <v>49</v>
      </c>
      <c r="C225" s="28" t="s">
        <v>179</v>
      </c>
      <c r="D225" s="29" t="s">
        <v>484</v>
      </c>
      <c r="E225" s="30">
        <v>246.92</v>
      </c>
      <c r="F225" s="38">
        <v>15</v>
      </c>
      <c r="G225" s="99">
        <f t="shared" si="19"/>
        <v>3703.7999999999997</v>
      </c>
      <c r="H225" s="31"/>
      <c r="I225" s="31"/>
      <c r="J225" s="68">
        <f t="shared" si="22"/>
        <v>3703.7999999999997</v>
      </c>
      <c r="K225" s="84">
        <v>281.57</v>
      </c>
      <c r="L225" s="90">
        <v>50.16</v>
      </c>
      <c r="M225" s="84">
        <f>G225*1%</f>
        <v>37.037999999999997</v>
      </c>
      <c r="N225" s="84"/>
      <c r="O225" s="84">
        <f t="shared" si="20"/>
        <v>368.76800000000003</v>
      </c>
      <c r="P225" s="76">
        <f t="shared" si="21"/>
        <v>3335.0319999999997</v>
      </c>
    </row>
    <row r="226" spans="1:16" s="69" customFormat="1" ht="78" customHeight="1" x14ac:dyDescent="0.2">
      <c r="A226" s="236"/>
      <c r="B226" s="229" t="s">
        <v>192</v>
      </c>
      <c r="C226" s="44" t="s">
        <v>260</v>
      </c>
      <c r="D226" s="29" t="s">
        <v>485</v>
      </c>
      <c r="E226" s="30">
        <v>423</v>
      </c>
      <c r="F226" s="38">
        <v>15</v>
      </c>
      <c r="G226" s="99">
        <f t="shared" si="19"/>
        <v>6345</v>
      </c>
      <c r="H226" s="31"/>
      <c r="I226" s="31"/>
      <c r="J226" s="68">
        <f t="shared" si="22"/>
        <v>6345</v>
      </c>
      <c r="K226" s="84">
        <v>717.14</v>
      </c>
      <c r="L226" s="90"/>
      <c r="M226" s="84"/>
      <c r="N226" s="84"/>
      <c r="O226" s="84">
        <f t="shared" si="20"/>
        <v>717.14</v>
      </c>
      <c r="P226" s="76">
        <f t="shared" si="21"/>
        <v>5627.86</v>
      </c>
    </row>
    <row r="227" spans="1:16" s="69" customFormat="1" ht="78" customHeight="1" x14ac:dyDescent="0.2">
      <c r="A227" s="236"/>
      <c r="B227" s="230"/>
      <c r="C227" s="44" t="s">
        <v>17</v>
      </c>
      <c r="D227" s="29" t="s">
        <v>486</v>
      </c>
      <c r="E227" s="30">
        <v>224.4</v>
      </c>
      <c r="F227" s="38">
        <v>15</v>
      </c>
      <c r="G227" s="99">
        <f t="shared" si="19"/>
        <v>3366</v>
      </c>
      <c r="H227" s="31"/>
      <c r="I227" s="31"/>
      <c r="J227" s="68">
        <f t="shared" si="22"/>
        <v>3366</v>
      </c>
      <c r="K227" s="84">
        <v>119.49</v>
      </c>
      <c r="L227" s="90">
        <v>49.7</v>
      </c>
      <c r="M227" s="84">
        <f>G227*1%</f>
        <v>33.660000000000004</v>
      </c>
      <c r="N227" s="84">
        <v>416.67</v>
      </c>
      <c r="O227" s="84">
        <f t="shared" si="20"/>
        <v>619.52</v>
      </c>
      <c r="P227" s="76">
        <f t="shared" si="21"/>
        <v>2746.48</v>
      </c>
    </row>
    <row r="228" spans="1:16" s="69" customFormat="1" ht="78" customHeight="1" x14ac:dyDescent="0.2">
      <c r="A228" s="236"/>
      <c r="B228" s="230"/>
      <c r="C228" s="240" t="s">
        <v>193</v>
      </c>
      <c r="D228" s="29" t="s">
        <v>487</v>
      </c>
      <c r="E228" s="30">
        <v>292.7</v>
      </c>
      <c r="F228" s="38">
        <v>15</v>
      </c>
      <c r="G228" s="99">
        <f t="shared" si="19"/>
        <v>4390.5</v>
      </c>
      <c r="H228" s="31"/>
      <c r="I228" s="31"/>
      <c r="J228" s="68">
        <f t="shared" si="22"/>
        <v>4390.5</v>
      </c>
      <c r="K228" s="84">
        <v>363.15</v>
      </c>
      <c r="L228" s="90">
        <v>49.7</v>
      </c>
      <c r="M228" s="84">
        <f>G228*1%</f>
        <v>43.905000000000001</v>
      </c>
      <c r="N228" s="84"/>
      <c r="O228" s="84">
        <f t="shared" si="20"/>
        <v>456.755</v>
      </c>
      <c r="P228" s="76">
        <f t="shared" si="21"/>
        <v>3933.7449999999999</v>
      </c>
    </row>
    <row r="229" spans="1:16" s="69" customFormat="1" ht="78" customHeight="1" x14ac:dyDescent="0.2">
      <c r="A229" s="236"/>
      <c r="B229" s="230"/>
      <c r="C229" s="242"/>
      <c r="D229" s="221" t="s">
        <v>575</v>
      </c>
      <c r="E229" s="30">
        <v>292.7</v>
      </c>
      <c r="F229" s="38">
        <v>15</v>
      </c>
      <c r="G229" s="99">
        <f t="shared" si="19"/>
        <v>4390.5</v>
      </c>
      <c r="H229" s="31"/>
      <c r="I229" s="31"/>
      <c r="J229" s="68">
        <f t="shared" si="22"/>
        <v>4390.5</v>
      </c>
      <c r="K229" s="84">
        <v>363.15</v>
      </c>
      <c r="L229" s="90">
        <v>49.7</v>
      </c>
      <c r="M229" s="84">
        <f>G229*1%</f>
        <v>43.905000000000001</v>
      </c>
      <c r="N229" s="84"/>
      <c r="O229" s="84">
        <f t="shared" si="20"/>
        <v>456.755</v>
      </c>
      <c r="P229" s="76">
        <f t="shared" si="21"/>
        <v>3933.7449999999999</v>
      </c>
    </row>
    <row r="230" spans="1:16" s="69" customFormat="1" ht="78" customHeight="1" x14ac:dyDescent="0.2">
      <c r="A230" s="237"/>
      <c r="B230" s="230"/>
      <c r="C230" s="28" t="s">
        <v>194</v>
      </c>
      <c r="D230" s="29" t="s">
        <v>489</v>
      </c>
      <c r="E230" s="30">
        <v>267.55</v>
      </c>
      <c r="F230" s="38">
        <v>15</v>
      </c>
      <c r="G230" s="99">
        <f t="shared" si="19"/>
        <v>4013.25</v>
      </c>
      <c r="H230" s="31"/>
      <c r="I230" s="31"/>
      <c r="J230" s="68">
        <f t="shared" si="22"/>
        <v>4013.25</v>
      </c>
      <c r="K230" s="84">
        <v>315.31</v>
      </c>
      <c r="L230" s="90"/>
      <c r="M230" s="84"/>
      <c r="N230" s="84"/>
      <c r="O230" s="84">
        <f t="shared" si="20"/>
        <v>315.31</v>
      </c>
      <c r="P230" s="76">
        <f t="shared" si="21"/>
        <v>3697.94</v>
      </c>
    </row>
    <row r="231" spans="1:16" s="69" customFormat="1" ht="78" customHeight="1" x14ac:dyDescent="0.2">
      <c r="A231" s="235" t="s">
        <v>154</v>
      </c>
      <c r="B231" s="230"/>
      <c r="C231" s="28" t="s">
        <v>195</v>
      </c>
      <c r="D231" s="29" t="s">
        <v>490</v>
      </c>
      <c r="E231" s="30">
        <v>228.5</v>
      </c>
      <c r="F231" s="38">
        <v>15</v>
      </c>
      <c r="G231" s="99">
        <f>+E231*F231</f>
        <v>3427.5</v>
      </c>
      <c r="H231" s="31"/>
      <c r="I231" s="31"/>
      <c r="J231" s="68">
        <f t="shared" si="22"/>
        <v>3427.5</v>
      </c>
      <c r="K231" s="84">
        <v>126.48</v>
      </c>
      <c r="L231" s="90">
        <v>54.15</v>
      </c>
      <c r="M231" s="84">
        <f>G231*1%</f>
        <v>34.274999999999999</v>
      </c>
      <c r="N231" s="84"/>
      <c r="O231" s="84">
        <f t="shared" si="20"/>
        <v>214.905</v>
      </c>
      <c r="P231" s="76">
        <f t="shared" si="21"/>
        <v>3212.5949999999998</v>
      </c>
    </row>
    <row r="232" spans="1:16" s="69" customFormat="1" ht="78" customHeight="1" x14ac:dyDescent="0.2">
      <c r="A232" s="236"/>
      <c r="B232" s="230"/>
      <c r="C232" s="267" t="s">
        <v>196</v>
      </c>
      <c r="D232" s="29" t="s">
        <v>494</v>
      </c>
      <c r="E232" s="30">
        <v>224.4</v>
      </c>
      <c r="F232" s="38">
        <v>15</v>
      </c>
      <c r="G232" s="99">
        <f>+E232*F232</f>
        <v>3366</v>
      </c>
      <c r="H232" s="31"/>
      <c r="I232" s="31"/>
      <c r="J232" s="68">
        <f t="shared" si="22"/>
        <v>3366</v>
      </c>
      <c r="K232" s="84">
        <v>119.79</v>
      </c>
      <c r="L232" s="90">
        <v>49.7</v>
      </c>
      <c r="M232" s="84">
        <f>G232*1%</f>
        <v>33.660000000000004</v>
      </c>
      <c r="N232" s="84"/>
      <c r="O232" s="84">
        <f t="shared" si="20"/>
        <v>203.15</v>
      </c>
      <c r="P232" s="76">
        <f t="shared" si="21"/>
        <v>3162.85</v>
      </c>
    </row>
    <row r="233" spans="1:16" s="69" customFormat="1" ht="78" customHeight="1" x14ac:dyDescent="0.2">
      <c r="A233" s="236"/>
      <c r="B233" s="230"/>
      <c r="C233" s="269"/>
      <c r="D233" s="29" t="s">
        <v>495</v>
      </c>
      <c r="E233" s="30">
        <v>224.4</v>
      </c>
      <c r="F233" s="38">
        <v>15</v>
      </c>
      <c r="G233" s="99">
        <f>+E233*F233</f>
        <v>3366</v>
      </c>
      <c r="H233" s="31"/>
      <c r="I233" s="31"/>
      <c r="J233" s="68">
        <f t="shared" si="22"/>
        <v>3366</v>
      </c>
      <c r="K233" s="84">
        <v>119.13</v>
      </c>
      <c r="L233" s="90">
        <v>57.76</v>
      </c>
      <c r="M233" s="84">
        <f>G233*1%</f>
        <v>33.660000000000004</v>
      </c>
      <c r="N233" s="84"/>
      <c r="O233" s="84">
        <f t="shared" si="20"/>
        <v>210.54999999999998</v>
      </c>
      <c r="P233" s="76">
        <f t="shared" si="21"/>
        <v>3155.45</v>
      </c>
    </row>
    <row r="234" spans="1:16" s="69" customFormat="1" ht="78" customHeight="1" x14ac:dyDescent="0.2">
      <c r="A234" s="236"/>
      <c r="B234" s="230"/>
      <c r="C234" s="28" t="s">
        <v>197</v>
      </c>
      <c r="D234" s="29" t="s">
        <v>491</v>
      </c>
      <c r="E234" s="30">
        <v>220.02</v>
      </c>
      <c r="F234" s="38">
        <v>15</v>
      </c>
      <c r="G234" s="99">
        <f t="shared" si="19"/>
        <v>3300.3</v>
      </c>
      <c r="H234" s="31"/>
      <c r="I234" s="31"/>
      <c r="J234" s="68">
        <f t="shared" si="22"/>
        <v>3300.3</v>
      </c>
      <c r="K234" s="84">
        <v>112.64</v>
      </c>
      <c r="L234" s="90">
        <v>49.7</v>
      </c>
      <c r="M234" s="84"/>
      <c r="N234" s="84"/>
      <c r="O234" s="84">
        <f t="shared" si="20"/>
        <v>162.34</v>
      </c>
      <c r="P234" s="76">
        <f t="shared" si="21"/>
        <v>3137.96</v>
      </c>
    </row>
    <row r="235" spans="1:16" s="69" customFormat="1" ht="78" customHeight="1" x14ac:dyDescent="0.2">
      <c r="A235" s="236"/>
      <c r="B235" s="231"/>
      <c r="C235" s="56" t="s">
        <v>229</v>
      </c>
      <c r="D235" s="221" t="s">
        <v>496</v>
      </c>
      <c r="E235" s="30">
        <v>216.9</v>
      </c>
      <c r="F235" s="38">
        <v>15</v>
      </c>
      <c r="G235" s="99">
        <f>+E235*F235</f>
        <v>3253.5</v>
      </c>
      <c r="H235" s="31"/>
      <c r="I235" s="31"/>
      <c r="J235" s="68">
        <f t="shared" si="22"/>
        <v>3253.5</v>
      </c>
      <c r="K235" s="89">
        <v>107.55</v>
      </c>
      <c r="L235" s="90">
        <v>49.7</v>
      </c>
      <c r="M235" s="84"/>
      <c r="N235" s="84"/>
      <c r="O235" s="84">
        <f t="shared" si="20"/>
        <v>157.25</v>
      </c>
      <c r="P235" s="76">
        <f t="shared" si="21"/>
        <v>3096.25</v>
      </c>
    </row>
    <row r="236" spans="1:16" s="69" customFormat="1" ht="78" customHeight="1" x14ac:dyDescent="0.2">
      <c r="A236" s="236"/>
      <c r="B236" s="229" t="s">
        <v>192</v>
      </c>
      <c r="C236" s="267" t="s">
        <v>230</v>
      </c>
      <c r="D236" s="29" t="s">
        <v>492</v>
      </c>
      <c r="E236" s="30">
        <v>211.56</v>
      </c>
      <c r="F236" s="38">
        <v>15</v>
      </c>
      <c r="G236" s="99">
        <f t="shared" si="19"/>
        <v>3173.4</v>
      </c>
      <c r="H236" s="31"/>
      <c r="I236" s="31"/>
      <c r="J236" s="68">
        <f t="shared" si="22"/>
        <v>3173.4</v>
      </c>
      <c r="K236" s="84">
        <v>98.83</v>
      </c>
      <c r="L236" s="90"/>
      <c r="M236" s="84"/>
      <c r="N236" s="84"/>
      <c r="O236" s="84">
        <f t="shared" si="20"/>
        <v>98.83</v>
      </c>
      <c r="P236" s="76">
        <f t="shared" si="21"/>
        <v>3074.57</v>
      </c>
    </row>
    <row r="237" spans="1:16" s="69" customFormat="1" ht="78" customHeight="1" x14ac:dyDescent="0.2">
      <c r="A237" s="236"/>
      <c r="B237" s="230"/>
      <c r="C237" s="268"/>
      <c r="D237" s="29" t="s">
        <v>493</v>
      </c>
      <c r="E237" s="30">
        <v>211.56</v>
      </c>
      <c r="F237" s="38">
        <v>15</v>
      </c>
      <c r="G237" s="99">
        <f t="shared" si="19"/>
        <v>3173.4</v>
      </c>
      <c r="H237" s="31"/>
      <c r="I237" s="31"/>
      <c r="J237" s="68">
        <f t="shared" si="22"/>
        <v>3173.4</v>
      </c>
      <c r="K237" s="84">
        <v>98.83</v>
      </c>
      <c r="L237" s="90"/>
      <c r="M237" s="84"/>
      <c r="N237" s="84"/>
      <c r="O237" s="84">
        <f t="shared" si="20"/>
        <v>98.83</v>
      </c>
      <c r="P237" s="76">
        <f t="shared" si="21"/>
        <v>3074.57</v>
      </c>
    </row>
    <row r="238" spans="1:16" s="69" customFormat="1" ht="78" customHeight="1" x14ac:dyDescent="0.2">
      <c r="A238" s="236"/>
      <c r="B238" s="230"/>
      <c r="C238" s="269"/>
      <c r="D238" s="29" t="s">
        <v>104</v>
      </c>
      <c r="E238" s="30">
        <v>211.56</v>
      </c>
      <c r="F238" s="38"/>
      <c r="G238" s="99"/>
      <c r="H238" s="31"/>
      <c r="I238" s="31"/>
      <c r="J238" s="68">
        <f t="shared" si="22"/>
        <v>0</v>
      </c>
      <c r="K238" s="84"/>
      <c r="L238" s="90"/>
      <c r="M238" s="84"/>
      <c r="N238" s="84"/>
      <c r="O238" s="84">
        <f t="shared" si="20"/>
        <v>0</v>
      </c>
      <c r="P238" s="76">
        <f t="shared" si="21"/>
        <v>0</v>
      </c>
    </row>
    <row r="239" spans="1:16" s="69" customFormat="1" ht="78" customHeight="1" x14ac:dyDescent="0.2">
      <c r="A239" s="236"/>
      <c r="B239" s="230"/>
      <c r="C239" s="28" t="s">
        <v>231</v>
      </c>
      <c r="D239" s="29" t="s">
        <v>497</v>
      </c>
      <c r="E239" s="30">
        <v>173.64</v>
      </c>
      <c r="F239" s="38">
        <v>15</v>
      </c>
      <c r="G239" s="99">
        <f t="shared" si="19"/>
        <v>2604.6</v>
      </c>
      <c r="H239" s="31"/>
      <c r="I239" s="31"/>
      <c r="J239" s="68">
        <f t="shared" si="22"/>
        <v>2604.6</v>
      </c>
      <c r="K239" s="84">
        <v>1.75</v>
      </c>
      <c r="L239" s="90"/>
      <c r="M239" s="84"/>
      <c r="N239" s="84"/>
      <c r="O239" s="84">
        <f t="shared" si="20"/>
        <v>1.75</v>
      </c>
      <c r="P239" s="76">
        <f t="shared" si="21"/>
        <v>2602.85</v>
      </c>
    </row>
    <row r="240" spans="1:16" s="69" customFormat="1" ht="78" customHeight="1" x14ac:dyDescent="0.2">
      <c r="A240" s="236"/>
      <c r="B240" s="230"/>
      <c r="C240" s="28" t="s">
        <v>232</v>
      </c>
      <c r="D240" s="29" t="s">
        <v>499</v>
      </c>
      <c r="E240" s="30">
        <v>166.96</v>
      </c>
      <c r="F240" s="38">
        <v>15</v>
      </c>
      <c r="G240" s="99">
        <f>+E240*F240</f>
        <v>2504.4</v>
      </c>
      <c r="H240" s="31">
        <v>9.27</v>
      </c>
      <c r="I240" s="31"/>
      <c r="J240" s="68">
        <f t="shared" si="22"/>
        <v>2513.67</v>
      </c>
      <c r="K240" s="84"/>
      <c r="L240" s="90"/>
      <c r="M240" s="84"/>
      <c r="N240" s="84"/>
      <c r="O240" s="84">
        <f t="shared" si="20"/>
        <v>0</v>
      </c>
      <c r="P240" s="76">
        <f t="shared" si="21"/>
        <v>2513.67</v>
      </c>
    </row>
    <row r="241" spans="1:16" s="69" customFormat="1" ht="78" customHeight="1" x14ac:dyDescent="0.2">
      <c r="A241" s="237"/>
      <c r="B241" s="231"/>
      <c r="C241" s="28" t="s">
        <v>261</v>
      </c>
      <c r="D241" s="29" t="s">
        <v>498</v>
      </c>
      <c r="E241" s="30">
        <v>155.6</v>
      </c>
      <c r="F241" s="38">
        <v>15</v>
      </c>
      <c r="G241" s="99">
        <f t="shared" si="19"/>
        <v>2334</v>
      </c>
      <c r="H241" s="31">
        <v>23.71</v>
      </c>
      <c r="I241" s="31"/>
      <c r="J241" s="68">
        <f t="shared" si="22"/>
        <v>2357.71</v>
      </c>
      <c r="K241" s="84"/>
      <c r="L241" s="90"/>
      <c r="M241" s="84">
        <f>G241*1%</f>
        <v>23.34</v>
      </c>
      <c r="N241" s="84"/>
      <c r="O241" s="84">
        <f t="shared" si="20"/>
        <v>23.34</v>
      </c>
      <c r="P241" s="76">
        <f t="shared" si="21"/>
        <v>2334.37</v>
      </c>
    </row>
    <row r="242" spans="1:16" s="69" customFormat="1" ht="78" customHeight="1" x14ac:dyDescent="0.2">
      <c r="A242" s="255" t="s">
        <v>198</v>
      </c>
      <c r="B242" s="229" t="s">
        <v>199</v>
      </c>
      <c r="C242" s="28" t="s">
        <v>262</v>
      </c>
      <c r="D242" s="29" t="s">
        <v>500</v>
      </c>
      <c r="E242" s="31">
        <v>853.33</v>
      </c>
      <c r="F242" s="38">
        <v>15</v>
      </c>
      <c r="G242" s="99">
        <f t="shared" si="19"/>
        <v>12799.95</v>
      </c>
      <c r="H242" s="38"/>
      <c r="I242" s="38"/>
      <c r="J242" s="68">
        <f t="shared" si="22"/>
        <v>12799.95</v>
      </c>
      <c r="K242" s="84">
        <v>2114.1799999999998</v>
      </c>
      <c r="L242" s="90"/>
      <c r="M242" s="84"/>
      <c r="N242" s="84"/>
      <c r="O242" s="84">
        <f t="shared" si="20"/>
        <v>2114.1799999999998</v>
      </c>
      <c r="P242" s="76">
        <f t="shared" si="21"/>
        <v>10685.77</v>
      </c>
    </row>
    <row r="243" spans="1:16" s="69" customFormat="1" ht="78" customHeight="1" x14ac:dyDescent="0.2">
      <c r="A243" s="256"/>
      <c r="B243" s="230"/>
      <c r="C243" s="44" t="s">
        <v>200</v>
      </c>
      <c r="D243" s="29" t="s">
        <v>501</v>
      </c>
      <c r="E243" s="31">
        <v>617.20000000000005</v>
      </c>
      <c r="F243" s="38">
        <v>15</v>
      </c>
      <c r="G243" s="99">
        <f t="shared" si="19"/>
        <v>9258</v>
      </c>
      <c r="H243" s="38"/>
      <c r="I243" s="38"/>
      <c r="J243" s="68">
        <f t="shared" si="22"/>
        <v>9258</v>
      </c>
      <c r="K243" s="84">
        <v>1339.29</v>
      </c>
      <c r="L243" s="90">
        <v>49.7</v>
      </c>
      <c r="M243" s="84">
        <f>G243*1%</f>
        <v>92.58</v>
      </c>
      <c r="N243" s="84"/>
      <c r="O243" s="84">
        <f t="shared" si="20"/>
        <v>1481.57</v>
      </c>
      <c r="P243" s="76">
        <f t="shared" si="21"/>
        <v>7776.43</v>
      </c>
    </row>
    <row r="244" spans="1:16" s="69" customFormat="1" ht="78" customHeight="1" x14ac:dyDescent="0.2">
      <c r="A244" s="256"/>
      <c r="B244" s="230"/>
      <c r="C244" s="57" t="s">
        <v>201</v>
      </c>
      <c r="D244" s="29" t="s">
        <v>502</v>
      </c>
      <c r="E244" s="31">
        <v>533.33000000000004</v>
      </c>
      <c r="F244" s="38">
        <v>15</v>
      </c>
      <c r="G244" s="99">
        <f t="shared" si="19"/>
        <v>7999.9500000000007</v>
      </c>
      <c r="H244" s="38"/>
      <c r="I244" s="38"/>
      <c r="J244" s="68">
        <f t="shared" si="22"/>
        <v>7999.9500000000007</v>
      </c>
      <c r="K244" s="84">
        <v>1070.57</v>
      </c>
      <c r="L244" s="90"/>
      <c r="M244" s="84"/>
      <c r="N244" s="84"/>
      <c r="O244" s="84">
        <f t="shared" si="20"/>
        <v>1070.57</v>
      </c>
      <c r="P244" s="76">
        <f t="shared" si="21"/>
        <v>6929.380000000001</v>
      </c>
    </row>
    <row r="245" spans="1:16" s="69" customFormat="1" ht="78" customHeight="1" x14ac:dyDescent="0.2">
      <c r="A245" s="256"/>
      <c r="B245" s="230"/>
      <c r="C245" s="44" t="s">
        <v>202</v>
      </c>
      <c r="D245" s="29" t="s">
        <v>503</v>
      </c>
      <c r="E245" s="31">
        <v>436.1</v>
      </c>
      <c r="F245" s="38">
        <v>15</v>
      </c>
      <c r="G245" s="99">
        <f t="shared" si="19"/>
        <v>6541.5</v>
      </c>
      <c r="H245" s="38"/>
      <c r="I245" s="38"/>
      <c r="J245" s="68">
        <f t="shared" si="22"/>
        <v>6541.5</v>
      </c>
      <c r="K245" s="84">
        <v>759.05</v>
      </c>
      <c r="L245" s="90">
        <v>76.760000000000005</v>
      </c>
      <c r="M245" s="84">
        <f>G245*1%</f>
        <v>65.415000000000006</v>
      </c>
      <c r="N245" s="84"/>
      <c r="O245" s="84">
        <f t="shared" si="20"/>
        <v>901.22499999999991</v>
      </c>
      <c r="P245" s="76">
        <f t="shared" si="21"/>
        <v>5640.2749999999996</v>
      </c>
    </row>
    <row r="246" spans="1:16" s="69" customFormat="1" ht="78" customHeight="1" x14ac:dyDescent="0.2">
      <c r="A246" s="256"/>
      <c r="B246" s="230"/>
      <c r="C246" s="44" t="s">
        <v>234</v>
      </c>
      <c r="D246" s="221" t="s">
        <v>548</v>
      </c>
      <c r="E246" s="31">
        <v>424.02</v>
      </c>
      <c r="F246" s="38">
        <v>15</v>
      </c>
      <c r="G246" s="99">
        <f t="shared" si="19"/>
        <v>6360.2999999999993</v>
      </c>
      <c r="H246" s="38"/>
      <c r="I246" s="38"/>
      <c r="J246" s="68">
        <f t="shared" si="22"/>
        <v>6360.2999999999993</v>
      </c>
      <c r="K246" s="84">
        <v>720.34</v>
      </c>
      <c r="L246" s="90"/>
      <c r="M246" s="84"/>
      <c r="N246" s="84"/>
      <c r="O246" s="84">
        <f t="shared" si="20"/>
        <v>720.34</v>
      </c>
      <c r="P246" s="76">
        <f t="shared" si="21"/>
        <v>5639.9599999999991</v>
      </c>
    </row>
    <row r="247" spans="1:16" s="69" customFormat="1" ht="78" customHeight="1" x14ac:dyDescent="0.2">
      <c r="A247" s="256"/>
      <c r="B247" s="230"/>
      <c r="C247" s="58" t="s">
        <v>233</v>
      </c>
      <c r="D247" s="29" t="s">
        <v>504</v>
      </c>
      <c r="E247" s="31">
        <v>400</v>
      </c>
      <c r="F247" s="38">
        <v>15</v>
      </c>
      <c r="G247" s="99">
        <f t="shared" si="19"/>
        <v>6000</v>
      </c>
      <c r="H247" s="38"/>
      <c r="I247" s="38"/>
      <c r="J247" s="68">
        <f t="shared" si="22"/>
        <v>6000</v>
      </c>
      <c r="K247" s="84">
        <v>643.38</v>
      </c>
      <c r="L247" s="90"/>
      <c r="M247" s="84"/>
      <c r="N247" s="84">
        <v>1000</v>
      </c>
      <c r="O247" s="84">
        <f t="shared" si="20"/>
        <v>1643.38</v>
      </c>
      <c r="P247" s="76">
        <f t="shared" si="21"/>
        <v>4356.62</v>
      </c>
    </row>
    <row r="248" spans="1:16" s="69" customFormat="1" ht="78" customHeight="1" x14ac:dyDescent="0.2">
      <c r="A248" s="257"/>
      <c r="B248" s="230"/>
      <c r="C248" s="44" t="s">
        <v>176</v>
      </c>
      <c r="D248" s="29" t="s">
        <v>505</v>
      </c>
      <c r="E248" s="31">
        <v>187.9</v>
      </c>
      <c r="F248" s="38">
        <v>15</v>
      </c>
      <c r="G248" s="99">
        <f t="shared" si="19"/>
        <v>2818.5</v>
      </c>
      <c r="H248" s="31"/>
      <c r="I248" s="31"/>
      <c r="J248" s="68">
        <f t="shared" si="22"/>
        <v>2818.5</v>
      </c>
      <c r="K248" s="84">
        <v>39.94</v>
      </c>
      <c r="L248" s="90">
        <v>49.7</v>
      </c>
      <c r="M248" s="84">
        <f>G248*1%</f>
        <v>28.185000000000002</v>
      </c>
      <c r="N248" s="84"/>
      <c r="O248" s="84">
        <f t="shared" si="20"/>
        <v>117.825</v>
      </c>
      <c r="P248" s="76">
        <f t="shared" si="21"/>
        <v>2700.6750000000002</v>
      </c>
    </row>
    <row r="249" spans="1:16" s="69" customFormat="1" ht="78" customHeight="1" x14ac:dyDescent="0.2">
      <c r="A249" s="255" t="s">
        <v>198</v>
      </c>
      <c r="B249" s="230"/>
      <c r="C249" s="44" t="s">
        <v>203</v>
      </c>
      <c r="D249" s="29" t="s">
        <v>506</v>
      </c>
      <c r="E249" s="30">
        <v>412</v>
      </c>
      <c r="F249" s="38">
        <v>15</v>
      </c>
      <c r="G249" s="99">
        <f t="shared" si="19"/>
        <v>6180</v>
      </c>
      <c r="H249" s="31"/>
      <c r="I249" s="31"/>
      <c r="J249" s="68">
        <f t="shared" si="22"/>
        <v>6180</v>
      </c>
      <c r="K249" s="84">
        <v>681.83</v>
      </c>
      <c r="L249" s="90">
        <v>49.7</v>
      </c>
      <c r="M249" s="84">
        <f>G249*1%</f>
        <v>61.800000000000004</v>
      </c>
      <c r="N249" s="84"/>
      <c r="O249" s="84">
        <f t="shared" si="20"/>
        <v>793.33</v>
      </c>
      <c r="P249" s="76">
        <f t="shared" si="21"/>
        <v>5386.67</v>
      </c>
    </row>
    <row r="250" spans="1:16" s="69" customFormat="1" ht="78" customHeight="1" x14ac:dyDescent="0.2">
      <c r="A250" s="256"/>
      <c r="B250" s="230"/>
      <c r="C250" s="42" t="s">
        <v>204</v>
      </c>
      <c r="D250" s="221" t="s">
        <v>104</v>
      </c>
      <c r="E250" s="30">
        <v>238.67</v>
      </c>
      <c r="F250" s="38"/>
      <c r="G250" s="99"/>
      <c r="H250" s="31"/>
      <c r="I250" s="31"/>
      <c r="J250" s="68">
        <f t="shared" si="22"/>
        <v>0</v>
      </c>
      <c r="K250" s="84"/>
      <c r="L250" s="90"/>
      <c r="M250" s="84"/>
      <c r="N250" s="84"/>
      <c r="O250" s="84">
        <f t="shared" si="20"/>
        <v>0</v>
      </c>
      <c r="P250" s="76">
        <f t="shared" si="21"/>
        <v>0</v>
      </c>
    </row>
    <row r="251" spans="1:16" s="69" customFormat="1" ht="78" customHeight="1" x14ac:dyDescent="0.2">
      <c r="A251" s="256"/>
      <c r="B251" s="231"/>
      <c r="C251" s="44" t="s">
        <v>205</v>
      </c>
      <c r="D251" s="29" t="s">
        <v>507</v>
      </c>
      <c r="E251" s="30">
        <v>394</v>
      </c>
      <c r="F251" s="38">
        <v>15</v>
      </c>
      <c r="G251" s="99">
        <f t="shared" si="19"/>
        <v>5910</v>
      </c>
      <c r="H251" s="31"/>
      <c r="I251" s="31"/>
      <c r="J251" s="68">
        <f t="shared" si="22"/>
        <v>5910</v>
      </c>
      <c r="K251" s="84">
        <v>624.71</v>
      </c>
      <c r="L251" s="90">
        <v>76.760000000000005</v>
      </c>
      <c r="M251" s="84">
        <f>G251*1%</f>
        <v>59.1</v>
      </c>
      <c r="N251" s="84"/>
      <c r="O251" s="84">
        <f t="shared" si="20"/>
        <v>760.57</v>
      </c>
      <c r="P251" s="76">
        <f t="shared" si="21"/>
        <v>5149.43</v>
      </c>
    </row>
    <row r="252" spans="1:16" s="69" customFormat="1" ht="78" customHeight="1" x14ac:dyDescent="0.2">
      <c r="A252" s="256"/>
      <c r="B252" s="194" t="s">
        <v>206</v>
      </c>
      <c r="C252" s="42" t="s">
        <v>207</v>
      </c>
      <c r="D252" s="29" t="s">
        <v>508</v>
      </c>
      <c r="E252" s="30">
        <v>566.95000000000005</v>
      </c>
      <c r="F252" s="38">
        <v>15</v>
      </c>
      <c r="G252" s="99">
        <f t="shared" si="19"/>
        <v>8504.25</v>
      </c>
      <c r="H252" s="31"/>
      <c r="I252" s="31"/>
      <c r="J252" s="68">
        <f t="shared" si="22"/>
        <v>8504.25</v>
      </c>
      <c r="K252" s="84">
        <v>1178.29</v>
      </c>
      <c r="L252" s="90">
        <v>65.36</v>
      </c>
      <c r="M252" s="84"/>
      <c r="N252" s="84"/>
      <c r="O252" s="84">
        <f t="shared" si="20"/>
        <v>1243.6499999999999</v>
      </c>
      <c r="P252" s="76">
        <f t="shared" si="21"/>
        <v>7260.6</v>
      </c>
    </row>
    <row r="253" spans="1:16" s="69" customFormat="1" ht="78" customHeight="1" x14ac:dyDescent="0.2">
      <c r="A253" s="256"/>
      <c r="B253" s="229" t="s">
        <v>206</v>
      </c>
      <c r="C253" s="42" t="s">
        <v>208</v>
      </c>
      <c r="D253" s="29" t="s">
        <v>104</v>
      </c>
      <c r="E253" s="30">
        <v>224.4</v>
      </c>
      <c r="F253" s="38"/>
      <c r="G253" s="99">
        <f t="shared" si="19"/>
        <v>0</v>
      </c>
      <c r="H253" s="31"/>
      <c r="I253" s="31"/>
      <c r="J253" s="68">
        <f t="shared" si="22"/>
        <v>0</v>
      </c>
      <c r="K253" s="84"/>
      <c r="L253" s="90"/>
      <c r="M253" s="84">
        <f>G253*1%</f>
        <v>0</v>
      </c>
      <c r="N253" s="84"/>
      <c r="O253" s="84">
        <f t="shared" si="20"/>
        <v>0</v>
      </c>
      <c r="P253" s="76">
        <f t="shared" si="21"/>
        <v>0</v>
      </c>
    </row>
    <row r="254" spans="1:16" s="69" customFormat="1" ht="78" customHeight="1" x14ac:dyDescent="0.2">
      <c r="A254" s="256"/>
      <c r="B254" s="230"/>
      <c r="C254" s="42" t="s">
        <v>165</v>
      </c>
      <c r="D254" s="29" t="s">
        <v>509</v>
      </c>
      <c r="E254" s="30">
        <v>224.4</v>
      </c>
      <c r="F254" s="38">
        <v>15</v>
      </c>
      <c r="G254" s="99">
        <f t="shared" si="19"/>
        <v>3366</v>
      </c>
      <c r="H254" s="31"/>
      <c r="I254" s="31"/>
      <c r="J254" s="68">
        <f t="shared" si="22"/>
        <v>3366</v>
      </c>
      <c r="K254" s="84">
        <v>119.79</v>
      </c>
      <c r="L254" s="90">
        <v>49.7</v>
      </c>
      <c r="M254" s="84">
        <f>G254*1%</f>
        <v>33.660000000000004</v>
      </c>
      <c r="N254" s="84"/>
      <c r="O254" s="84">
        <f t="shared" si="20"/>
        <v>203.15</v>
      </c>
      <c r="P254" s="76">
        <f t="shared" si="21"/>
        <v>3162.85</v>
      </c>
    </row>
    <row r="255" spans="1:16" s="69" customFormat="1" ht="78" customHeight="1" x14ac:dyDescent="0.2">
      <c r="A255" s="257"/>
      <c r="B255" s="231"/>
      <c r="C255" s="42" t="s">
        <v>178</v>
      </c>
      <c r="D255" s="29" t="s">
        <v>510</v>
      </c>
      <c r="E255" s="30">
        <v>224.4</v>
      </c>
      <c r="F255" s="38">
        <v>15</v>
      </c>
      <c r="G255" s="99">
        <f t="shared" si="19"/>
        <v>3366</v>
      </c>
      <c r="H255" s="31"/>
      <c r="I255" s="31"/>
      <c r="J255" s="68">
        <f t="shared" si="22"/>
        <v>3366</v>
      </c>
      <c r="K255" s="84">
        <v>119.79</v>
      </c>
      <c r="L255" s="90">
        <v>49.7</v>
      </c>
      <c r="M255" s="84">
        <f>G255*1%</f>
        <v>33.660000000000004</v>
      </c>
      <c r="N255" s="84"/>
      <c r="O255" s="84">
        <f t="shared" si="20"/>
        <v>203.15</v>
      </c>
      <c r="P255" s="76">
        <f t="shared" si="21"/>
        <v>3162.85</v>
      </c>
    </row>
    <row r="256" spans="1:16" s="69" customFormat="1" ht="78" customHeight="1" x14ac:dyDescent="0.2">
      <c r="A256" s="235" t="s">
        <v>213</v>
      </c>
      <c r="B256" s="117" t="s">
        <v>213</v>
      </c>
      <c r="C256" s="28" t="s">
        <v>264</v>
      </c>
      <c r="D256" s="29" t="s">
        <v>511</v>
      </c>
      <c r="E256" s="30">
        <v>423.02</v>
      </c>
      <c r="F256" s="38">
        <v>15</v>
      </c>
      <c r="G256" s="99">
        <f t="shared" si="19"/>
        <v>6345.2999999999993</v>
      </c>
      <c r="H256" s="31"/>
      <c r="I256" s="31"/>
      <c r="J256" s="68">
        <f t="shared" si="22"/>
        <v>6345.2999999999993</v>
      </c>
      <c r="K256" s="84">
        <v>717.14</v>
      </c>
      <c r="L256" s="90"/>
      <c r="M256" s="84"/>
      <c r="N256" s="84"/>
      <c r="O256" s="84">
        <f t="shared" si="20"/>
        <v>717.14</v>
      </c>
      <c r="P256" s="76">
        <f t="shared" si="21"/>
        <v>5628.1599999999989</v>
      </c>
    </row>
    <row r="257" spans="1:16" s="69" customFormat="1" ht="78" customHeight="1" x14ac:dyDescent="0.2">
      <c r="A257" s="236"/>
      <c r="B257" s="117" t="s">
        <v>214</v>
      </c>
      <c r="C257" s="28" t="s">
        <v>215</v>
      </c>
      <c r="D257" s="29" t="s">
        <v>512</v>
      </c>
      <c r="E257" s="30">
        <v>222.33</v>
      </c>
      <c r="F257" s="38">
        <v>15</v>
      </c>
      <c r="G257" s="99">
        <f t="shared" si="19"/>
        <v>3334.9500000000003</v>
      </c>
      <c r="H257" s="31"/>
      <c r="I257" s="31"/>
      <c r="J257" s="68">
        <f t="shared" si="22"/>
        <v>3334.9500000000003</v>
      </c>
      <c r="K257" s="84">
        <v>116.41</v>
      </c>
      <c r="L257" s="90"/>
      <c r="M257" s="84"/>
      <c r="N257" s="84"/>
      <c r="O257" s="84">
        <f t="shared" si="20"/>
        <v>116.41</v>
      </c>
      <c r="P257" s="76">
        <f t="shared" si="21"/>
        <v>3218.5400000000004</v>
      </c>
    </row>
    <row r="258" spans="1:16" s="69" customFormat="1" ht="78" customHeight="1" x14ac:dyDescent="0.2">
      <c r="A258" s="236"/>
      <c r="B258" s="229" t="s">
        <v>109</v>
      </c>
      <c r="C258" s="44" t="s">
        <v>286</v>
      </c>
      <c r="D258" s="29" t="s">
        <v>513</v>
      </c>
      <c r="E258" s="30">
        <v>358.8</v>
      </c>
      <c r="F258" s="38">
        <v>15</v>
      </c>
      <c r="G258" s="99">
        <f t="shared" si="19"/>
        <v>5382</v>
      </c>
      <c r="H258" s="31"/>
      <c r="I258" s="31"/>
      <c r="J258" s="68">
        <f t="shared" si="22"/>
        <v>5382</v>
      </c>
      <c r="K258" s="84">
        <v>530.09</v>
      </c>
      <c r="L258" s="90"/>
      <c r="M258" s="84"/>
      <c r="N258" s="84"/>
      <c r="O258" s="84">
        <f t="shared" si="20"/>
        <v>530.09</v>
      </c>
      <c r="P258" s="76">
        <f t="shared" si="21"/>
        <v>4851.91</v>
      </c>
    </row>
    <row r="259" spans="1:16" s="69" customFormat="1" ht="78" customHeight="1" x14ac:dyDescent="0.2">
      <c r="A259" s="236"/>
      <c r="B259" s="230"/>
      <c r="C259" s="44" t="s">
        <v>216</v>
      </c>
      <c r="D259" s="29" t="s">
        <v>514</v>
      </c>
      <c r="E259" s="30">
        <v>238.67</v>
      </c>
      <c r="F259" s="38">
        <v>15</v>
      </c>
      <c r="G259" s="99">
        <f t="shared" si="19"/>
        <v>3580.0499999999997</v>
      </c>
      <c r="H259" s="31"/>
      <c r="I259" s="31"/>
      <c r="J259" s="68">
        <f t="shared" si="22"/>
        <v>3580.0499999999997</v>
      </c>
      <c r="K259" s="84">
        <v>160.80000000000001</v>
      </c>
      <c r="L259" s="90">
        <v>49.7</v>
      </c>
      <c r="M259" s="84"/>
      <c r="N259" s="84"/>
      <c r="O259" s="84">
        <f t="shared" si="20"/>
        <v>210.5</v>
      </c>
      <c r="P259" s="76">
        <f t="shared" si="21"/>
        <v>3369.5499999999997</v>
      </c>
    </row>
    <row r="260" spans="1:16" s="69" customFormat="1" ht="78" customHeight="1" x14ac:dyDescent="0.2">
      <c r="A260" s="236"/>
      <c r="B260" s="230"/>
      <c r="C260" s="240" t="s">
        <v>36</v>
      </c>
      <c r="D260" s="29" t="s">
        <v>515</v>
      </c>
      <c r="E260" s="30">
        <v>207.79</v>
      </c>
      <c r="F260" s="38">
        <v>15</v>
      </c>
      <c r="G260" s="99">
        <f t="shared" si="19"/>
        <v>3116.85</v>
      </c>
      <c r="H260" s="31"/>
      <c r="I260" s="31"/>
      <c r="J260" s="68">
        <f t="shared" si="22"/>
        <v>3116.85</v>
      </c>
      <c r="K260" s="84">
        <v>92.68</v>
      </c>
      <c r="L260" s="90"/>
      <c r="M260" s="84"/>
      <c r="N260" s="84"/>
      <c r="O260" s="84">
        <f t="shared" si="20"/>
        <v>92.68</v>
      </c>
      <c r="P260" s="76">
        <f t="shared" si="21"/>
        <v>3024.17</v>
      </c>
    </row>
    <row r="261" spans="1:16" s="69" customFormat="1" ht="78" customHeight="1" x14ac:dyDescent="0.2">
      <c r="A261" s="236"/>
      <c r="B261" s="230"/>
      <c r="C261" s="242"/>
      <c r="D261" s="29" t="s">
        <v>544</v>
      </c>
      <c r="E261" s="30">
        <v>207.79</v>
      </c>
      <c r="F261" s="38">
        <v>15</v>
      </c>
      <c r="G261" s="99">
        <f t="shared" si="19"/>
        <v>3116.85</v>
      </c>
      <c r="H261" s="31"/>
      <c r="I261" s="31"/>
      <c r="J261" s="68">
        <f t="shared" si="22"/>
        <v>3116.85</v>
      </c>
      <c r="K261" s="84">
        <v>92.68</v>
      </c>
      <c r="L261" s="90"/>
      <c r="M261" s="84"/>
      <c r="N261" s="84"/>
      <c r="O261" s="84">
        <f t="shared" si="20"/>
        <v>92.68</v>
      </c>
      <c r="P261" s="76">
        <f t="shared" si="21"/>
        <v>3024.17</v>
      </c>
    </row>
    <row r="262" spans="1:16" s="69" customFormat="1" ht="78" customHeight="1" x14ac:dyDescent="0.2">
      <c r="A262" s="236"/>
      <c r="B262" s="230"/>
      <c r="C262" s="44" t="s">
        <v>217</v>
      </c>
      <c r="D262" s="29" t="s">
        <v>516</v>
      </c>
      <c r="E262" s="30">
        <v>224.4</v>
      </c>
      <c r="F262" s="38">
        <v>15</v>
      </c>
      <c r="G262" s="99">
        <f t="shared" si="19"/>
        <v>3366</v>
      </c>
      <c r="H262" s="31"/>
      <c r="I262" s="31"/>
      <c r="J262" s="68">
        <f t="shared" si="22"/>
        <v>3366</v>
      </c>
      <c r="K262" s="84">
        <v>119.13</v>
      </c>
      <c r="L262" s="90">
        <v>49.7</v>
      </c>
      <c r="M262" s="84">
        <f>G262*1%</f>
        <v>33.660000000000004</v>
      </c>
      <c r="N262" s="84"/>
      <c r="O262" s="84">
        <f t="shared" si="20"/>
        <v>202.48999999999998</v>
      </c>
      <c r="P262" s="76">
        <f t="shared" si="21"/>
        <v>3163.51</v>
      </c>
    </row>
    <row r="263" spans="1:16" s="69" customFormat="1" ht="78" customHeight="1" x14ac:dyDescent="0.2">
      <c r="A263" s="236"/>
      <c r="B263" s="230"/>
      <c r="C263" s="44" t="s">
        <v>218</v>
      </c>
      <c r="D263" s="29" t="s">
        <v>517</v>
      </c>
      <c r="E263" s="30">
        <v>207.79</v>
      </c>
      <c r="F263" s="38">
        <v>15</v>
      </c>
      <c r="G263" s="99">
        <f t="shared" si="19"/>
        <v>3116.85</v>
      </c>
      <c r="H263" s="31"/>
      <c r="I263" s="31"/>
      <c r="J263" s="68">
        <f t="shared" si="22"/>
        <v>3116.85</v>
      </c>
      <c r="K263" s="84">
        <v>92.68</v>
      </c>
      <c r="L263" s="90"/>
      <c r="M263" s="84"/>
      <c r="N263" s="84"/>
      <c r="O263" s="84">
        <f t="shared" si="20"/>
        <v>92.68</v>
      </c>
      <c r="P263" s="76">
        <f t="shared" si="21"/>
        <v>3024.17</v>
      </c>
    </row>
    <row r="264" spans="1:16" s="69" customFormat="1" ht="78" customHeight="1" x14ac:dyDescent="0.2">
      <c r="A264" s="236"/>
      <c r="B264" s="230"/>
      <c r="C264" s="44" t="s">
        <v>219</v>
      </c>
      <c r="D264" s="29" t="s">
        <v>518</v>
      </c>
      <c r="E264" s="30">
        <v>207.79</v>
      </c>
      <c r="F264" s="38">
        <v>15</v>
      </c>
      <c r="G264" s="99">
        <f t="shared" si="19"/>
        <v>3116.85</v>
      </c>
      <c r="H264" s="31"/>
      <c r="I264" s="31"/>
      <c r="J264" s="68">
        <f t="shared" si="22"/>
        <v>3116.85</v>
      </c>
      <c r="K264" s="84">
        <v>92.68</v>
      </c>
      <c r="L264" s="90"/>
      <c r="M264" s="84"/>
      <c r="N264" s="84"/>
      <c r="O264" s="84">
        <f t="shared" si="20"/>
        <v>92.68</v>
      </c>
      <c r="P264" s="76">
        <f t="shared" si="21"/>
        <v>3024.17</v>
      </c>
    </row>
    <row r="265" spans="1:16" s="69" customFormat="1" ht="78" customHeight="1" x14ac:dyDescent="0.2">
      <c r="A265" s="236"/>
      <c r="B265" s="230"/>
      <c r="C265" s="44" t="s">
        <v>37</v>
      </c>
      <c r="D265" s="29" t="s">
        <v>519</v>
      </c>
      <c r="E265" s="30">
        <v>195.1</v>
      </c>
      <c r="F265" s="38">
        <v>15</v>
      </c>
      <c r="G265" s="99">
        <f t="shared" si="19"/>
        <v>2926.5</v>
      </c>
      <c r="H265" s="31"/>
      <c r="I265" s="31"/>
      <c r="J265" s="68">
        <f t="shared" si="22"/>
        <v>2926.5</v>
      </c>
      <c r="K265" s="84">
        <v>51.53</v>
      </c>
      <c r="L265" s="90"/>
      <c r="M265" s="84">
        <f>G265*1%</f>
        <v>29.265000000000001</v>
      </c>
      <c r="N265" s="84"/>
      <c r="O265" s="84">
        <f t="shared" si="20"/>
        <v>80.795000000000002</v>
      </c>
      <c r="P265" s="76">
        <f t="shared" si="21"/>
        <v>2845.7049999999999</v>
      </c>
    </row>
    <row r="266" spans="1:16" s="69" customFormat="1" ht="78" customHeight="1" x14ac:dyDescent="0.2">
      <c r="A266" s="237"/>
      <c r="B266" s="231"/>
      <c r="C266" s="44" t="s">
        <v>220</v>
      </c>
      <c r="D266" s="29" t="s">
        <v>520</v>
      </c>
      <c r="E266" s="30">
        <v>172.9</v>
      </c>
      <c r="F266" s="38">
        <v>15</v>
      </c>
      <c r="G266" s="99">
        <f t="shared" si="19"/>
        <v>2593.5</v>
      </c>
      <c r="H266" s="31"/>
      <c r="I266" s="31"/>
      <c r="J266" s="68">
        <f t="shared" si="22"/>
        <v>2593.5</v>
      </c>
      <c r="K266" s="84">
        <v>0.56000000000000005</v>
      </c>
      <c r="L266" s="90">
        <v>75.739999999999995</v>
      </c>
      <c r="M266" s="84"/>
      <c r="N266" s="84"/>
      <c r="O266" s="84">
        <f t="shared" si="20"/>
        <v>76.3</v>
      </c>
      <c r="P266" s="76">
        <f t="shared" si="21"/>
        <v>2517.1999999999998</v>
      </c>
    </row>
    <row r="267" spans="1:16" s="69" customFormat="1" ht="78" customHeight="1" x14ac:dyDescent="0.2">
      <c r="A267" s="235" t="s">
        <v>213</v>
      </c>
      <c r="B267" s="229" t="s">
        <v>223</v>
      </c>
      <c r="C267" s="44" t="s">
        <v>241</v>
      </c>
      <c r="D267" s="29" t="s">
        <v>521</v>
      </c>
      <c r="E267" s="30">
        <v>383.45</v>
      </c>
      <c r="F267" s="38">
        <v>15</v>
      </c>
      <c r="G267" s="99">
        <f t="shared" si="19"/>
        <v>5751.75</v>
      </c>
      <c r="H267" s="31"/>
      <c r="I267" s="31"/>
      <c r="J267" s="68">
        <f t="shared" si="22"/>
        <v>5751.75</v>
      </c>
      <c r="K267" s="84">
        <v>596.35</v>
      </c>
      <c r="L267" s="90"/>
      <c r="M267" s="84"/>
      <c r="N267" s="84"/>
      <c r="O267" s="84">
        <f t="shared" si="20"/>
        <v>596.35</v>
      </c>
      <c r="P267" s="76">
        <f t="shared" si="21"/>
        <v>5155.3999999999996</v>
      </c>
    </row>
    <row r="268" spans="1:16" s="69" customFormat="1" ht="78" customHeight="1" x14ac:dyDescent="0.2">
      <c r="A268" s="236"/>
      <c r="B268" s="230"/>
      <c r="C268" s="44" t="s">
        <v>36</v>
      </c>
      <c r="D268" s="29" t="s">
        <v>522</v>
      </c>
      <c r="E268" s="30">
        <v>207.79</v>
      </c>
      <c r="F268" s="38">
        <v>15</v>
      </c>
      <c r="G268" s="99">
        <f t="shared" si="19"/>
        <v>3116.85</v>
      </c>
      <c r="H268" s="31"/>
      <c r="I268" s="31"/>
      <c r="J268" s="68">
        <f t="shared" si="22"/>
        <v>3116.85</v>
      </c>
      <c r="K268" s="84">
        <v>92.68</v>
      </c>
      <c r="L268" s="90"/>
      <c r="M268" s="84"/>
      <c r="N268" s="84"/>
      <c r="O268" s="84">
        <f t="shared" si="20"/>
        <v>92.68</v>
      </c>
      <c r="P268" s="76">
        <f t="shared" si="21"/>
        <v>3024.17</v>
      </c>
    </row>
    <row r="269" spans="1:16" s="69" customFormat="1" ht="78" customHeight="1" x14ac:dyDescent="0.2">
      <c r="A269" s="236"/>
      <c r="B269" s="231"/>
      <c r="C269" s="44" t="s">
        <v>221</v>
      </c>
      <c r="D269" s="29" t="s">
        <v>523</v>
      </c>
      <c r="E269" s="30">
        <v>252.7</v>
      </c>
      <c r="F269" s="38">
        <v>15</v>
      </c>
      <c r="G269" s="99">
        <f t="shared" si="19"/>
        <v>3790.5</v>
      </c>
      <c r="H269" s="31"/>
      <c r="I269" s="31"/>
      <c r="J269" s="68">
        <f t="shared" si="22"/>
        <v>3790.5</v>
      </c>
      <c r="K269" s="84">
        <v>291.07</v>
      </c>
      <c r="L269" s="90"/>
      <c r="M269" s="84"/>
      <c r="N269" s="84"/>
      <c r="O269" s="84">
        <f t="shared" si="20"/>
        <v>291.07</v>
      </c>
      <c r="P269" s="76">
        <f t="shared" si="21"/>
        <v>3499.43</v>
      </c>
    </row>
    <row r="270" spans="1:16" s="69" customFormat="1" ht="78" customHeight="1" x14ac:dyDescent="0.2">
      <c r="A270" s="236"/>
      <c r="B270" s="229" t="s">
        <v>223</v>
      </c>
      <c r="C270" s="240" t="s">
        <v>222</v>
      </c>
      <c r="D270" s="29" t="s">
        <v>524</v>
      </c>
      <c r="E270" s="30">
        <v>189.9</v>
      </c>
      <c r="F270" s="38">
        <v>13</v>
      </c>
      <c r="G270" s="99">
        <f t="shared" si="19"/>
        <v>2468.7000000000003</v>
      </c>
      <c r="H270" s="31"/>
      <c r="I270" s="31"/>
      <c r="J270" s="68">
        <f t="shared" si="22"/>
        <v>2468.7000000000003</v>
      </c>
      <c r="K270" s="84">
        <v>0</v>
      </c>
      <c r="L270" s="90">
        <v>49.7</v>
      </c>
      <c r="M270" s="84">
        <f>G270*1%</f>
        <v>24.687000000000005</v>
      </c>
      <c r="N270" s="84">
        <v>357.15</v>
      </c>
      <c r="O270" s="84">
        <f t="shared" si="20"/>
        <v>431.53699999999998</v>
      </c>
      <c r="P270" s="76">
        <f t="shared" si="21"/>
        <v>2037.1630000000002</v>
      </c>
    </row>
    <row r="271" spans="1:16" s="69" customFormat="1" ht="78" customHeight="1" x14ac:dyDescent="0.2">
      <c r="A271" s="237"/>
      <c r="B271" s="231"/>
      <c r="C271" s="242"/>
      <c r="D271" s="29" t="s">
        <v>525</v>
      </c>
      <c r="E271" s="30">
        <v>189.9</v>
      </c>
      <c r="F271" s="38">
        <v>15</v>
      </c>
      <c r="G271" s="99">
        <f t="shared" si="19"/>
        <v>2848.5</v>
      </c>
      <c r="H271" s="31"/>
      <c r="I271" s="31"/>
      <c r="J271" s="68">
        <f t="shared" si="22"/>
        <v>2848.5</v>
      </c>
      <c r="K271" s="84">
        <v>43.21</v>
      </c>
      <c r="L271" s="90">
        <v>49.7</v>
      </c>
      <c r="M271" s="84">
        <f>G271*1%</f>
        <v>28.484999999999999</v>
      </c>
      <c r="N271" s="84"/>
      <c r="O271" s="84">
        <f t="shared" si="20"/>
        <v>121.395</v>
      </c>
      <c r="P271" s="76">
        <f t="shared" si="21"/>
        <v>2727.105</v>
      </c>
    </row>
    <row r="272" spans="1:16" s="69" customFormat="1" ht="78" customHeight="1" x14ac:dyDescent="0.3">
      <c r="A272" s="330" t="s">
        <v>546</v>
      </c>
      <c r="B272" s="331"/>
      <c r="C272" s="331"/>
      <c r="D272" s="331"/>
      <c r="E272" s="331"/>
      <c r="F272" s="332"/>
      <c r="G272" s="156">
        <f>SUM(G18:G271)</f>
        <v>1029110.1000000003</v>
      </c>
      <c r="H272" s="156">
        <f t="shared" ref="H272:P272" si="23">SUM(H18:H271)</f>
        <v>1168.2</v>
      </c>
      <c r="I272" s="156">
        <f t="shared" si="23"/>
        <v>21817</v>
      </c>
      <c r="J272" s="156">
        <f t="shared" si="23"/>
        <v>1052095.3</v>
      </c>
      <c r="K272" s="156">
        <f t="shared" si="23"/>
        <v>78088.209999999977</v>
      </c>
      <c r="L272" s="156">
        <f t="shared" si="23"/>
        <v>5815.4499999999925</v>
      </c>
      <c r="M272" s="156">
        <f t="shared" si="23"/>
        <v>3366.4935</v>
      </c>
      <c r="N272" s="156">
        <f t="shared" si="23"/>
        <v>8179.81</v>
      </c>
      <c r="O272" s="156">
        <f t="shared" si="23"/>
        <v>95449.963499999925</v>
      </c>
      <c r="P272" s="156">
        <f t="shared" si="23"/>
        <v>956645.33649999951</v>
      </c>
    </row>
    <row r="273" spans="1:16" s="69" customFormat="1" ht="78" customHeight="1" x14ac:dyDescent="0.2">
      <c r="A273" s="59"/>
      <c r="B273" s="115"/>
      <c r="D273" s="60"/>
      <c r="E273" s="61"/>
      <c r="F273" s="13"/>
      <c r="G273" s="100"/>
      <c r="H273" s="71"/>
      <c r="I273" s="71"/>
      <c r="J273" s="148"/>
      <c r="K273" s="91"/>
      <c r="L273" s="179"/>
      <c r="M273" s="91"/>
      <c r="N273" s="91"/>
      <c r="O273" s="91"/>
      <c r="P273" s="77"/>
    </row>
    <row r="274" spans="1:16" s="69" customFormat="1" ht="78" customHeight="1" x14ac:dyDescent="0.2">
      <c r="A274" s="59"/>
      <c r="B274" s="115"/>
      <c r="D274" s="60"/>
      <c r="E274" s="61"/>
      <c r="F274" s="13"/>
      <c r="G274" s="100"/>
      <c r="H274" s="71"/>
      <c r="I274" s="71"/>
      <c r="J274" s="148"/>
      <c r="K274" s="91"/>
      <c r="L274" s="179"/>
      <c r="M274" s="91"/>
      <c r="N274" s="91"/>
      <c r="O274" s="91"/>
      <c r="P274" s="77"/>
    </row>
    <row r="275" spans="1:16" s="69" customFormat="1" ht="78" customHeight="1" x14ac:dyDescent="0.2">
      <c r="A275" s="281" t="s">
        <v>70</v>
      </c>
      <c r="B275" s="282"/>
      <c r="C275" s="282"/>
      <c r="D275" s="282"/>
      <c r="E275" s="282"/>
      <c r="F275" s="282"/>
      <c r="G275" s="282"/>
      <c r="H275" s="282"/>
      <c r="I275" s="282"/>
      <c r="J275" s="282"/>
      <c r="K275" s="282"/>
      <c r="L275" s="282"/>
      <c r="M275" s="282"/>
      <c r="N275" s="282"/>
      <c r="O275" s="282"/>
      <c r="P275" s="282"/>
    </row>
    <row r="276" spans="1:16" s="69" customFormat="1" ht="78" customHeight="1" thickBot="1" x14ac:dyDescent="0.25">
      <c r="A276" s="283"/>
      <c r="B276" s="284"/>
      <c r="C276" s="284"/>
      <c r="D276" s="285"/>
      <c r="E276" s="290" t="s">
        <v>87</v>
      </c>
      <c r="F276" s="291"/>
      <c r="G276" s="291"/>
      <c r="H276" s="291"/>
      <c r="I276" s="292"/>
      <c r="J276" s="293"/>
      <c r="K276" s="286" t="s">
        <v>92</v>
      </c>
      <c r="L276" s="287"/>
      <c r="M276" s="287"/>
      <c r="N276" s="288"/>
      <c r="O276" s="289"/>
      <c r="P276" s="224"/>
    </row>
    <row r="277" spans="1:16" s="69" customFormat="1" ht="78" customHeight="1" x14ac:dyDescent="0.25">
      <c r="A277" s="74" t="s">
        <v>1</v>
      </c>
      <c r="B277" s="119" t="s">
        <v>0</v>
      </c>
      <c r="C277" s="158" t="s">
        <v>2</v>
      </c>
      <c r="D277" s="159" t="s">
        <v>3</v>
      </c>
      <c r="E277" s="160" t="s">
        <v>4</v>
      </c>
      <c r="F277" s="161" t="s">
        <v>96</v>
      </c>
      <c r="G277" s="162" t="s">
        <v>90</v>
      </c>
      <c r="H277" s="163" t="s">
        <v>91</v>
      </c>
      <c r="I277" s="201" t="s">
        <v>614</v>
      </c>
      <c r="J277" s="164" t="s">
        <v>93</v>
      </c>
      <c r="K277" s="165" t="s">
        <v>88</v>
      </c>
      <c r="L277" s="188" t="s">
        <v>89</v>
      </c>
      <c r="M277" s="166" t="s">
        <v>100</v>
      </c>
      <c r="N277" s="204" t="s">
        <v>615</v>
      </c>
      <c r="O277" s="167" t="s">
        <v>94</v>
      </c>
      <c r="P277" s="112" t="s">
        <v>95</v>
      </c>
    </row>
    <row r="278" spans="1:16" s="69" customFormat="1" ht="78" customHeight="1" x14ac:dyDescent="0.2">
      <c r="A278" s="270" t="s">
        <v>70</v>
      </c>
      <c r="B278" s="271"/>
      <c r="C278" s="125" t="s">
        <v>71</v>
      </c>
      <c r="D278" s="29" t="s">
        <v>72</v>
      </c>
      <c r="E278" s="40">
        <v>77.06</v>
      </c>
      <c r="F278" s="62">
        <v>15</v>
      </c>
      <c r="G278" s="101">
        <f t="shared" ref="G278:G293" si="24">E278*F278</f>
        <v>1155.9000000000001</v>
      </c>
      <c r="H278" s="31"/>
      <c r="I278" s="31"/>
      <c r="J278" s="68">
        <f>+G278+H278+I278</f>
        <v>1155.9000000000001</v>
      </c>
      <c r="K278" s="84"/>
      <c r="L278" s="90"/>
      <c r="M278" s="84"/>
      <c r="N278" s="84"/>
      <c r="O278" s="84">
        <f t="shared" ref="O278:O293" si="25">SUM(K278:N278)</f>
        <v>0</v>
      </c>
      <c r="P278" s="79">
        <f t="shared" ref="P278:P293" si="26">J278-O278</f>
        <v>1155.9000000000001</v>
      </c>
    </row>
    <row r="279" spans="1:16" s="69" customFormat="1" ht="78" customHeight="1" x14ac:dyDescent="0.2">
      <c r="A279" s="272"/>
      <c r="B279" s="273"/>
      <c r="C279" s="125" t="s">
        <v>71</v>
      </c>
      <c r="D279" s="29" t="s">
        <v>73</v>
      </c>
      <c r="E279" s="40">
        <v>173.34</v>
      </c>
      <c r="F279" s="62">
        <v>15</v>
      </c>
      <c r="G279" s="101">
        <f t="shared" si="24"/>
        <v>2600.1</v>
      </c>
      <c r="H279" s="31"/>
      <c r="I279" s="31"/>
      <c r="J279" s="68">
        <f t="shared" ref="J279:J293" si="27">+G279+H279+I279</f>
        <v>2600.1</v>
      </c>
      <c r="K279" s="84"/>
      <c r="L279" s="90"/>
      <c r="M279" s="84"/>
      <c r="N279" s="84"/>
      <c r="O279" s="84">
        <f t="shared" si="25"/>
        <v>0</v>
      </c>
      <c r="P279" s="79">
        <f t="shared" si="26"/>
        <v>2600.1</v>
      </c>
    </row>
    <row r="280" spans="1:16" s="69" customFormat="1" ht="78" customHeight="1" x14ac:dyDescent="0.2">
      <c r="A280" s="272"/>
      <c r="B280" s="273"/>
      <c r="C280" s="125" t="s">
        <v>71</v>
      </c>
      <c r="D280" s="29" t="s">
        <v>74</v>
      </c>
      <c r="E280" s="40">
        <v>152.15</v>
      </c>
      <c r="F280" s="62">
        <v>15</v>
      </c>
      <c r="G280" s="101">
        <f t="shared" si="24"/>
        <v>2282.25</v>
      </c>
      <c r="H280" s="31"/>
      <c r="I280" s="31"/>
      <c r="J280" s="68">
        <f t="shared" si="27"/>
        <v>2282.25</v>
      </c>
      <c r="K280" s="84"/>
      <c r="L280" s="90"/>
      <c r="M280" s="84"/>
      <c r="N280" s="84"/>
      <c r="O280" s="84">
        <f t="shared" si="25"/>
        <v>0</v>
      </c>
      <c r="P280" s="79">
        <f t="shared" si="26"/>
        <v>2282.25</v>
      </c>
    </row>
    <row r="281" spans="1:16" s="69" customFormat="1" ht="78" customHeight="1" x14ac:dyDescent="0.2">
      <c r="A281" s="272"/>
      <c r="B281" s="273"/>
      <c r="C281" s="125" t="s">
        <v>71</v>
      </c>
      <c r="D281" s="29" t="s">
        <v>75</v>
      </c>
      <c r="E281" s="40">
        <v>241.48</v>
      </c>
      <c r="F281" s="62">
        <v>15</v>
      </c>
      <c r="G281" s="101">
        <f t="shared" si="24"/>
        <v>3622.2</v>
      </c>
      <c r="H281" s="31"/>
      <c r="I281" s="31"/>
      <c r="J281" s="68">
        <f t="shared" si="27"/>
        <v>3622.2</v>
      </c>
      <c r="K281" s="84"/>
      <c r="L281" s="90"/>
      <c r="M281" s="84"/>
      <c r="N281" s="84"/>
      <c r="O281" s="84">
        <f t="shared" si="25"/>
        <v>0</v>
      </c>
      <c r="P281" s="79">
        <f t="shared" si="26"/>
        <v>3622.2</v>
      </c>
    </row>
    <row r="282" spans="1:16" s="69" customFormat="1" ht="78" customHeight="1" x14ac:dyDescent="0.2">
      <c r="A282" s="272"/>
      <c r="B282" s="273"/>
      <c r="C282" s="125" t="s">
        <v>71</v>
      </c>
      <c r="D282" s="29" t="s">
        <v>76</v>
      </c>
      <c r="E282" s="40">
        <v>155.47</v>
      </c>
      <c r="F282" s="62">
        <v>15</v>
      </c>
      <c r="G282" s="101">
        <f t="shared" si="24"/>
        <v>2332.0500000000002</v>
      </c>
      <c r="H282" s="31"/>
      <c r="I282" s="31"/>
      <c r="J282" s="68">
        <f t="shared" si="27"/>
        <v>2332.0500000000002</v>
      </c>
      <c r="K282" s="84"/>
      <c r="L282" s="90"/>
      <c r="M282" s="84"/>
      <c r="N282" s="84"/>
      <c r="O282" s="84">
        <f t="shared" si="25"/>
        <v>0</v>
      </c>
      <c r="P282" s="79">
        <f t="shared" si="26"/>
        <v>2332.0500000000002</v>
      </c>
    </row>
    <row r="283" spans="1:16" s="69" customFormat="1" ht="78" customHeight="1" x14ac:dyDescent="0.2">
      <c r="A283" s="272"/>
      <c r="B283" s="273"/>
      <c r="C283" s="125" t="s">
        <v>71</v>
      </c>
      <c r="D283" s="29" t="s">
        <v>581</v>
      </c>
      <c r="E283" s="40">
        <v>162.91999999999999</v>
      </c>
      <c r="F283" s="62">
        <v>15</v>
      </c>
      <c r="G283" s="101">
        <f t="shared" si="24"/>
        <v>2443.7999999999997</v>
      </c>
      <c r="H283" s="31"/>
      <c r="I283" s="31"/>
      <c r="J283" s="68">
        <f t="shared" si="27"/>
        <v>2443.7999999999997</v>
      </c>
      <c r="K283" s="84"/>
      <c r="L283" s="90">
        <v>49.7</v>
      </c>
      <c r="M283" s="84"/>
      <c r="N283" s="84"/>
      <c r="O283" s="84">
        <f t="shared" si="25"/>
        <v>49.7</v>
      </c>
      <c r="P283" s="79">
        <f t="shared" si="26"/>
        <v>2394.1</v>
      </c>
    </row>
    <row r="284" spans="1:16" s="69" customFormat="1" ht="78" customHeight="1" x14ac:dyDescent="0.2">
      <c r="A284" s="272"/>
      <c r="B284" s="273"/>
      <c r="C284" s="125" t="s">
        <v>71</v>
      </c>
      <c r="D284" s="29" t="s">
        <v>77</v>
      </c>
      <c r="E284" s="40">
        <v>241.7</v>
      </c>
      <c r="F284" s="62">
        <v>15</v>
      </c>
      <c r="G284" s="101">
        <f t="shared" si="24"/>
        <v>3625.5</v>
      </c>
      <c r="H284" s="31"/>
      <c r="I284" s="31"/>
      <c r="J284" s="68">
        <f t="shared" si="27"/>
        <v>3625.5</v>
      </c>
      <c r="K284" s="84"/>
      <c r="L284" s="90"/>
      <c r="M284" s="84"/>
      <c r="N284" s="84"/>
      <c r="O284" s="84">
        <f t="shared" si="25"/>
        <v>0</v>
      </c>
      <c r="P284" s="79">
        <f t="shared" si="26"/>
        <v>3625.5</v>
      </c>
    </row>
    <row r="285" spans="1:16" s="69" customFormat="1" ht="78" customHeight="1" x14ac:dyDescent="0.2">
      <c r="A285" s="272"/>
      <c r="B285" s="273"/>
      <c r="C285" s="125" t="s">
        <v>71</v>
      </c>
      <c r="D285" s="29" t="s">
        <v>78</v>
      </c>
      <c r="E285" s="40">
        <v>219.75</v>
      </c>
      <c r="F285" s="62">
        <v>15</v>
      </c>
      <c r="G285" s="101">
        <f t="shared" si="24"/>
        <v>3296.25</v>
      </c>
      <c r="H285" s="31"/>
      <c r="I285" s="31"/>
      <c r="J285" s="68">
        <f t="shared" si="27"/>
        <v>3296.25</v>
      </c>
      <c r="K285" s="84"/>
      <c r="L285" s="90">
        <v>49.7</v>
      </c>
      <c r="M285" s="84"/>
      <c r="N285" s="84"/>
      <c r="O285" s="84">
        <f t="shared" si="25"/>
        <v>49.7</v>
      </c>
      <c r="P285" s="79">
        <f t="shared" si="26"/>
        <v>3246.55</v>
      </c>
    </row>
    <row r="286" spans="1:16" s="69" customFormat="1" ht="78" customHeight="1" x14ac:dyDescent="0.2">
      <c r="A286" s="272"/>
      <c r="B286" s="273"/>
      <c r="C286" s="125" t="s">
        <v>71</v>
      </c>
      <c r="D286" s="29" t="s">
        <v>79</v>
      </c>
      <c r="E286" s="40">
        <v>226.36</v>
      </c>
      <c r="F286" s="62">
        <v>15</v>
      </c>
      <c r="G286" s="101">
        <f t="shared" si="24"/>
        <v>3395.4</v>
      </c>
      <c r="H286" s="31"/>
      <c r="I286" s="31"/>
      <c r="J286" s="68">
        <f t="shared" si="27"/>
        <v>3395.4</v>
      </c>
      <c r="K286" s="84"/>
      <c r="L286" s="90"/>
      <c r="M286" s="84"/>
      <c r="N286" s="84"/>
      <c r="O286" s="84">
        <f t="shared" si="25"/>
        <v>0</v>
      </c>
      <c r="P286" s="79">
        <f t="shared" si="26"/>
        <v>3395.4</v>
      </c>
    </row>
    <row r="287" spans="1:16" s="69" customFormat="1" ht="78" customHeight="1" x14ac:dyDescent="0.2">
      <c r="A287" s="272"/>
      <c r="B287" s="273"/>
      <c r="C287" s="125" t="s">
        <v>71</v>
      </c>
      <c r="D287" s="29" t="s">
        <v>80</v>
      </c>
      <c r="E287" s="40">
        <v>103.18</v>
      </c>
      <c r="F287" s="62">
        <v>15</v>
      </c>
      <c r="G287" s="101">
        <f t="shared" si="24"/>
        <v>1547.7</v>
      </c>
      <c r="H287" s="31"/>
      <c r="I287" s="31"/>
      <c r="J287" s="68">
        <f t="shared" si="27"/>
        <v>1547.7</v>
      </c>
      <c r="K287" s="84"/>
      <c r="L287" s="90"/>
      <c r="M287" s="84"/>
      <c r="N287" s="84"/>
      <c r="O287" s="84">
        <f t="shared" si="25"/>
        <v>0</v>
      </c>
      <c r="P287" s="79">
        <f t="shared" si="26"/>
        <v>1547.7</v>
      </c>
    </row>
    <row r="288" spans="1:16" s="69" customFormat="1" ht="78" customHeight="1" x14ac:dyDescent="0.2">
      <c r="A288" s="272"/>
      <c r="B288" s="273"/>
      <c r="C288" s="125" t="s">
        <v>71</v>
      </c>
      <c r="D288" s="29" t="s">
        <v>81</v>
      </c>
      <c r="E288" s="40">
        <v>222.33</v>
      </c>
      <c r="F288" s="62">
        <v>15</v>
      </c>
      <c r="G288" s="101">
        <f t="shared" si="24"/>
        <v>3334.9500000000003</v>
      </c>
      <c r="H288" s="31"/>
      <c r="I288" s="31"/>
      <c r="J288" s="68">
        <f t="shared" si="27"/>
        <v>3334.9500000000003</v>
      </c>
      <c r="K288" s="84"/>
      <c r="L288" s="90">
        <v>57</v>
      </c>
      <c r="M288" s="84"/>
      <c r="N288" s="84"/>
      <c r="O288" s="84">
        <f t="shared" si="25"/>
        <v>57</v>
      </c>
      <c r="P288" s="79">
        <f t="shared" si="26"/>
        <v>3277.9500000000003</v>
      </c>
    </row>
    <row r="289" spans="1:16" s="69" customFormat="1" ht="78" customHeight="1" x14ac:dyDescent="0.2">
      <c r="A289" s="272"/>
      <c r="B289" s="273"/>
      <c r="C289" s="125" t="s">
        <v>71</v>
      </c>
      <c r="D289" s="29" t="s">
        <v>82</v>
      </c>
      <c r="E289" s="40">
        <v>140.88</v>
      </c>
      <c r="F289" s="62">
        <v>15</v>
      </c>
      <c r="G289" s="101">
        <f t="shared" si="24"/>
        <v>2113.1999999999998</v>
      </c>
      <c r="H289" s="31"/>
      <c r="I289" s="31"/>
      <c r="J289" s="68">
        <f t="shared" si="27"/>
        <v>2113.1999999999998</v>
      </c>
      <c r="K289" s="84"/>
      <c r="L289" s="90">
        <v>49.7</v>
      </c>
      <c r="M289" s="84"/>
      <c r="N289" s="84"/>
      <c r="O289" s="84">
        <f t="shared" si="25"/>
        <v>49.7</v>
      </c>
      <c r="P289" s="79">
        <f t="shared" si="26"/>
        <v>2063.5</v>
      </c>
    </row>
    <row r="290" spans="1:16" s="69" customFormat="1" ht="78" customHeight="1" x14ac:dyDescent="0.2">
      <c r="A290" s="272"/>
      <c r="B290" s="273"/>
      <c r="C290" s="125" t="s">
        <v>71</v>
      </c>
      <c r="D290" s="29" t="s">
        <v>83</v>
      </c>
      <c r="E290" s="40">
        <v>204.3</v>
      </c>
      <c r="F290" s="62"/>
      <c r="G290" s="101">
        <f t="shared" si="24"/>
        <v>0</v>
      </c>
      <c r="H290" s="31"/>
      <c r="I290" s="31"/>
      <c r="J290" s="68">
        <f t="shared" si="27"/>
        <v>0</v>
      </c>
      <c r="K290" s="84"/>
      <c r="L290" s="90"/>
      <c r="M290" s="84"/>
      <c r="N290" s="84"/>
      <c r="O290" s="84">
        <f t="shared" si="25"/>
        <v>0</v>
      </c>
      <c r="P290" s="79">
        <f t="shared" si="26"/>
        <v>0</v>
      </c>
    </row>
    <row r="291" spans="1:16" s="69" customFormat="1" ht="78" customHeight="1" x14ac:dyDescent="0.2">
      <c r="A291" s="272"/>
      <c r="B291" s="273"/>
      <c r="C291" s="125" t="s">
        <v>71</v>
      </c>
      <c r="D291" s="29" t="s">
        <v>84</v>
      </c>
      <c r="E291" s="40">
        <v>112.54</v>
      </c>
      <c r="F291" s="62">
        <v>15</v>
      </c>
      <c r="G291" s="101">
        <f t="shared" si="24"/>
        <v>1688.1000000000001</v>
      </c>
      <c r="H291" s="31"/>
      <c r="I291" s="31"/>
      <c r="J291" s="68">
        <f t="shared" si="27"/>
        <v>1688.1000000000001</v>
      </c>
      <c r="K291" s="84"/>
      <c r="L291" s="90"/>
      <c r="M291" s="84"/>
      <c r="N291" s="84"/>
      <c r="O291" s="84">
        <f t="shared" si="25"/>
        <v>0</v>
      </c>
      <c r="P291" s="79">
        <f t="shared" si="26"/>
        <v>1688.1000000000001</v>
      </c>
    </row>
    <row r="292" spans="1:16" s="69" customFormat="1" ht="78" customHeight="1" x14ac:dyDescent="0.2">
      <c r="A292" s="274" t="s">
        <v>70</v>
      </c>
      <c r="B292" s="273"/>
      <c r="C292" s="125" t="s">
        <v>71</v>
      </c>
      <c r="D292" s="29" t="s">
        <v>85</v>
      </c>
      <c r="E292" s="40">
        <v>240.97</v>
      </c>
      <c r="F292" s="62">
        <v>15</v>
      </c>
      <c r="G292" s="101">
        <f t="shared" si="24"/>
        <v>3614.55</v>
      </c>
      <c r="H292" s="31"/>
      <c r="I292" s="31"/>
      <c r="J292" s="68">
        <f t="shared" si="27"/>
        <v>3614.55</v>
      </c>
      <c r="K292" s="84"/>
      <c r="L292" s="90">
        <v>49.7</v>
      </c>
      <c r="M292" s="84"/>
      <c r="N292" s="84"/>
      <c r="O292" s="84">
        <f t="shared" si="25"/>
        <v>49.7</v>
      </c>
      <c r="P292" s="79">
        <f t="shared" si="26"/>
        <v>3564.8500000000004</v>
      </c>
    </row>
    <row r="293" spans="1:16" s="69" customFormat="1" ht="78" customHeight="1" x14ac:dyDescent="0.2">
      <c r="A293" s="274"/>
      <c r="B293" s="273"/>
      <c r="C293" s="125" t="s">
        <v>71</v>
      </c>
      <c r="D293" s="29" t="s">
        <v>526</v>
      </c>
      <c r="E293" s="40">
        <v>216.63</v>
      </c>
      <c r="F293" s="62">
        <v>15</v>
      </c>
      <c r="G293" s="101">
        <f t="shared" si="24"/>
        <v>3249.45</v>
      </c>
      <c r="H293" s="31"/>
      <c r="I293" s="31"/>
      <c r="J293" s="68">
        <f t="shared" si="27"/>
        <v>3249.45</v>
      </c>
      <c r="K293" s="84"/>
      <c r="L293" s="90">
        <v>53.6</v>
      </c>
      <c r="M293" s="84"/>
      <c r="N293" s="84"/>
      <c r="O293" s="84">
        <f t="shared" si="25"/>
        <v>53.6</v>
      </c>
      <c r="P293" s="79">
        <f t="shared" si="26"/>
        <v>3195.85</v>
      </c>
    </row>
    <row r="294" spans="1:16" s="69" customFormat="1" ht="78" customHeight="1" x14ac:dyDescent="0.2">
      <c r="A294" s="275"/>
      <c r="B294" s="276"/>
      <c r="C294" s="192" t="s">
        <v>71</v>
      </c>
      <c r="D294" s="212" t="s">
        <v>373</v>
      </c>
      <c r="E294" s="30">
        <v>273.3</v>
      </c>
      <c r="F294" s="38">
        <v>15</v>
      </c>
      <c r="G294" s="99">
        <f>+E294*F294</f>
        <v>4099.5</v>
      </c>
      <c r="H294" s="31"/>
      <c r="I294" s="31"/>
      <c r="J294" s="68">
        <f>G294+H294+I294</f>
        <v>4099.5</v>
      </c>
      <c r="K294" s="84"/>
      <c r="L294" s="90"/>
      <c r="M294" s="84"/>
      <c r="N294" s="84"/>
      <c r="O294" s="84">
        <f>SUM(K294:N294)</f>
        <v>0</v>
      </c>
      <c r="P294" s="76">
        <f>J294-O294</f>
        <v>4099.5</v>
      </c>
    </row>
    <row r="295" spans="1:16" s="69" customFormat="1" ht="78" customHeight="1" thickBot="1" x14ac:dyDescent="0.25">
      <c r="A295" s="258" t="s">
        <v>97</v>
      </c>
      <c r="B295" s="259"/>
      <c r="C295" s="259"/>
      <c r="D295" s="259"/>
      <c r="E295" s="259"/>
      <c r="F295" s="260"/>
      <c r="G295" s="78">
        <f>SUM(G278:G294)</f>
        <v>44400.9</v>
      </c>
      <c r="H295" s="78">
        <f t="shared" ref="H295:P295" si="28">SUM(H278:H294)</f>
        <v>0</v>
      </c>
      <c r="I295" s="78">
        <f t="shared" si="28"/>
        <v>0</v>
      </c>
      <c r="J295" s="78">
        <f t="shared" si="28"/>
        <v>44400.9</v>
      </c>
      <c r="K295" s="78">
        <f t="shared" si="28"/>
        <v>0</v>
      </c>
      <c r="L295" s="78">
        <f t="shared" si="28"/>
        <v>309.40000000000003</v>
      </c>
      <c r="M295" s="78">
        <f t="shared" si="28"/>
        <v>0</v>
      </c>
      <c r="N295" s="78">
        <f t="shared" si="28"/>
        <v>0</v>
      </c>
      <c r="O295" s="78">
        <f t="shared" si="28"/>
        <v>309.40000000000003</v>
      </c>
      <c r="P295" s="78">
        <f t="shared" si="28"/>
        <v>44091.5</v>
      </c>
    </row>
    <row r="296" spans="1:16" s="69" customFormat="1" ht="78" customHeight="1" x14ac:dyDescent="0.25">
      <c r="A296" s="63"/>
      <c r="B296" s="120"/>
      <c r="C296" s="63"/>
      <c r="D296" s="63"/>
      <c r="E296" s="64"/>
      <c r="F296" s="65"/>
      <c r="G296" s="103"/>
      <c r="H296" s="64"/>
      <c r="I296" s="64"/>
      <c r="J296" s="149"/>
      <c r="K296" s="92"/>
      <c r="L296" s="180"/>
      <c r="M296" s="92"/>
      <c r="N296" s="92"/>
      <c r="O296" s="92"/>
      <c r="P296" s="113"/>
    </row>
    <row r="297" spans="1:16" s="69" customFormat="1" ht="78" customHeight="1" x14ac:dyDescent="0.25">
      <c r="A297" s="63"/>
      <c r="B297" s="120"/>
      <c r="C297" s="63"/>
      <c r="D297" s="63"/>
      <c r="E297" s="64"/>
      <c r="F297" s="65"/>
      <c r="G297" s="103"/>
      <c r="H297" s="64"/>
      <c r="I297" s="64"/>
      <c r="J297" s="149"/>
      <c r="K297" s="92"/>
      <c r="L297" s="180"/>
      <c r="M297" s="92"/>
      <c r="N297" s="92"/>
      <c r="O297" s="92"/>
      <c r="P297" s="113"/>
    </row>
    <row r="298" spans="1:16" s="69" customFormat="1" ht="78" customHeight="1" thickBot="1" x14ac:dyDescent="0.25">
      <c r="A298" s="301" t="s">
        <v>570</v>
      </c>
      <c r="B298" s="302"/>
      <c r="C298" s="302"/>
      <c r="D298" s="302"/>
      <c r="E298" s="302"/>
      <c r="F298" s="303"/>
      <c r="G298" s="196" t="s">
        <v>90</v>
      </c>
      <c r="H298" s="18" t="s">
        <v>91</v>
      </c>
      <c r="I298" s="198"/>
      <c r="J298" s="145" t="s">
        <v>93</v>
      </c>
      <c r="K298" s="80" t="s">
        <v>88</v>
      </c>
      <c r="L298" s="186" t="s">
        <v>89</v>
      </c>
      <c r="M298" s="81" t="s">
        <v>100</v>
      </c>
      <c r="N298" s="202" t="s">
        <v>615</v>
      </c>
      <c r="O298" s="82" t="s">
        <v>94</v>
      </c>
      <c r="P298" s="157" t="s">
        <v>95</v>
      </c>
    </row>
    <row r="299" spans="1:16" s="69" customFormat="1" ht="151.5" customHeight="1" thickBot="1" x14ac:dyDescent="0.25">
      <c r="A299" s="304"/>
      <c r="B299" s="305"/>
      <c r="C299" s="305"/>
      <c r="D299" s="305"/>
      <c r="E299" s="305"/>
      <c r="F299" s="306"/>
      <c r="G299" s="197">
        <f>G14+G272+G295</f>
        <v>1181236.5000000002</v>
      </c>
      <c r="H299" s="197">
        <f>H14+H272+H295</f>
        <v>1168.2</v>
      </c>
      <c r="I299" s="197">
        <f>I14+I272+I295</f>
        <v>21817</v>
      </c>
      <c r="J299" s="197">
        <f>J14+J272+J295</f>
        <v>1204221.7</v>
      </c>
      <c r="K299" s="197">
        <f>K14+K272+K295</f>
        <v>94716.209999999977</v>
      </c>
      <c r="L299" s="197">
        <f>L14+L272+L295</f>
        <v>6124.8499999999922</v>
      </c>
      <c r="M299" s="197">
        <f>M14+M272+M295</f>
        <v>3366.4935</v>
      </c>
      <c r="N299" s="197">
        <f>N14+N272+N295</f>
        <v>8179.81</v>
      </c>
      <c r="O299" s="197">
        <f>O14+O272+O295</f>
        <v>112387.36349999992</v>
      </c>
      <c r="P299" s="197">
        <f>P14+P272+P295</f>
        <v>1091834.3364999995</v>
      </c>
    </row>
    <row r="300" spans="1:16" s="69" customFormat="1" ht="19.5" customHeight="1" thickBot="1" x14ac:dyDescent="0.25">
      <c r="A300" s="299" t="s">
        <v>209</v>
      </c>
      <c r="B300" s="300"/>
      <c r="C300" s="300"/>
      <c r="D300" s="300"/>
      <c r="E300" s="300"/>
      <c r="F300" s="300"/>
      <c r="G300" s="300"/>
      <c r="H300" s="300"/>
      <c r="I300" s="300"/>
      <c r="J300" s="300"/>
      <c r="K300" s="300"/>
      <c r="L300" s="300"/>
      <c r="M300" s="300"/>
      <c r="N300" s="300"/>
      <c r="O300" s="300"/>
      <c r="P300" s="300"/>
    </row>
    <row r="301" spans="1:16" s="69" customFormat="1" ht="19.5" customHeight="1" x14ac:dyDescent="0.2">
      <c r="A301" s="172"/>
      <c r="B301" s="173"/>
      <c r="C301" s="173"/>
      <c r="D301" s="174"/>
      <c r="E301" s="277" t="s">
        <v>87</v>
      </c>
      <c r="F301" s="278"/>
      <c r="G301" s="278"/>
      <c r="H301" s="278"/>
      <c r="I301" s="279"/>
      <c r="J301" s="280"/>
      <c r="K301" s="261" t="s">
        <v>92</v>
      </c>
      <c r="L301" s="262"/>
      <c r="M301" s="262"/>
      <c r="N301" s="263"/>
      <c r="O301" s="264"/>
      <c r="P301" s="223"/>
    </row>
    <row r="302" spans="1:16" s="69" customFormat="1" ht="39.75" customHeight="1" thickBot="1" x14ac:dyDescent="0.25">
      <c r="A302" s="33" t="s">
        <v>1</v>
      </c>
      <c r="B302" s="116" t="s">
        <v>0</v>
      </c>
      <c r="C302" s="3" t="s">
        <v>2</v>
      </c>
      <c r="D302" s="4" t="s">
        <v>3</v>
      </c>
      <c r="E302" s="19" t="s">
        <v>4</v>
      </c>
      <c r="F302" s="15" t="s">
        <v>96</v>
      </c>
      <c r="G302" s="96" t="s">
        <v>90</v>
      </c>
      <c r="H302" s="18" t="s">
        <v>91</v>
      </c>
      <c r="I302" s="198" t="s">
        <v>614</v>
      </c>
      <c r="J302" s="145" t="s">
        <v>93</v>
      </c>
      <c r="K302" s="80" t="s">
        <v>88</v>
      </c>
      <c r="L302" s="186" t="s">
        <v>89</v>
      </c>
      <c r="M302" s="81" t="s">
        <v>100</v>
      </c>
      <c r="N302" s="202" t="s">
        <v>615</v>
      </c>
      <c r="O302" s="82" t="s">
        <v>94</v>
      </c>
      <c r="P302" s="157" t="s">
        <v>95</v>
      </c>
    </row>
    <row r="303" spans="1:16" s="69" customFormat="1" ht="91.5" customHeight="1" x14ac:dyDescent="0.2">
      <c r="A303" s="298" t="s">
        <v>58</v>
      </c>
      <c r="B303" s="117" t="s">
        <v>209</v>
      </c>
      <c r="C303" s="28" t="s">
        <v>263</v>
      </c>
      <c r="D303" s="212"/>
      <c r="E303" s="30">
        <v>584.32000000000005</v>
      </c>
      <c r="F303" s="66">
        <v>15</v>
      </c>
      <c r="G303" s="101">
        <f t="shared" ref="G303:G310" si="29">E303*F303</f>
        <v>8764.8000000000011</v>
      </c>
      <c r="H303" s="31"/>
      <c r="I303" s="31"/>
      <c r="J303" s="68">
        <f t="shared" ref="J303:J310" si="30">+G303+H303+I303</f>
        <v>8764.8000000000011</v>
      </c>
      <c r="K303" s="84">
        <v>1233.94</v>
      </c>
      <c r="L303" s="90">
        <v>83.01</v>
      </c>
      <c r="M303" s="84"/>
      <c r="N303" s="84"/>
      <c r="O303" s="84">
        <f t="shared" ref="O303:O346" si="31">SUM(K303:N303)</f>
        <v>1316.95</v>
      </c>
      <c r="P303" s="79">
        <f>+J303-O303</f>
        <v>7447.8500000000013</v>
      </c>
    </row>
    <row r="304" spans="1:16" s="69" customFormat="1" ht="38.25" customHeight="1" x14ac:dyDescent="0.2">
      <c r="A304" s="298"/>
      <c r="B304" s="229" t="s">
        <v>59</v>
      </c>
      <c r="C304" s="28" t="s">
        <v>210</v>
      </c>
      <c r="D304" s="28"/>
      <c r="E304" s="30">
        <v>540.32000000000005</v>
      </c>
      <c r="F304" s="66">
        <v>15</v>
      </c>
      <c r="G304" s="101">
        <f t="shared" si="29"/>
        <v>8104.8000000000011</v>
      </c>
      <c r="H304" s="31"/>
      <c r="I304" s="31"/>
      <c r="J304" s="68">
        <f t="shared" si="30"/>
        <v>8104.8000000000011</v>
      </c>
      <c r="K304" s="84">
        <v>1092.97</v>
      </c>
      <c r="L304" s="90">
        <v>47.38</v>
      </c>
      <c r="M304" s="84"/>
      <c r="N304" s="84"/>
      <c r="O304" s="84">
        <f t="shared" si="31"/>
        <v>1140.3500000000001</v>
      </c>
      <c r="P304" s="79">
        <f t="shared" ref="P304:P346" si="32">+J304-O304</f>
        <v>6964.4500000000007</v>
      </c>
    </row>
    <row r="305" spans="1:16" s="69" customFormat="1" ht="78" customHeight="1" x14ac:dyDescent="0.2">
      <c r="A305" s="298"/>
      <c r="B305" s="230"/>
      <c r="C305" s="267" t="s">
        <v>60</v>
      </c>
      <c r="D305" s="28"/>
      <c r="E305" s="30">
        <v>496.16</v>
      </c>
      <c r="F305" s="66">
        <v>15</v>
      </c>
      <c r="G305" s="101">
        <f t="shared" si="29"/>
        <v>7442.4000000000005</v>
      </c>
      <c r="H305" s="31"/>
      <c r="I305" s="31"/>
      <c r="J305" s="68">
        <f t="shared" si="30"/>
        <v>7442.4000000000005</v>
      </c>
      <c r="K305" s="84">
        <v>951.48</v>
      </c>
      <c r="L305" s="90">
        <v>47.38</v>
      </c>
      <c r="M305" s="84"/>
      <c r="N305" s="84"/>
      <c r="O305" s="84">
        <f t="shared" si="31"/>
        <v>998.86</v>
      </c>
      <c r="P305" s="79">
        <f t="shared" si="32"/>
        <v>6443.5400000000009</v>
      </c>
    </row>
    <row r="306" spans="1:16" s="69" customFormat="1" ht="78" customHeight="1" x14ac:dyDescent="0.2">
      <c r="A306" s="298"/>
      <c r="B306" s="230"/>
      <c r="C306" s="268"/>
      <c r="D306" s="28"/>
      <c r="E306" s="30">
        <v>496.16</v>
      </c>
      <c r="F306" s="66">
        <v>15</v>
      </c>
      <c r="G306" s="101">
        <f t="shared" si="29"/>
        <v>7442.4000000000005</v>
      </c>
      <c r="H306" s="31"/>
      <c r="I306" s="31"/>
      <c r="J306" s="68">
        <f t="shared" si="30"/>
        <v>7442.4000000000005</v>
      </c>
      <c r="K306" s="84">
        <v>951.48</v>
      </c>
      <c r="L306" s="90">
        <v>54.15</v>
      </c>
      <c r="M306" s="84"/>
      <c r="N306" s="84"/>
      <c r="O306" s="84">
        <f t="shared" si="31"/>
        <v>1005.63</v>
      </c>
      <c r="P306" s="79">
        <f t="shared" si="32"/>
        <v>6436.77</v>
      </c>
    </row>
    <row r="307" spans="1:16" s="69" customFormat="1" ht="78" customHeight="1" x14ac:dyDescent="0.2">
      <c r="A307" s="298"/>
      <c r="B307" s="230"/>
      <c r="C307" s="269"/>
      <c r="D307" s="216"/>
      <c r="E307" s="30">
        <v>496.16</v>
      </c>
      <c r="F307" s="66">
        <v>15</v>
      </c>
      <c r="G307" s="101">
        <f t="shared" si="29"/>
        <v>7442.4000000000005</v>
      </c>
      <c r="H307" s="31"/>
      <c r="I307" s="31"/>
      <c r="J307" s="68">
        <f t="shared" si="30"/>
        <v>7442.4000000000005</v>
      </c>
      <c r="K307" s="84">
        <v>951.48</v>
      </c>
      <c r="L307" s="90">
        <v>54.15</v>
      </c>
      <c r="M307" s="84"/>
      <c r="N307" s="84"/>
      <c r="O307" s="84">
        <f t="shared" si="31"/>
        <v>1005.63</v>
      </c>
      <c r="P307" s="79">
        <f t="shared" si="32"/>
        <v>6436.77</v>
      </c>
    </row>
    <row r="308" spans="1:16" s="69" customFormat="1" ht="78" customHeight="1" x14ac:dyDescent="0.2">
      <c r="A308" s="298"/>
      <c r="B308" s="230"/>
      <c r="C308" s="295" t="s">
        <v>61</v>
      </c>
      <c r="D308" s="28"/>
      <c r="E308" s="30">
        <v>293.13</v>
      </c>
      <c r="F308" s="66">
        <v>15</v>
      </c>
      <c r="G308" s="101">
        <f t="shared" si="29"/>
        <v>4396.95</v>
      </c>
      <c r="H308" s="31"/>
      <c r="I308" s="31"/>
      <c r="J308" s="68">
        <f t="shared" si="30"/>
        <v>4396.95</v>
      </c>
      <c r="K308" s="84">
        <v>364.18</v>
      </c>
      <c r="L308" s="90">
        <v>46.59</v>
      </c>
      <c r="M308" s="84"/>
      <c r="N308" s="84"/>
      <c r="O308" s="84">
        <f t="shared" si="31"/>
        <v>410.77</v>
      </c>
      <c r="P308" s="79">
        <f t="shared" si="32"/>
        <v>3986.18</v>
      </c>
    </row>
    <row r="309" spans="1:16" s="69" customFormat="1" ht="78" customHeight="1" x14ac:dyDescent="0.2">
      <c r="A309" s="298"/>
      <c r="B309" s="230"/>
      <c r="C309" s="296"/>
      <c r="D309" s="28"/>
      <c r="E309" s="30">
        <v>293.13</v>
      </c>
      <c r="F309" s="66">
        <v>15</v>
      </c>
      <c r="G309" s="101">
        <f t="shared" si="29"/>
        <v>4396.95</v>
      </c>
      <c r="H309" s="31"/>
      <c r="I309" s="31"/>
      <c r="J309" s="68">
        <f t="shared" si="30"/>
        <v>4396.95</v>
      </c>
      <c r="K309" s="84">
        <v>364.18</v>
      </c>
      <c r="L309" s="90">
        <v>46.59</v>
      </c>
      <c r="M309" s="84"/>
      <c r="N309" s="84"/>
      <c r="O309" s="84">
        <f t="shared" si="31"/>
        <v>410.77</v>
      </c>
      <c r="P309" s="79">
        <f t="shared" si="32"/>
        <v>3986.18</v>
      </c>
    </row>
    <row r="310" spans="1:16" s="69" customFormat="1" ht="78" customHeight="1" x14ac:dyDescent="0.2">
      <c r="A310" s="298"/>
      <c r="B310" s="230"/>
      <c r="C310" s="296"/>
      <c r="D310" s="28"/>
      <c r="E310" s="30">
        <v>293.13</v>
      </c>
      <c r="F310" s="66">
        <v>15</v>
      </c>
      <c r="G310" s="101">
        <f t="shared" si="29"/>
        <v>4396.95</v>
      </c>
      <c r="H310" s="31"/>
      <c r="I310" s="31"/>
      <c r="J310" s="68">
        <f t="shared" si="30"/>
        <v>4396.95</v>
      </c>
      <c r="K310" s="84">
        <v>364.18</v>
      </c>
      <c r="L310" s="90">
        <v>57.76</v>
      </c>
      <c r="M310" s="84"/>
      <c r="N310" s="84"/>
      <c r="O310" s="84">
        <f t="shared" si="31"/>
        <v>421.94</v>
      </c>
      <c r="P310" s="79">
        <f t="shared" si="32"/>
        <v>3975.0099999999998</v>
      </c>
    </row>
    <row r="311" spans="1:16" s="69" customFormat="1" ht="78" customHeight="1" x14ac:dyDescent="0.2">
      <c r="A311" s="298"/>
      <c r="B311" s="230"/>
      <c r="C311" s="296"/>
      <c r="D311" s="50"/>
      <c r="E311" s="30">
        <v>293.13</v>
      </c>
      <c r="F311" s="30">
        <v>15</v>
      </c>
      <c r="G311" s="30">
        <f t="shared" ref="G311" si="33">+E311*F311</f>
        <v>4396.95</v>
      </c>
      <c r="H311" s="30"/>
      <c r="I311" s="84"/>
      <c r="J311" s="30">
        <f>SUM(G311:I311)</f>
        <v>4396.95</v>
      </c>
      <c r="K311" s="30">
        <v>364.18</v>
      </c>
      <c r="L311" s="90">
        <v>61.29</v>
      </c>
      <c r="M311" s="30"/>
      <c r="O311" s="84">
        <f t="shared" si="31"/>
        <v>425.47</v>
      </c>
      <c r="P311" s="79">
        <f t="shared" si="32"/>
        <v>3971.4799999999996</v>
      </c>
    </row>
    <row r="312" spans="1:16" s="69" customFormat="1" ht="78" customHeight="1" x14ac:dyDescent="0.2">
      <c r="A312" s="298"/>
      <c r="B312" s="230"/>
      <c r="C312" s="296"/>
      <c r="D312" s="192"/>
      <c r="E312" s="30">
        <v>293.13</v>
      </c>
      <c r="F312" s="66">
        <v>15</v>
      </c>
      <c r="G312" s="101">
        <f t="shared" ref="G312:G324" si="34">E312*F312</f>
        <v>4396.95</v>
      </c>
      <c r="H312" s="31"/>
      <c r="I312" s="31"/>
      <c r="J312" s="68">
        <f t="shared" ref="J312:J324" si="35">+G312+H312+I312</f>
        <v>4396.95</v>
      </c>
      <c r="K312" s="84">
        <v>364.18</v>
      </c>
      <c r="L312" s="90">
        <v>46.67</v>
      </c>
      <c r="M312" s="84"/>
      <c r="N312" s="84"/>
      <c r="O312" s="84">
        <f t="shared" si="31"/>
        <v>410.85</v>
      </c>
      <c r="P312" s="79">
        <f t="shared" si="32"/>
        <v>3986.1</v>
      </c>
    </row>
    <row r="313" spans="1:16" s="69" customFormat="1" ht="78" customHeight="1" x14ac:dyDescent="0.2">
      <c r="A313" s="298"/>
      <c r="B313" s="230"/>
      <c r="C313" s="296"/>
      <c r="D313" s="192"/>
      <c r="E313" s="30">
        <v>293.13</v>
      </c>
      <c r="F313" s="66">
        <v>15</v>
      </c>
      <c r="G313" s="101">
        <f t="shared" si="34"/>
        <v>4396.95</v>
      </c>
      <c r="H313" s="31"/>
      <c r="I313" s="31"/>
      <c r="J313" s="68">
        <f t="shared" si="35"/>
        <v>4396.95</v>
      </c>
      <c r="K313" s="84">
        <v>364.18</v>
      </c>
      <c r="L313" s="90">
        <v>47.38</v>
      </c>
      <c r="M313" s="84"/>
      <c r="N313" s="84"/>
      <c r="O313" s="84">
        <f t="shared" si="31"/>
        <v>411.56</v>
      </c>
      <c r="P313" s="79">
        <f t="shared" si="32"/>
        <v>3985.39</v>
      </c>
    </row>
    <row r="314" spans="1:16" s="69" customFormat="1" ht="78" customHeight="1" x14ac:dyDescent="0.2">
      <c r="A314" s="298"/>
      <c r="B314" s="230"/>
      <c r="C314" s="296"/>
      <c r="D314" s="28"/>
      <c r="E314" s="30">
        <v>293.13</v>
      </c>
      <c r="F314" s="66">
        <v>15</v>
      </c>
      <c r="G314" s="101">
        <f t="shared" si="34"/>
        <v>4396.95</v>
      </c>
      <c r="H314" s="31"/>
      <c r="I314" s="31"/>
      <c r="J314" s="68">
        <f t="shared" si="35"/>
        <v>4396.95</v>
      </c>
      <c r="K314" s="84">
        <v>364.18</v>
      </c>
      <c r="L314" s="90">
        <v>46.59</v>
      </c>
      <c r="M314" s="84"/>
      <c r="N314" s="84"/>
      <c r="O314" s="84">
        <f t="shared" si="31"/>
        <v>410.77</v>
      </c>
      <c r="P314" s="79">
        <f t="shared" si="32"/>
        <v>3986.18</v>
      </c>
    </row>
    <row r="315" spans="1:16" s="69" customFormat="1" ht="78" customHeight="1" x14ac:dyDescent="0.2">
      <c r="A315" s="298"/>
      <c r="B315" s="230"/>
      <c r="C315" s="296"/>
      <c r="D315" s="28"/>
      <c r="E315" s="30">
        <v>293.13</v>
      </c>
      <c r="F315" s="66">
        <v>15</v>
      </c>
      <c r="G315" s="101">
        <f t="shared" si="34"/>
        <v>4396.95</v>
      </c>
      <c r="H315" s="31"/>
      <c r="I315" s="31"/>
      <c r="J315" s="68">
        <f t="shared" si="35"/>
        <v>4396.95</v>
      </c>
      <c r="K315" s="84">
        <v>364.18</v>
      </c>
      <c r="L315" s="90">
        <v>54.15</v>
      </c>
      <c r="M315" s="84"/>
      <c r="N315" s="84"/>
      <c r="O315" s="84">
        <f t="shared" si="31"/>
        <v>418.33</v>
      </c>
      <c r="P315" s="79">
        <f t="shared" si="32"/>
        <v>3978.62</v>
      </c>
    </row>
    <row r="316" spans="1:16" s="69" customFormat="1" ht="78" customHeight="1" x14ac:dyDescent="0.2">
      <c r="A316" s="298"/>
      <c r="B316" s="231"/>
      <c r="C316" s="297"/>
      <c r="D316" s="28"/>
      <c r="E316" s="30">
        <v>293.13</v>
      </c>
      <c r="F316" s="66">
        <v>15</v>
      </c>
      <c r="G316" s="101">
        <f t="shared" si="34"/>
        <v>4396.95</v>
      </c>
      <c r="H316" s="31"/>
      <c r="I316" s="31"/>
      <c r="J316" s="68">
        <f t="shared" si="35"/>
        <v>4396.95</v>
      </c>
      <c r="K316" s="84">
        <v>364.18</v>
      </c>
      <c r="L316" s="90">
        <v>47.38</v>
      </c>
      <c r="M316" s="84"/>
      <c r="N316" s="84"/>
      <c r="O316" s="84">
        <f t="shared" si="31"/>
        <v>411.56</v>
      </c>
      <c r="P316" s="79">
        <f t="shared" si="32"/>
        <v>3985.39</v>
      </c>
    </row>
    <row r="317" spans="1:16" s="69" customFormat="1" ht="78" customHeight="1" x14ac:dyDescent="0.2">
      <c r="A317" s="298"/>
      <c r="B317" s="229" t="s">
        <v>59</v>
      </c>
      <c r="C317" s="295" t="s">
        <v>61</v>
      </c>
      <c r="D317" s="28"/>
      <c r="E317" s="30">
        <v>293.13</v>
      </c>
      <c r="F317" s="66">
        <v>15</v>
      </c>
      <c r="G317" s="101">
        <f t="shared" si="34"/>
        <v>4396.95</v>
      </c>
      <c r="H317" s="31"/>
      <c r="I317" s="31"/>
      <c r="J317" s="68">
        <f t="shared" si="35"/>
        <v>4396.95</v>
      </c>
      <c r="K317" s="84">
        <v>364.18</v>
      </c>
      <c r="L317" s="90">
        <v>54.15</v>
      </c>
      <c r="M317" s="84"/>
      <c r="N317" s="84"/>
      <c r="O317" s="84">
        <f t="shared" si="31"/>
        <v>418.33</v>
      </c>
      <c r="P317" s="79">
        <f t="shared" si="32"/>
        <v>3978.62</v>
      </c>
    </row>
    <row r="318" spans="1:16" s="69" customFormat="1" ht="78" customHeight="1" x14ac:dyDescent="0.2">
      <c r="A318" s="298"/>
      <c r="B318" s="230"/>
      <c r="C318" s="296"/>
      <c r="D318" s="28"/>
      <c r="E318" s="30">
        <v>293.13</v>
      </c>
      <c r="F318" s="66">
        <v>15</v>
      </c>
      <c r="G318" s="101">
        <f t="shared" si="34"/>
        <v>4396.95</v>
      </c>
      <c r="H318" s="31"/>
      <c r="I318" s="31"/>
      <c r="J318" s="68">
        <f t="shared" si="35"/>
        <v>4396.95</v>
      </c>
      <c r="K318" s="84">
        <v>364.18</v>
      </c>
      <c r="L318" s="90">
        <v>54.15</v>
      </c>
      <c r="M318" s="84"/>
      <c r="N318" s="84"/>
      <c r="O318" s="84">
        <f t="shared" si="31"/>
        <v>418.33</v>
      </c>
      <c r="P318" s="79">
        <f t="shared" si="32"/>
        <v>3978.62</v>
      </c>
    </row>
    <row r="319" spans="1:16" s="69" customFormat="1" ht="78" customHeight="1" x14ac:dyDescent="0.2">
      <c r="A319" s="298"/>
      <c r="B319" s="230"/>
      <c r="C319" s="296"/>
      <c r="D319" s="28"/>
      <c r="E319" s="30">
        <v>293.13</v>
      </c>
      <c r="F319" s="66">
        <v>15</v>
      </c>
      <c r="G319" s="101">
        <f t="shared" si="34"/>
        <v>4396.95</v>
      </c>
      <c r="H319" s="31"/>
      <c r="I319" s="31"/>
      <c r="J319" s="68">
        <f t="shared" si="35"/>
        <v>4396.95</v>
      </c>
      <c r="K319" s="84">
        <v>364.18</v>
      </c>
      <c r="L319" s="90">
        <v>54.15</v>
      </c>
      <c r="M319" s="84"/>
      <c r="N319" s="84"/>
      <c r="O319" s="84">
        <f t="shared" si="31"/>
        <v>418.33</v>
      </c>
      <c r="P319" s="79">
        <f t="shared" si="32"/>
        <v>3978.62</v>
      </c>
    </row>
    <row r="320" spans="1:16" s="69" customFormat="1" ht="78" customHeight="1" x14ac:dyDescent="0.2">
      <c r="A320" s="298"/>
      <c r="B320" s="230"/>
      <c r="C320" s="296"/>
      <c r="D320" s="28"/>
      <c r="E320" s="30">
        <v>293.13</v>
      </c>
      <c r="F320" s="66">
        <v>15</v>
      </c>
      <c r="G320" s="101">
        <f t="shared" si="34"/>
        <v>4396.95</v>
      </c>
      <c r="H320" s="31"/>
      <c r="I320" s="31"/>
      <c r="J320" s="68">
        <f t="shared" si="35"/>
        <v>4396.95</v>
      </c>
      <c r="K320" s="84">
        <v>364.18</v>
      </c>
      <c r="L320" s="90">
        <v>62.43</v>
      </c>
      <c r="M320" s="84"/>
      <c r="N320" s="84"/>
      <c r="O320" s="84">
        <f t="shared" si="31"/>
        <v>426.61</v>
      </c>
      <c r="P320" s="79">
        <f t="shared" si="32"/>
        <v>3970.3399999999997</v>
      </c>
    </row>
    <row r="321" spans="1:16" s="69" customFormat="1" ht="78" customHeight="1" x14ac:dyDescent="0.2">
      <c r="A321" s="298"/>
      <c r="B321" s="230"/>
      <c r="C321" s="296"/>
      <c r="D321" s="28"/>
      <c r="E321" s="30">
        <v>293.13</v>
      </c>
      <c r="F321" s="66">
        <v>15</v>
      </c>
      <c r="G321" s="101">
        <f t="shared" si="34"/>
        <v>4396.95</v>
      </c>
      <c r="H321" s="31"/>
      <c r="I321" s="31"/>
      <c r="J321" s="68">
        <f t="shared" si="35"/>
        <v>4396.95</v>
      </c>
      <c r="K321" s="84">
        <v>364.18</v>
      </c>
      <c r="L321" s="90">
        <v>47.38</v>
      </c>
      <c r="M321" s="84"/>
      <c r="N321" s="84"/>
      <c r="O321" s="84">
        <f t="shared" si="31"/>
        <v>411.56</v>
      </c>
      <c r="P321" s="79">
        <f t="shared" si="32"/>
        <v>3985.39</v>
      </c>
    </row>
    <row r="322" spans="1:16" s="69" customFormat="1" ht="78" customHeight="1" x14ac:dyDescent="0.2">
      <c r="A322" s="298"/>
      <c r="B322" s="230"/>
      <c r="C322" s="296"/>
      <c r="D322" s="28"/>
      <c r="E322" s="30">
        <v>293.13</v>
      </c>
      <c r="F322" s="66">
        <v>15</v>
      </c>
      <c r="G322" s="101">
        <f t="shared" si="34"/>
        <v>4396.95</v>
      </c>
      <c r="H322" s="31"/>
      <c r="I322" s="31"/>
      <c r="J322" s="68">
        <f t="shared" si="35"/>
        <v>4396.95</v>
      </c>
      <c r="K322" s="84">
        <v>364.18</v>
      </c>
      <c r="L322" s="90">
        <v>53.44</v>
      </c>
      <c r="M322" s="84"/>
      <c r="N322" s="84"/>
      <c r="O322" s="84">
        <f t="shared" si="31"/>
        <v>417.62</v>
      </c>
      <c r="P322" s="79">
        <f t="shared" si="32"/>
        <v>3979.33</v>
      </c>
    </row>
    <row r="323" spans="1:16" s="69" customFormat="1" ht="78" customHeight="1" x14ac:dyDescent="0.2">
      <c r="A323" s="298"/>
      <c r="B323" s="230"/>
      <c r="C323" s="296"/>
      <c r="D323" s="28"/>
      <c r="E323" s="30">
        <v>293.13</v>
      </c>
      <c r="F323" s="66">
        <v>15</v>
      </c>
      <c r="G323" s="101">
        <f t="shared" si="34"/>
        <v>4396.95</v>
      </c>
      <c r="H323" s="31"/>
      <c r="I323" s="31"/>
      <c r="J323" s="68">
        <f t="shared" si="35"/>
        <v>4396.95</v>
      </c>
      <c r="K323" s="84">
        <v>364.18</v>
      </c>
      <c r="L323" s="90">
        <v>46.59</v>
      </c>
      <c r="M323" s="84"/>
      <c r="N323" s="84"/>
      <c r="O323" s="84">
        <f t="shared" si="31"/>
        <v>410.77</v>
      </c>
      <c r="P323" s="79">
        <f t="shared" si="32"/>
        <v>3986.18</v>
      </c>
    </row>
    <row r="324" spans="1:16" s="69" customFormat="1" ht="78" customHeight="1" x14ac:dyDescent="0.2">
      <c r="A324" s="298"/>
      <c r="B324" s="230"/>
      <c r="C324" s="296"/>
      <c r="D324" s="28"/>
      <c r="E324" s="30">
        <v>293.13</v>
      </c>
      <c r="F324" s="66">
        <v>15</v>
      </c>
      <c r="G324" s="101">
        <f t="shared" si="34"/>
        <v>4396.95</v>
      </c>
      <c r="H324" s="31"/>
      <c r="I324" s="31">
        <v>3000</v>
      </c>
      <c r="J324" s="68">
        <f t="shared" si="35"/>
        <v>7396.95</v>
      </c>
      <c r="K324" s="84">
        <v>364.18</v>
      </c>
      <c r="L324" s="90">
        <v>46.59</v>
      </c>
      <c r="M324" s="84"/>
      <c r="N324" s="84"/>
      <c r="O324" s="84">
        <f t="shared" si="31"/>
        <v>410.77</v>
      </c>
      <c r="P324" s="79">
        <f t="shared" si="32"/>
        <v>6986.18</v>
      </c>
    </row>
    <row r="325" spans="1:16" s="69" customFormat="1" ht="78" customHeight="1" x14ac:dyDescent="0.2">
      <c r="A325" s="298"/>
      <c r="B325" s="230"/>
      <c r="C325" s="296"/>
      <c r="D325" s="123"/>
      <c r="E325" s="30">
        <v>293.13</v>
      </c>
      <c r="F325" s="66">
        <v>15</v>
      </c>
      <c r="G325" s="30">
        <f t="shared" ref="G325" si="36">+E325*F325</f>
        <v>4396.95</v>
      </c>
      <c r="H325" s="30"/>
      <c r="I325" s="30"/>
      <c r="J325" s="30">
        <f t="shared" ref="J325" si="37">SUM(G325:I325)</f>
        <v>4396.95</v>
      </c>
      <c r="K325" s="90">
        <v>364.18</v>
      </c>
      <c r="L325" s="90">
        <v>61.29</v>
      </c>
      <c r="M325" s="30"/>
      <c r="N325" s="84"/>
      <c r="O325" s="84">
        <f t="shared" si="31"/>
        <v>425.47</v>
      </c>
      <c r="P325" s="79">
        <f t="shared" si="32"/>
        <v>3971.4799999999996</v>
      </c>
    </row>
    <row r="326" spans="1:16" s="69" customFormat="1" ht="78" customHeight="1" x14ac:dyDescent="0.2">
      <c r="A326" s="298"/>
      <c r="B326" s="230"/>
      <c r="C326" s="296"/>
      <c r="D326" s="192"/>
      <c r="E326" s="192">
        <v>293.13</v>
      </c>
      <c r="F326" s="192">
        <v>15</v>
      </c>
      <c r="G326" s="192">
        <f>+E326*F326</f>
        <v>4396.95</v>
      </c>
      <c r="H326" s="192"/>
      <c r="I326" s="192"/>
      <c r="J326" s="30">
        <f>SUM(G326:I326)</f>
        <v>4396.95</v>
      </c>
      <c r="K326" s="192">
        <v>364.28</v>
      </c>
      <c r="L326" s="192">
        <v>43.22</v>
      </c>
      <c r="M326" s="192"/>
      <c r="N326" s="192"/>
      <c r="O326" s="84">
        <f t="shared" si="31"/>
        <v>407.5</v>
      </c>
      <c r="P326" s="79">
        <f t="shared" si="32"/>
        <v>3989.45</v>
      </c>
    </row>
    <row r="327" spans="1:16" s="69" customFormat="1" ht="78" customHeight="1" x14ac:dyDescent="0.2">
      <c r="A327" s="298"/>
      <c r="B327" s="231"/>
      <c r="C327" s="297"/>
      <c r="D327" s="192"/>
      <c r="E327" s="30">
        <v>293.13</v>
      </c>
      <c r="F327" s="66">
        <v>15</v>
      </c>
      <c r="G327" s="30">
        <v>4396.95</v>
      </c>
      <c r="H327" s="30"/>
      <c r="I327" s="30"/>
      <c r="J327" s="30">
        <v>4396.95</v>
      </c>
      <c r="K327" s="90">
        <v>364.18</v>
      </c>
      <c r="L327" s="90">
        <v>46.67</v>
      </c>
      <c r="M327" s="30"/>
      <c r="N327" s="84"/>
      <c r="O327" s="84">
        <f t="shared" si="31"/>
        <v>410.85</v>
      </c>
      <c r="P327" s="79">
        <f t="shared" si="32"/>
        <v>3986.1</v>
      </c>
    </row>
    <row r="328" spans="1:16" s="69" customFormat="1" ht="78" customHeight="1" x14ac:dyDescent="0.2">
      <c r="A328" s="298"/>
      <c r="B328" s="229" t="s">
        <v>62</v>
      </c>
      <c r="C328" s="28" t="s">
        <v>211</v>
      </c>
      <c r="D328" s="217" t="s">
        <v>527</v>
      </c>
      <c r="E328" s="30">
        <v>284.89999999999998</v>
      </c>
      <c r="F328" s="66">
        <v>15</v>
      </c>
      <c r="G328" s="101">
        <f t="shared" ref="G328:G344" si="38">E328*F328</f>
        <v>4273.5</v>
      </c>
      <c r="H328" s="31"/>
      <c r="I328" s="31"/>
      <c r="J328" s="68">
        <f t="shared" ref="J328:J346" si="39">+G328+H328+I328</f>
        <v>4273.5</v>
      </c>
      <c r="K328" s="84">
        <v>344.43</v>
      </c>
      <c r="L328" s="90">
        <v>46.59</v>
      </c>
      <c r="M328" s="84"/>
      <c r="N328" s="84"/>
      <c r="O328" s="84">
        <f t="shared" si="31"/>
        <v>391.02</v>
      </c>
      <c r="P328" s="79">
        <f t="shared" si="32"/>
        <v>3882.48</v>
      </c>
    </row>
    <row r="329" spans="1:16" s="69" customFormat="1" ht="78" customHeight="1" x14ac:dyDescent="0.2">
      <c r="A329" s="298"/>
      <c r="B329" s="230"/>
      <c r="C329" s="23" t="s">
        <v>212</v>
      </c>
      <c r="D329" s="213" t="s">
        <v>528</v>
      </c>
      <c r="E329" s="67">
        <v>295.86</v>
      </c>
      <c r="F329" s="66">
        <v>15</v>
      </c>
      <c r="G329" s="101">
        <f t="shared" si="38"/>
        <v>4437.9000000000005</v>
      </c>
      <c r="H329" s="31"/>
      <c r="I329" s="31"/>
      <c r="J329" s="68">
        <f t="shared" si="39"/>
        <v>4437.9000000000005</v>
      </c>
      <c r="K329" s="84">
        <v>370.73</v>
      </c>
      <c r="L329" s="90">
        <v>47.38</v>
      </c>
      <c r="M329" s="84">
        <f>G329*1%</f>
        <v>44.379000000000005</v>
      </c>
      <c r="N329" s="84"/>
      <c r="O329" s="84">
        <f t="shared" si="31"/>
        <v>462.48900000000003</v>
      </c>
      <c r="P329" s="79">
        <f t="shared" si="32"/>
        <v>3975.4110000000005</v>
      </c>
    </row>
    <row r="330" spans="1:16" s="69" customFormat="1" ht="78" customHeight="1" x14ac:dyDescent="0.2">
      <c r="A330" s="298"/>
      <c r="B330" s="230"/>
      <c r="C330" s="267" t="s">
        <v>111</v>
      </c>
      <c r="D330" s="216" t="s">
        <v>529</v>
      </c>
      <c r="E330" s="30">
        <v>297.27999999999997</v>
      </c>
      <c r="F330" s="66">
        <v>15</v>
      </c>
      <c r="G330" s="101">
        <f t="shared" si="38"/>
        <v>4459.2</v>
      </c>
      <c r="H330" s="31"/>
      <c r="I330" s="31"/>
      <c r="J330" s="68">
        <f t="shared" si="39"/>
        <v>4459.2</v>
      </c>
      <c r="K330" s="84">
        <v>374.14</v>
      </c>
      <c r="L330" s="90">
        <v>46.59</v>
      </c>
      <c r="M330" s="84"/>
      <c r="N330" s="84"/>
      <c r="O330" s="84">
        <f t="shared" si="31"/>
        <v>420.73</v>
      </c>
      <c r="P330" s="79">
        <f t="shared" si="32"/>
        <v>4038.47</v>
      </c>
    </row>
    <row r="331" spans="1:16" s="69" customFormat="1" ht="78" customHeight="1" x14ac:dyDescent="0.2">
      <c r="A331" s="298"/>
      <c r="B331" s="230"/>
      <c r="C331" s="269"/>
      <c r="D331" s="216" t="s">
        <v>530</v>
      </c>
      <c r="E331" s="30">
        <v>297.27999999999997</v>
      </c>
      <c r="F331" s="66">
        <v>15</v>
      </c>
      <c r="G331" s="101">
        <f t="shared" si="38"/>
        <v>4459.2</v>
      </c>
      <c r="H331" s="31"/>
      <c r="I331" s="31"/>
      <c r="J331" s="68">
        <f t="shared" si="39"/>
        <v>4459.2</v>
      </c>
      <c r="K331" s="84">
        <v>374.14</v>
      </c>
      <c r="L331" s="90">
        <v>46.59</v>
      </c>
      <c r="M331" s="84"/>
      <c r="N331" s="84"/>
      <c r="O331" s="84">
        <f t="shared" si="31"/>
        <v>420.73</v>
      </c>
      <c r="P331" s="79">
        <f t="shared" si="32"/>
        <v>4038.47</v>
      </c>
    </row>
    <row r="332" spans="1:16" s="69" customFormat="1" ht="78" customHeight="1" x14ac:dyDescent="0.2">
      <c r="A332" s="298"/>
      <c r="B332" s="230"/>
      <c r="C332" s="28" t="s">
        <v>68</v>
      </c>
      <c r="D332" s="216" t="s">
        <v>531</v>
      </c>
      <c r="E332" s="30">
        <v>284.89999999999998</v>
      </c>
      <c r="F332" s="66">
        <v>15</v>
      </c>
      <c r="G332" s="101">
        <f t="shared" si="38"/>
        <v>4273.5</v>
      </c>
      <c r="H332" s="31"/>
      <c r="I332" s="31"/>
      <c r="J332" s="68">
        <f t="shared" si="39"/>
        <v>4273.5</v>
      </c>
      <c r="K332" s="84">
        <v>344.43</v>
      </c>
      <c r="L332" s="90">
        <v>46.59</v>
      </c>
      <c r="M332" s="84"/>
      <c r="N332" s="84"/>
      <c r="O332" s="84">
        <f t="shared" si="31"/>
        <v>391.02</v>
      </c>
      <c r="P332" s="79">
        <f t="shared" si="32"/>
        <v>3882.48</v>
      </c>
    </row>
    <row r="333" spans="1:16" s="69" customFormat="1" ht="78" customHeight="1" x14ac:dyDescent="0.2">
      <c r="A333" s="298"/>
      <c r="B333" s="231"/>
      <c r="C333" s="169" t="s">
        <v>600</v>
      </c>
      <c r="D333" s="216" t="s">
        <v>532</v>
      </c>
      <c r="E333" s="30">
        <v>222.6</v>
      </c>
      <c r="F333" s="66">
        <v>15</v>
      </c>
      <c r="G333" s="101">
        <f t="shared" si="38"/>
        <v>3339</v>
      </c>
      <c r="H333" s="31"/>
      <c r="I333" s="31"/>
      <c r="J333" s="68">
        <f t="shared" si="39"/>
        <v>3339</v>
      </c>
      <c r="K333" s="84">
        <v>116.85</v>
      </c>
      <c r="L333" s="90">
        <v>46.59</v>
      </c>
      <c r="M333" s="84"/>
      <c r="N333" s="84"/>
      <c r="O333" s="84">
        <f t="shared" si="31"/>
        <v>163.44</v>
      </c>
      <c r="P333" s="79">
        <f t="shared" si="32"/>
        <v>3175.56</v>
      </c>
    </row>
    <row r="334" spans="1:16" s="69" customFormat="1" ht="78" customHeight="1" x14ac:dyDescent="0.2">
      <c r="A334" s="298"/>
      <c r="B334" s="229" t="s">
        <v>62</v>
      </c>
      <c r="C334" s="267" t="s">
        <v>600</v>
      </c>
      <c r="D334" s="216" t="s">
        <v>533</v>
      </c>
      <c r="E334" s="30">
        <v>222.6</v>
      </c>
      <c r="F334" s="66">
        <v>15</v>
      </c>
      <c r="G334" s="101">
        <f t="shared" si="38"/>
        <v>3339</v>
      </c>
      <c r="H334" s="31"/>
      <c r="I334" s="31"/>
      <c r="J334" s="68">
        <f t="shared" si="39"/>
        <v>3339</v>
      </c>
      <c r="K334" s="84">
        <v>116.85</v>
      </c>
      <c r="L334" s="90">
        <v>46.59</v>
      </c>
      <c r="M334" s="84"/>
      <c r="N334" s="84"/>
      <c r="O334" s="84">
        <f t="shared" si="31"/>
        <v>163.44</v>
      </c>
      <c r="P334" s="79">
        <f t="shared" si="32"/>
        <v>3175.56</v>
      </c>
    </row>
    <row r="335" spans="1:16" s="69" customFormat="1" ht="78" customHeight="1" x14ac:dyDescent="0.2">
      <c r="A335" s="298"/>
      <c r="B335" s="230"/>
      <c r="C335" s="268"/>
      <c r="D335" s="216" t="s">
        <v>534</v>
      </c>
      <c r="E335" s="30">
        <v>222.6</v>
      </c>
      <c r="F335" s="66">
        <v>15</v>
      </c>
      <c r="G335" s="101">
        <f t="shared" si="38"/>
        <v>3339</v>
      </c>
      <c r="H335" s="31"/>
      <c r="I335" s="31"/>
      <c r="J335" s="68">
        <f t="shared" si="39"/>
        <v>3339</v>
      </c>
      <c r="K335" s="84">
        <v>116.85</v>
      </c>
      <c r="L335" s="90">
        <v>47.38</v>
      </c>
      <c r="M335" s="84"/>
      <c r="N335" s="84"/>
      <c r="O335" s="84">
        <f t="shared" si="31"/>
        <v>164.23</v>
      </c>
      <c r="P335" s="79">
        <f t="shared" si="32"/>
        <v>3174.77</v>
      </c>
    </row>
    <row r="336" spans="1:16" s="69" customFormat="1" ht="78" customHeight="1" x14ac:dyDescent="0.2">
      <c r="A336" s="298"/>
      <c r="B336" s="230"/>
      <c r="C336" s="269"/>
      <c r="D336" s="216" t="s">
        <v>535</v>
      </c>
      <c r="E336" s="30">
        <v>222.6</v>
      </c>
      <c r="F336" s="66">
        <v>15</v>
      </c>
      <c r="G336" s="101">
        <f t="shared" si="38"/>
        <v>3339</v>
      </c>
      <c r="H336" s="31"/>
      <c r="I336" s="31"/>
      <c r="J336" s="68">
        <f t="shared" si="39"/>
        <v>3339</v>
      </c>
      <c r="K336" s="84">
        <v>116.85</v>
      </c>
      <c r="L336" s="90">
        <v>47.38</v>
      </c>
      <c r="M336" s="84"/>
      <c r="N336" s="84"/>
      <c r="O336" s="84">
        <f t="shared" si="31"/>
        <v>164.23</v>
      </c>
      <c r="P336" s="79">
        <f t="shared" si="32"/>
        <v>3174.77</v>
      </c>
    </row>
    <row r="337" spans="1:16" s="69" customFormat="1" ht="78" customHeight="1" x14ac:dyDescent="0.2">
      <c r="A337" s="298"/>
      <c r="B337" s="230"/>
      <c r="C337" s="267" t="s">
        <v>239</v>
      </c>
      <c r="D337" s="214" t="s">
        <v>536</v>
      </c>
      <c r="E337" s="31">
        <v>214.05</v>
      </c>
      <c r="F337" s="66">
        <v>15</v>
      </c>
      <c r="G337" s="101">
        <f t="shared" si="38"/>
        <v>3210.75</v>
      </c>
      <c r="H337" s="31"/>
      <c r="I337" s="31"/>
      <c r="J337" s="68">
        <f t="shared" si="39"/>
        <v>3210.75</v>
      </c>
      <c r="K337" s="84">
        <v>102.9</v>
      </c>
      <c r="L337" s="90"/>
      <c r="M337" s="84"/>
      <c r="N337" s="84"/>
      <c r="O337" s="84">
        <f t="shared" si="31"/>
        <v>102.9</v>
      </c>
      <c r="P337" s="79">
        <f t="shared" si="32"/>
        <v>3107.85</v>
      </c>
    </row>
    <row r="338" spans="1:16" s="69" customFormat="1" ht="78" customHeight="1" x14ac:dyDescent="0.2">
      <c r="A338" s="298"/>
      <c r="B338" s="230"/>
      <c r="C338" s="268"/>
      <c r="D338" s="39" t="s">
        <v>104</v>
      </c>
      <c r="E338" s="31">
        <v>214.05</v>
      </c>
      <c r="F338" s="66"/>
      <c r="G338" s="101">
        <f t="shared" si="38"/>
        <v>0</v>
      </c>
      <c r="H338" s="31"/>
      <c r="I338" s="31"/>
      <c r="J338" s="68">
        <f t="shared" si="39"/>
        <v>0</v>
      </c>
      <c r="K338" s="84"/>
      <c r="L338" s="90"/>
      <c r="M338" s="84"/>
      <c r="N338" s="84"/>
      <c r="O338" s="84">
        <f t="shared" si="31"/>
        <v>0</v>
      </c>
      <c r="P338" s="79">
        <f t="shared" si="32"/>
        <v>0</v>
      </c>
    </row>
    <row r="339" spans="1:16" s="69" customFormat="1" ht="78" customHeight="1" x14ac:dyDescent="0.2">
      <c r="A339" s="298"/>
      <c r="B339" s="230"/>
      <c r="C339" s="268"/>
      <c r="D339" s="214" t="s">
        <v>537</v>
      </c>
      <c r="E339" s="31">
        <v>214.05</v>
      </c>
      <c r="F339" s="66">
        <v>15</v>
      </c>
      <c r="G339" s="101">
        <f t="shared" si="38"/>
        <v>3210.75</v>
      </c>
      <c r="H339" s="31"/>
      <c r="I339" s="31"/>
      <c r="J339" s="68">
        <f t="shared" si="39"/>
        <v>3210.75</v>
      </c>
      <c r="K339" s="84">
        <v>102.9</v>
      </c>
      <c r="L339" s="90">
        <v>46.59</v>
      </c>
      <c r="M339" s="84"/>
      <c r="N339" s="84"/>
      <c r="O339" s="84">
        <f t="shared" si="31"/>
        <v>149.49</v>
      </c>
      <c r="P339" s="79">
        <f t="shared" si="32"/>
        <v>3061.26</v>
      </c>
    </row>
    <row r="340" spans="1:16" s="69" customFormat="1" ht="78" customHeight="1" x14ac:dyDescent="0.2">
      <c r="A340" s="298"/>
      <c r="B340" s="230"/>
      <c r="C340" s="268"/>
      <c r="D340" s="214" t="s">
        <v>538</v>
      </c>
      <c r="E340" s="31">
        <v>214.05</v>
      </c>
      <c r="F340" s="66">
        <v>15</v>
      </c>
      <c r="G340" s="101">
        <f t="shared" si="38"/>
        <v>3210.75</v>
      </c>
      <c r="H340" s="68"/>
      <c r="I340" s="68"/>
      <c r="J340" s="68">
        <f t="shared" si="39"/>
        <v>3210.75</v>
      </c>
      <c r="K340" s="84">
        <v>102.9</v>
      </c>
      <c r="L340" s="90">
        <v>46.59</v>
      </c>
      <c r="M340" s="93"/>
      <c r="N340" s="93"/>
      <c r="O340" s="84">
        <f t="shared" si="31"/>
        <v>149.49</v>
      </c>
      <c r="P340" s="79">
        <f t="shared" si="32"/>
        <v>3061.26</v>
      </c>
    </row>
    <row r="341" spans="1:16" s="69" customFormat="1" ht="78" customHeight="1" x14ac:dyDescent="0.2">
      <c r="A341" s="298"/>
      <c r="B341" s="231"/>
      <c r="C341" s="268"/>
      <c r="D341" s="214" t="s">
        <v>539</v>
      </c>
      <c r="E341" s="31">
        <v>214.05</v>
      </c>
      <c r="F341" s="66">
        <v>15</v>
      </c>
      <c r="G341" s="101">
        <f t="shared" si="38"/>
        <v>3210.75</v>
      </c>
      <c r="H341" s="31"/>
      <c r="I341" s="31"/>
      <c r="J341" s="68">
        <f t="shared" si="39"/>
        <v>3210.75</v>
      </c>
      <c r="K341" s="84">
        <v>102.9</v>
      </c>
      <c r="L341" s="90"/>
      <c r="M341" s="84"/>
      <c r="N341" s="84"/>
      <c r="O341" s="84">
        <f t="shared" si="31"/>
        <v>102.9</v>
      </c>
      <c r="P341" s="79">
        <f t="shared" si="32"/>
        <v>3107.85</v>
      </c>
    </row>
    <row r="342" spans="1:16" s="69" customFormat="1" ht="78" customHeight="1" x14ac:dyDescent="0.2">
      <c r="A342" s="294" t="s">
        <v>235</v>
      </c>
      <c r="B342" s="229" t="s">
        <v>236</v>
      </c>
      <c r="C342" s="28" t="s">
        <v>237</v>
      </c>
      <c r="D342" s="28" t="s">
        <v>542</v>
      </c>
      <c r="E342" s="30">
        <v>293.13</v>
      </c>
      <c r="F342" s="66">
        <v>15</v>
      </c>
      <c r="G342" s="101">
        <f t="shared" si="38"/>
        <v>4396.95</v>
      </c>
      <c r="H342" s="31"/>
      <c r="I342" s="31"/>
      <c r="J342" s="68">
        <f t="shared" si="39"/>
        <v>4396.95</v>
      </c>
      <c r="K342" s="84">
        <v>364.18</v>
      </c>
      <c r="L342" s="90">
        <v>46.59</v>
      </c>
      <c r="M342" s="84"/>
      <c r="N342" s="84"/>
      <c r="O342" s="84">
        <f t="shared" si="31"/>
        <v>410.77</v>
      </c>
      <c r="P342" s="79">
        <f t="shared" si="32"/>
        <v>3986.18</v>
      </c>
    </row>
    <row r="343" spans="1:16" s="69" customFormat="1" ht="78" customHeight="1" x14ac:dyDescent="0.2">
      <c r="A343" s="274"/>
      <c r="B343" s="230"/>
      <c r="C343" s="28" t="s">
        <v>238</v>
      </c>
      <c r="D343" s="28" t="s">
        <v>104</v>
      </c>
      <c r="E343" s="30">
        <v>207.79</v>
      </c>
      <c r="F343" s="66"/>
      <c r="G343" s="101">
        <f t="shared" si="38"/>
        <v>0</v>
      </c>
      <c r="H343" s="31"/>
      <c r="I343" s="31"/>
      <c r="J343" s="68">
        <f t="shared" si="39"/>
        <v>0</v>
      </c>
      <c r="K343" s="84"/>
      <c r="L343" s="90"/>
      <c r="M343" s="84"/>
      <c r="N343" s="84"/>
      <c r="O343" s="84">
        <f t="shared" si="31"/>
        <v>0</v>
      </c>
      <c r="P343" s="79">
        <f t="shared" si="32"/>
        <v>0</v>
      </c>
    </row>
    <row r="344" spans="1:16" s="69" customFormat="1" ht="78" customHeight="1" x14ac:dyDescent="0.2">
      <c r="A344" s="274"/>
      <c r="B344" s="230"/>
      <c r="C344" s="28" t="s">
        <v>238</v>
      </c>
      <c r="D344" s="28" t="s">
        <v>543</v>
      </c>
      <c r="E344" s="30">
        <v>207.79</v>
      </c>
      <c r="F344" s="66">
        <v>15</v>
      </c>
      <c r="G344" s="101">
        <f t="shared" si="38"/>
        <v>3116.85</v>
      </c>
      <c r="H344" s="32"/>
      <c r="I344" s="32"/>
      <c r="J344" s="68">
        <f t="shared" si="39"/>
        <v>3116.85</v>
      </c>
      <c r="K344" s="85">
        <v>92.68</v>
      </c>
      <c r="L344" s="90"/>
      <c r="M344" s="85"/>
      <c r="N344" s="85"/>
      <c r="O344" s="84">
        <f t="shared" si="31"/>
        <v>92.68</v>
      </c>
      <c r="P344" s="79">
        <f t="shared" si="32"/>
        <v>3024.17</v>
      </c>
    </row>
    <row r="345" spans="1:16" s="69" customFormat="1" ht="78" customHeight="1" x14ac:dyDescent="0.2">
      <c r="A345" s="274"/>
      <c r="B345" s="230"/>
      <c r="C345" s="122" t="s">
        <v>238</v>
      </c>
      <c r="D345" s="60" t="s">
        <v>104</v>
      </c>
      <c r="E345" s="152">
        <v>207.79</v>
      </c>
      <c r="F345" s="153"/>
      <c r="G345" s="102"/>
      <c r="H345" s="32"/>
      <c r="I345" s="32"/>
      <c r="J345" s="68">
        <f t="shared" si="39"/>
        <v>0</v>
      </c>
      <c r="K345" s="85"/>
      <c r="L345" s="177"/>
      <c r="M345" s="85"/>
      <c r="N345" s="85"/>
      <c r="O345" s="84">
        <f t="shared" si="31"/>
        <v>0</v>
      </c>
      <c r="P345" s="79">
        <f t="shared" si="32"/>
        <v>0</v>
      </c>
    </row>
    <row r="346" spans="1:16" s="69" customFormat="1" ht="78" customHeight="1" x14ac:dyDescent="0.2">
      <c r="A346" s="124"/>
      <c r="B346" s="183" t="s">
        <v>552</v>
      </c>
      <c r="C346" s="123" t="s">
        <v>553</v>
      </c>
      <c r="D346" s="123" t="s">
        <v>104</v>
      </c>
      <c r="E346" s="30">
        <v>207.79</v>
      </c>
      <c r="F346" s="66"/>
      <c r="G346" s="101"/>
      <c r="H346" s="31"/>
      <c r="I346" s="31"/>
      <c r="J346" s="68">
        <f t="shared" si="39"/>
        <v>0</v>
      </c>
      <c r="K346" s="84"/>
      <c r="L346" s="90"/>
      <c r="M346" s="84"/>
      <c r="N346" s="84"/>
      <c r="O346" s="84">
        <f t="shared" si="31"/>
        <v>0</v>
      </c>
      <c r="P346" s="79">
        <f t="shared" si="32"/>
        <v>0</v>
      </c>
    </row>
    <row r="347" spans="1:16" s="69" customFormat="1" ht="78" customHeight="1" thickBot="1" x14ac:dyDescent="0.25">
      <c r="A347" s="307" t="s">
        <v>98</v>
      </c>
      <c r="B347" s="259"/>
      <c r="C347" s="259"/>
      <c r="D347" s="259"/>
      <c r="E347" s="259"/>
      <c r="F347" s="260"/>
      <c r="G347" s="78">
        <f t="shared" ref="G347:P347" si="40">SUM(G303:G346)</f>
        <v>182751.89999999997</v>
      </c>
      <c r="H347" s="78">
        <f t="shared" si="40"/>
        <v>0</v>
      </c>
      <c r="I347" s="78">
        <f t="shared" si="40"/>
        <v>3000</v>
      </c>
      <c r="J347" s="78">
        <f t="shared" si="40"/>
        <v>185751.89999999997</v>
      </c>
      <c r="K347" s="78">
        <f t="shared" si="40"/>
        <v>15608.780000000006</v>
      </c>
      <c r="L347" s="78">
        <f t="shared" si="40"/>
        <v>1871.9799999999993</v>
      </c>
      <c r="M347" s="78">
        <f t="shared" si="40"/>
        <v>44.379000000000005</v>
      </c>
      <c r="N347" s="78">
        <f t="shared" si="40"/>
        <v>0</v>
      </c>
      <c r="O347" s="78">
        <f t="shared" si="40"/>
        <v>17525.13900000001</v>
      </c>
      <c r="P347" s="78">
        <f t="shared" si="40"/>
        <v>168226.761</v>
      </c>
    </row>
    <row r="348" spans="1:16" ht="81.599999999999994" customHeight="1" x14ac:dyDescent="0.3">
      <c r="A348" s="22"/>
      <c r="C348" s="5"/>
      <c r="D348" s="5"/>
      <c r="E348" s="6"/>
      <c r="F348" s="16"/>
      <c r="G348" s="104"/>
      <c r="H348" s="6"/>
      <c r="I348" s="6"/>
      <c r="J348" s="150"/>
      <c r="K348" s="94"/>
      <c r="L348" s="181"/>
      <c r="M348" s="94"/>
      <c r="N348" s="94"/>
      <c r="O348" s="94"/>
      <c r="P348" s="107"/>
    </row>
    <row r="349" spans="1:16" ht="83.1" customHeight="1" x14ac:dyDescent="0.3">
      <c r="A349" s="22"/>
      <c r="C349" s="5"/>
      <c r="D349" s="5"/>
      <c r="E349" s="6"/>
      <c r="F349" s="16"/>
      <c r="G349" s="104"/>
      <c r="H349" s="6"/>
      <c r="I349" s="6"/>
      <c r="J349" s="150"/>
      <c r="K349" s="94"/>
      <c r="L349" s="181"/>
      <c r="M349" s="94"/>
      <c r="N349" s="94"/>
      <c r="O349" s="94"/>
      <c r="P349" s="107"/>
    </row>
    <row r="350" spans="1:16" ht="83.1" customHeight="1" x14ac:dyDescent="0.3">
      <c r="A350" s="22"/>
      <c r="C350" s="5"/>
      <c r="D350" s="5"/>
      <c r="E350" s="6"/>
      <c r="F350" s="16"/>
      <c r="G350" s="104"/>
      <c r="H350" s="6"/>
      <c r="I350" s="6"/>
      <c r="J350" s="150"/>
      <c r="K350" s="94"/>
      <c r="L350" s="181"/>
      <c r="M350" s="94"/>
      <c r="N350" s="94"/>
      <c r="O350" s="94"/>
      <c r="P350" s="107"/>
    </row>
    <row r="351" spans="1:16" ht="83.1" customHeight="1" x14ac:dyDescent="0.3">
      <c r="A351" s="22"/>
      <c r="C351" s="5"/>
      <c r="D351" s="5"/>
      <c r="E351" s="6"/>
      <c r="F351" s="16"/>
      <c r="G351" s="104"/>
      <c r="H351" s="6"/>
      <c r="I351" s="6"/>
      <c r="J351" s="150"/>
      <c r="K351" s="94"/>
      <c r="L351" s="181"/>
      <c r="M351" s="94"/>
      <c r="N351" s="94"/>
      <c r="O351" s="94"/>
      <c r="P351" s="107"/>
    </row>
    <row r="352" spans="1:16" ht="83.1" customHeight="1" x14ac:dyDescent="0.3">
      <c r="A352" s="22"/>
      <c r="C352" s="5"/>
      <c r="E352" s="6"/>
      <c r="F352" s="16"/>
      <c r="G352" s="104"/>
      <c r="H352" s="6"/>
      <c r="I352" s="6"/>
      <c r="J352" s="150"/>
      <c r="K352" s="94"/>
      <c r="L352" s="181"/>
      <c r="M352" s="94"/>
      <c r="N352" s="94"/>
      <c r="O352" s="94"/>
      <c r="P352" s="107"/>
    </row>
    <row r="353" spans="1:16" ht="83.1" customHeight="1" x14ac:dyDescent="0.3">
      <c r="A353" s="22"/>
      <c r="C353" s="5"/>
      <c r="E353" s="6"/>
      <c r="F353" s="16"/>
      <c r="G353" s="104"/>
      <c r="H353" s="6"/>
      <c r="I353" s="6"/>
      <c r="J353" s="150"/>
      <c r="K353" s="94"/>
      <c r="L353" s="181"/>
      <c r="M353" s="94"/>
      <c r="N353" s="94"/>
      <c r="O353" s="94"/>
      <c r="P353" s="107"/>
    </row>
    <row r="354" spans="1:16" ht="83.1" customHeight="1" x14ac:dyDescent="0.25"/>
    <row r="355" spans="1:16" ht="83.1" customHeight="1" x14ac:dyDescent="0.25">
      <c r="G355" s="106"/>
    </row>
    <row r="356" spans="1:16" ht="83.1" customHeight="1" x14ac:dyDescent="0.25"/>
    <row r="357" spans="1:16" ht="83.1" customHeight="1" x14ac:dyDescent="0.25"/>
    <row r="358" spans="1:16" ht="83.1" customHeight="1" x14ac:dyDescent="0.25"/>
    <row r="359" spans="1:16" ht="73.7" customHeight="1" x14ac:dyDescent="0.25"/>
    <row r="360" spans="1:16" ht="70.7" customHeight="1" x14ac:dyDescent="0.25">
      <c r="A360"/>
      <c r="B360"/>
      <c r="E360"/>
      <c r="F360"/>
      <c r="G360"/>
      <c r="H360"/>
      <c r="I360"/>
      <c r="J360"/>
      <c r="K360"/>
      <c r="L360" s="168"/>
      <c r="M360"/>
      <c r="N360"/>
      <c r="O360"/>
      <c r="P360"/>
    </row>
    <row r="361" spans="1:16" ht="70.7" customHeight="1" x14ac:dyDescent="0.25">
      <c r="A361"/>
      <c r="B361"/>
      <c r="E361"/>
      <c r="F361"/>
      <c r="G361"/>
      <c r="H361"/>
      <c r="I361"/>
      <c r="J361"/>
      <c r="K361"/>
      <c r="L361" s="168"/>
      <c r="M361"/>
      <c r="N361"/>
      <c r="O361"/>
      <c r="P361"/>
    </row>
    <row r="362" spans="1:16" ht="70.7" customHeight="1" x14ac:dyDescent="0.25">
      <c r="A362"/>
      <c r="B362"/>
      <c r="E362"/>
      <c r="F362"/>
      <c r="G362"/>
      <c r="H362"/>
      <c r="I362"/>
      <c r="J362"/>
      <c r="K362"/>
      <c r="L362" s="168"/>
      <c r="M362"/>
      <c r="N362"/>
      <c r="O362"/>
      <c r="P362"/>
    </row>
    <row r="363" spans="1:16" ht="70.7" customHeight="1" x14ac:dyDescent="0.25">
      <c r="A363"/>
      <c r="B363"/>
      <c r="E363"/>
      <c r="F363"/>
      <c r="G363"/>
      <c r="H363"/>
      <c r="I363"/>
      <c r="J363"/>
      <c r="K363"/>
      <c r="L363" s="168"/>
      <c r="M363"/>
      <c r="N363"/>
      <c r="O363"/>
      <c r="P363"/>
    </row>
    <row r="364" spans="1:16" ht="70.7" customHeight="1" x14ac:dyDescent="0.25">
      <c r="A364"/>
      <c r="B364"/>
      <c r="E364"/>
      <c r="F364"/>
      <c r="G364"/>
      <c r="H364"/>
      <c r="I364"/>
      <c r="J364"/>
      <c r="K364"/>
      <c r="L364" s="168"/>
      <c r="M364"/>
      <c r="N364"/>
      <c r="O364"/>
      <c r="P364"/>
    </row>
    <row r="365" spans="1:16" ht="70.7" customHeight="1" x14ac:dyDescent="0.25">
      <c r="A365"/>
      <c r="B365"/>
      <c r="E365"/>
      <c r="F365"/>
      <c r="G365"/>
      <c r="H365"/>
      <c r="I365"/>
      <c r="J365"/>
      <c r="K365"/>
      <c r="L365" s="168"/>
      <c r="M365"/>
      <c r="N365"/>
      <c r="O365"/>
      <c r="P365"/>
    </row>
    <row r="366" spans="1:16" ht="70.7" customHeight="1" x14ac:dyDescent="0.25">
      <c r="A366"/>
      <c r="B366"/>
      <c r="E366"/>
      <c r="F366"/>
      <c r="G366"/>
      <c r="H366"/>
      <c r="I366"/>
      <c r="J366"/>
      <c r="K366"/>
      <c r="L366" s="168"/>
      <c r="M366"/>
      <c r="N366"/>
      <c r="O366"/>
      <c r="P366"/>
    </row>
    <row r="367" spans="1:16" ht="70.7" customHeight="1" x14ac:dyDescent="0.25">
      <c r="A367"/>
      <c r="B367"/>
      <c r="E367"/>
      <c r="F367"/>
      <c r="G367"/>
      <c r="H367"/>
      <c r="I367"/>
      <c r="J367"/>
      <c r="K367"/>
      <c r="L367" s="168"/>
      <c r="M367"/>
      <c r="N367"/>
      <c r="O367"/>
      <c r="P367"/>
    </row>
    <row r="368" spans="1:16" ht="70.7" customHeight="1" x14ac:dyDescent="0.25">
      <c r="A368"/>
      <c r="B368"/>
      <c r="E368"/>
      <c r="F368"/>
      <c r="G368"/>
      <c r="H368"/>
      <c r="I368"/>
      <c r="J368"/>
      <c r="K368"/>
      <c r="L368" s="168"/>
      <c r="M368"/>
      <c r="N368"/>
      <c r="O368"/>
      <c r="P368"/>
    </row>
    <row r="369" spans="1:16" ht="70.7" customHeight="1" x14ac:dyDescent="0.25">
      <c r="A369"/>
      <c r="B369"/>
      <c r="E369"/>
      <c r="F369"/>
      <c r="G369"/>
      <c r="H369"/>
      <c r="I369"/>
      <c r="J369"/>
      <c r="K369"/>
      <c r="L369" s="168"/>
      <c r="M369"/>
      <c r="N369"/>
      <c r="O369"/>
      <c r="P369"/>
    </row>
  </sheetData>
  <mergeCells count="124">
    <mergeCell ref="A18:A19"/>
    <mergeCell ref="B18:B19"/>
    <mergeCell ref="B317:B327"/>
    <mergeCell ref="C317:C327"/>
    <mergeCell ref="B328:B333"/>
    <mergeCell ref="C334:C336"/>
    <mergeCell ref="B334:B341"/>
    <mergeCell ref="A249:A255"/>
    <mergeCell ref="B242:B251"/>
    <mergeCell ref="A242:A248"/>
    <mergeCell ref="C236:C238"/>
    <mergeCell ref="C232:C233"/>
    <mergeCell ref="A231:A241"/>
    <mergeCell ref="C228:C229"/>
    <mergeCell ref="C213:C216"/>
    <mergeCell ref="A213:A230"/>
    <mergeCell ref="B220:B224"/>
    <mergeCell ref="C205:C206"/>
    <mergeCell ref="C144:C147"/>
    <mergeCell ref="C197:C200"/>
    <mergeCell ref="A272:F272"/>
    <mergeCell ref="C270:C271"/>
    <mergeCell ref="C260:C261"/>
    <mergeCell ref="B258:B266"/>
    <mergeCell ref="A14:F14"/>
    <mergeCell ref="B41:B43"/>
    <mergeCell ref="A347:F347"/>
    <mergeCell ref="K16:O16"/>
    <mergeCell ref="A1:P1"/>
    <mergeCell ref="A15:P15"/>
    <mergeCell ref="E2:J2"/>
    <mergeCell ref="K2:O2"/>
    <mergeCell ref="A2:D2"/>
    <mergeCell ref="A16:D16"/>
    <mergeCell ref="A21:A33"/>
    <mergeCell ref="E16:J16"/>
    <mergeCell ref="B29:B31"/>
    <mergeCell ref="B32:B33"/>
    <mergeCell ref="B208:B217"/>
    <mergeCell ref="A4:A13"/>
    <mergeCell ref="B21:B28"/>
    <mergeCell ref="B4:B12"/>
    <mergeCell ref="B44:B48"/>
    <mergeCell ref="B49:B50"/>
    <mergeCell ref="A34:A39"/>
    <mergeCell ref="B34:B35"/>
    <mergeCell ref="A342:A345"/>
    <mergeCell ref="B342:B345"/>
    <mergeCell ref="C308:C316"/>
    <mergeCell ref="B304:B316"/>
    <mergeCell ref="A303:A341"/>
    <mergeCell ref="C337:C341"/>
    <mergeCell ref="C330:C331"/>
    <mergeCell ref="A300:P300"/>
    <mergeCell ref="A298:F299"/>
    <mergeCell ref="A295:F295"/>
    <mergeCell ref="K301:O301"/>
    <mergeCell ref="C305:C307"/>
    <mergeCell ref="A278:B291"/>
    <mergeCell ref="A292:B294"/>
    <mergeCell ref="A256:A266"/>
    <mergeCell ref="A267:A271"/>
    <mergeCell ref="E301:J301"/>
    <mergeCell ref="A275:P275"/>
    <mergeCell ref="A276:D276"/>
    <mergeCell ref="K276:O276"/>
    <mergeCell ref="E276:J276"/>
    <mergeCell ref="B270:B271"/>
    <mergeCell ref="C211:C212"/>
    <mergeCell ref="C168:C170"/>
    <mergeCell ref="C194:C196"/>
    <mergeCell ref="C222:C223"/>
    <mergeCell ref="C165:C166"/>
    <mergeCell ref="C171:C172"/>
    <mergeCell ref="C190:C192"/>
    <mergeCell ref="C137:C139"/>
    <mergeCell ref="A105:A110"/>
    <mergeCell ref="A111:A122"/>
    <mergeCell ref="A123:A130"/>
    <mergeCell ref="A131:A140"/>
    <mergeCell ref="A141:A158"/>
    <mergeCell ref="A159:A176"/>
    <mergeCell ref="A177:A194"/>
    <mergeCell ref="B112:B114"/>
    <mergeCell ref="B108:B109"/>
    <mergeCell ref="B117:B122"/>
    <mergeCell ref="B123:B130"/>
    <mergeCell ref="B132:B133"/>
    <mergeCell ref="B151:B155"/>
    <mergeCell ref="A195:A212"/>
    <mergeCell ref="B182:B183"/>
    <mergeCell ref="C161:C162"/>
    <mergeCell ref="A40:A51"/>
    <mergeCell ref="A52:A65"/>
    <mergeCell ref="A66:A68"/>
    <mergeCell ref="A69:A86"/>
    <mergeCell ref="A87:A104"/>
    <mergeCell ref="B36:B37"/>
    <mergeCell ref="B38:B39"/>
    <mergeCell ref="C84:C86"/>
    <mergeCell ref="C87:C88"/>
    <mergeCell ref="C90:C92"/>
    <mergeCell ref="C94:C95"/>
    <mergeCell ref="B69:B82"/>
    <mergeCell ref="B83:B88"/>
    <mergeCell ref="B96:B99"/>
    <mergeCell ref="B100:B107"/>
    <mergeCell ref="B89:B95"/>
    <mergeCell ref="C78:C81"/>
    <mergeCell ref="C72:C73"/>
    <mergeCell ref="C69:C70"/>
    <mergeCell ref="B63:B64"/>
    <mergeCell ref="B58:B62"/>
    <mergeCell ref="B52:B57"/>
    <mergeCell ref="B67:B68"/>
    <mergeCell ref="B134:B150"/>
    <mergeCell ref="B156:B167"/>
    <mergeCell ref="B168:B181"/>
    <mergeCell ref="B185:B201"/>
    <mergeCell ref="B202:B207"/>
    <mergeCell ref="B226:B235"/>
    <mergeCell ref="B236:B241"/>
    <mergeCell ref="B253:B255"/>
    <mergeCell ref="B267:B269"/>
  </mergeCells>
  <phoneticPr fontId="3" type="noConversion"/>
  <conditionalFormatting sqref="C113 C258:C260 C135 C132:C133 C163:C164 C161 C108:C111 C67:C68 C89 C174:C181">
    <cfRule type="cellIs" dxfId="65" priority="111" operator="lessThanOrEqual">
      <formula>0</formula>
    </cfRule>
  </conditionalFormatting>
  <conditionalFormatting sqref="C43">
    <cfRule type="cellIs" dxfId="64" priority="106" operator="lessThanOrEqual">
      <formula>0</formula>
    </cfRule>
  </conditionalFormatting>
  <conditionalFormatting sqref="C114">
    <cfRule type="cellIs" dxfId="63" priority="57" operator="lessThanOrEqual">
      <formula>0</formula>
    </cfRule>
  </conditionalFormatting>
  <conditionalFormatting sqref="C35">
    <cfRule type="cellIs" dxfId="62" priority="112" operator="lessThanOrEqual">
      <formula>0</formula>
    </cfRule>
  </conditionalFormatting>
  <conditionalFormatting sqref="C40">
    <cfRule type="cellIs" dxfId="61" priority="110" operator="lessThanOrEqual">
      <formula>0</formula>
    </cfRule>
  </conditionalFormatting>
  <conditionalFormatting sqref="C41">
    <cfRule type="cellIs" dxfId="60" priority="109" operator="lessThanOrEqual">
      <formula>0</formula>
    </cfRule>
  </conditionalFormatting>
  <conditionalFormatting sqref="C42">
    <cfRule type="cellIs" dxfId="59" priority="107" operator="lessThanOrEqual">
      <formula>0</formula>
    </cfRule>
  </conditionalFormatting>
  <conditionalFormatting sqref="C44">
    <cfRule type="cellIs" dxfId="58" priority="105" operator="lessThanOrEqual">
      <formula>0</formula>
    </cfRule>
  </conditionalFormatting>
  <conditionalFormatting sqref="C45">
    <cfRule type="cellIs" dxfId="57" priority="104" operator="lessThanOrEqual">
      <formula>0</formula>
    </cfRule>
  </conditionalFormatting>
  <conditionalFormatting sqref="C46:C48">
    <cfRule type="cellIs" dxfId="56" priority="103" operator="lessThanOrEqual">
      <formula>0</formula>
    </cfRule>
  </conditionalFormatting>
  <conditionalFormatting sqref="C49:C50">
    <cfRule type="cellIs" dxfId="55" priority="102" operator="lessThanOrEqual">
      <formula>0</formula>
    </cfRule>
  </conditionalFormatting>
  <conditionalFormatting sqref="C51">
    <cfRule type="cellIs" dxfId="54" priority="101" operator="lessThanOrEqual">
      <formula>0</formula>
    </cfRule>
  </conditionalFormatting>
  <conditionalFormatting sqref="C52:C53">
    <cfRule type="cellIs" dxfId="53" priority="100" operator="lessThanOrEqual">
      <formula>0</formula>
    </cfRule>
  </conditionalFormatting>
  <conditionalFormatting sqref="C54">
    <cfRule type="cellIs" dxfId="52" priority="99" operator="lessThanOrEqual">
      <formula>0</formula>
    </cfRule>
  </conditionalFormatting>
  <conditionalFormatting sqref="C55">
    <cfRule type="cellIs" dxfId="51" priority="98" operator="lessThanOrEqual">
      <formula>0</formula>
    </cfRule>
  </conditionalFormatting>
  <conditionalFormatting sqref="C56:C57">
    <cfRule type="cellIs" dxfId="50" priority="97" operator="lessThanOrEqual">
      <formula>0</formula>
    </cfRule>
  </conditionalFormatting>
  <conditionalFormatting sqref="C58:C62">
    <cfRule type="cellIs" dxfId="49" priority="96" operator="lessThanOrEqual">
      <formula>0</formula>
    </cfRule>
  </conditionalFormatting>
  <conditionalFormatting sqref="C63:C64">
    <cfRule type="cellIs" dxfId="48" priority="95" operator="lessThanOrEqual">
      <formula>0</formula>
    </cfRule>
  </conditionalFormatting>
  <conditionalFormatting sqref="C69">
    <cfRule type="cellIs" dxfId="47" priority="92" operator="lessThanOrEqual">
      <formula>0</formula>
    </cfRule>
  </conditionalFormatting>
  <conditionalFormatting sqref="C71:C72">
    <cfRule type="cellIs" dxfId="46" priority="90" operator="lessThanOrEqual">
      <formula>0</formula>
    </cfRule>
  </conditionalFormatting>
  <conditionalFormatting sqref="C74">
    <cfRule type="cellIs" dxfId="45" priority="88" operator="lessThanOrEqual">
      <formula>0</formula>
    </cfRule>
  </conditionalFormatting>
  <conditionalFormatting sqref="C75">
    <cfRule type="cellIs" dxfId="44" priority="87" operator="lessThanOrEqual">
      <formula>0</formula>
    </cfRule>
  </conditionalFormatting>
  <conditionalFormatting sqref="C76">
    <cfRule type="cellIs" dxfId="43" priority="86" operator="lessThanOrEqual">
      <formula>0</formula>
    </cfRule>
  </conditionalFormatting>
  <conditionalFormatting sqref="C77">
    <cfRule type="cellIs" dxfId="42" priority="85" operator="lessThanOrEqual">
      <formula>0</formula>
    </cfRule>
  </conditionalFormatting>
  <conditionalFormatting sqref="C78">
    <cfRule type="cellIs" dxfId="41" priority="84" operator="lessThanOrEqual">
      <formula>0</formula>
    </cfRule>
  </conditionalFormatting>
  <conditionalFormatting sqref="C83">
    <cfRule type="cellIs" dxfId="40" priority="79" operator="lessThanOrEqual">
      <formula>0</formula>
    </cfRule>
  </conditionalFormatting>
  <conditionalFormatting sqref="C84">
    <cfRule type="cellIs" dxfId="39" priority="78" operator="lessThanOrEqual">
      <formula>0</formula>
    </cfRule>
  </conditionalFormatting>
  <conditionalFormatting sqref="C87">
    <cfRule type="cellIs" dxfId="38" priority="75" operator="lessThanOrEqual">
      <formula>0</formula>
    </cfRule>
  </conditionalFormatting>
  <conditionalFormatting sqref="C90">
    <cfRule type="cellIs" dxfId="37" priority="73" operator="lessThanOrEqual">
      <formula>0</formula>
    </cfRule>
  </conditionalFormatting>
  <conditionalFormatting sqref="C93">
    <cfRule type="cellIs" dxfId="36" priority="70" operator="lessThanOrEqual">
      <formula>0</formula>
    </cfRule>
  </conditionalFormatting>
  <conditionalFormatting sqref="C94">
    <cfRule type="cellIs" dxfId="35" priority="68" operator="lessThanOrEqual">
      <formula>0</formula>
    </cfRule>
  </conditionalFormatting>
  <conditionalFormatting sqref="C96:C98">
    <cfRule type="cellIs" dxfId="34" priority="65" operator="lessThanOrEqual">
      <formula>0</formula>
    </cfRule>
  </conditionalFormatting>
  <conditionalFormatting sqref="C101:C103">
    <cfRule type="cellIs" dxfId="33" priority="62" operator="lessThanOrEqual">
      <formula>0</formula>
    </cfRule>
  </conditionalFormatting>
  <conditionalFormatting sqref="C104">
    <cfRule type="cellIs" dxfId="32" priority="61" operator="lessThanOrEqual">
      <formula>0</formula>
    </cfRule>
  </conditionalFormatting>
  <conditionalFormatting sqref="C105">
    <cfRule type="cellIs" dxfId="31" priority="60" operator="lessThanOrEqual">
      <formula>0</formula>
    </cfRule>
  </conditionalFormatting>
  <conditionalFormatting sqref="C106:C107">
    <cfRule type="cellIs" dxfId="30" priority="59" operator="lessThanOrEqual">
      <formula>0</formula>
    </cfRule>
  </conditionalFormatting>
  <conditionalFormatting sqref="C112">
    <cfRule type="cellIs" dxfId="29" priority="58" operator="lessThanOrEqual">
      <formula>0</formula>
    </cfRule>
  </conditionalFormatting>
  <conditionalFormatting sqref="C115">
    <cfRule type="cellIs" dxfId="28" priority="56" operator="lessThanOrEqual">
      <formula>0</formula>
    </cfRule>
  </conditionalFormatting>
  <conditionalFormatting sqref="C116">
    <cfRule type="cellIs" dxfId="27" priority="55" operator="lessThanOrEqual">
      <formula>0</formula>
    </cfRule>
  </conditionalFormatting>
  <conditionalFormatting sqref="C117:C130">
    <cfRule type="cellIs" dxfId="26" priority="54" operator="lessThanOrEqual">
      <formula>0</formula>
    </cfRule>
  </conditionalFormatting>
  <conditionalFormatting sqref="C136">
    <cfRule type="cellIs" dxfId="25" priority="52" operator="lessThanOrEqual">
      <formula>0</formula>
    </cfRule>
  </conditionalFormatting>
  <conditionalFormatting sqref="C141:C143">
    <cfRule type="cellIs" dxfId="24" priority="47" operator="lessThanOrEqual">
      <formula>0</formula>
    </cfRule>
  </conditionalFormatting>
  <conditionalFormatting sqref="C153:C155">
    <cfRule type="cellIs" dxfId="23" priority="46" operator="lessThanOrEqual">
      <formula>0</formula>
    </cfRule>
  </conditionalFormatting>
  <conditionalFormatting sqref="C156:C158">
    <cfRule type="cellIs" dxfId="22" priority="45" operator="lessThanOrEqual">
      <formula>0</formula>
    </cfRule>
  </conditionalFormatting>
  <conditionalFormatting sqref="C160">
    <cfRule type="cellIs" dxfId="21" priority="43" operator="lessThanOrEqual">
      <formula>0</formula>
    </cfRule>
  </conditionalFormatting>
  <conditionalFormatting sqref="C165">
    <cfRule type="cellIs" dxfId="20" priority="42" operator="lessThanOrEqual">
      <formula>0</formula>
    </cfRule>
  </conditionalFormatting>
  <conditionalFormatting sqref="C168">
    <cfRule type="cellIs" dxfId="19" priority="40" operator="lessThanOrEqual">
      <formula>0</formula>
    </cfRule>
  </conditionalFormatting>
  <conditionalFormatting sqref="C171">
    <cfRule type="cellIs" dxfId="18" priority="37" operator="lessThanOrEqual">
      <formula>0</formula>
    </cfRule>
  </conditionalFormatting>
  <conditionalFormatting sqref="C182:C184">
    <cfRule type="cellIs" dxfId="17" priority="36" operator="lessThanOrEqual">
      <formula>0</formula>
    </cfRule>
  </conditionalFormatting>
  <conditionalFormatting sqref="C185:C187">
    <cfRule type="cellIs" dxfId="16" priority="35" operator="lessThanOrEqual">
      <formula>0</formula>
    </cfRule>
  </conditionalFormatting>
  <conditionalFormatting sqref="C188">
    <cfRule type="cellIs" dxfId="15" priority="34" operator="lessThanOrEqual">
      <formula>0</formula>
    </cfRule>
  </conditionalFormatting>
  <conditionalFormatting sqref="C203">
    <cfRule type="cellIs" dxfId="14" priority="30" operator="lessThanOrEqual">
      <formula>0</formula>
    </cfRule>
  </conditionalFormatting>
  <conditionalFormatting sqref="C204">
    <cfRule type="cellIs" dxfId="13" priority="29" operator="lessThanOrEqual">
      <formula>0</formula>
    </cfRule>
  </conditionalFormatting>
  <conditionalFormatting sqref="C207">
    <cfRule type="cellIs" dxfId="12" priority="28" operator="lessThanOrEqual">
      <formula>0</formula>
    </cfRule>
  </conditionalFormatting>
  <conditionalFormatting sqref="C208:C210">
    <cfRule type="cellIs" dxfId="11" priority="27" operator="lessThanOrEqual">
      <formula>0</formula>
    </cfRule>
  </conditionalFormatting>
  <conditionalFormatting sqref="C211">
    <cfRule type="cellIs" dxfId="10" priority="26" operator="lessThanOrEqual">
      <formula>0</formula>
    </cfRule>
  </conditionalFormatting>
  <conditionalFormatting sqref="C218:C219">
    <cfRule type="cellIs" dxfId="9" priority="19" operator="lessThanOrEqual">
      <formula>0</formula>
    </cfRule>
  </conditionalFormatting>
  <conditionalFormatting sqref="C220:C222">
    <cfRule type="cellIs" dxfId="8" priority="18" operator="lessThanOrEqual">
      <formula>0</formula>
    </cfRule>
  </conditionalFormatting>
  <conditionalFormatting sqref="C224">
    <cfRule type="cellIs" dxfId="7" priority="16" operator="lessThanOrEqual">
      <formula>0</formula>
    </cfRule>
  </conditionalFormatting>
  <conditionalFormatting sqref="C226:C228">
    <cfRule type="cellIs" dxfId="6" priority="15" operator="lessThanOrEqual">
      <formula>0</formula>
    </cfRule>
  </conditionalFormatting>
  <conditionalFormatting sqref="C243:C251">
    <cfRule type="cellIs" dxfId="5" priority="13" operator="lessThanOrEqual">
      <formula>0</formula>
    </cfRule>
  </conditionalFormatting>
  <conditionalFormatting sqref="C252:C255">
    <cfRule type="cellIs" dxfId="4" priority="12" operator="lessThanOrEqual">
      <formula>0</formula>
    </cfRule>
  </conditionalFormatting>
  <conditionalFormatting sqref="C262:C266">
    <cfRule type="cellIs" dxfId="3" priority="9" operator="lessThanOrEqual">
      <formula>0</formula>
    </cfRule>
  </conditionalFormatting>
  <conditionalFormatting sqref="C267:C270">
    <cfRule type="cellIs" dxfId="2" priority="8" operator="lessThanOrEqual">
      <formula>0</formula>
    </cfRule>
  </conditionalFormatting>
  <conditionalFormatting sqref="C159">
    <cfRule type="cellIs" dxfId="1" priority="2" operator="lessThanOrEqual">
      <formula>0</formula>
    </cfRule>
  </conditionalFormatting>
  <conditionalFormatting sqref="C173">
    <cfRule type="cellIs" dxfId="0" priority="1" operator="lessThanOrEqual">
      <formula>0</formula>
    </cfRule>
  </conditionalFormatting>
  <pageMargins left="0.23622047244094491" right="0.15748031496062992" top="0.74803149606299213" bottom="0.74803149606299213" header="0.31496062992125984" footer="0.31496062992125984"/>
  <pageSetup scale="50" fitToWidth="0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16 AL 31 DE JULIO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7"/>
  <sheetViews>
    <sheetView tabSelected="1" view="pageLayout" zoomScale="40" zoomScaleNormal="40" zoomScaleSheetLayoutView="50" zoomScalePageLayoutView="40" workbookViewId="0">
      <selection activeCell="P3" sqref="P1:P1048576"/>
    </sheetView>
  </sheetViews>
  <sheetFormatPr baseColWidth="10" defaultRowHeight="23.25" x14ac:dyDescent="0.35"/>
  <cols>
    <col min="1" max="1" width="28.125" style="7" customWidth="1"/>
    <col min="2" max="2" width="34.875" style="8" customWidth="1"/>
    <col min="3" max="3" width="45.875" style="7" customWidth="1"/>
    <col min="4" max="4" width="18.375" style="142" customWidth="1"/>
    <col min="5" max="5" width="18" style="12" customWidth="1"/>
    <col min="6" max="6" width="21.875" style="20" customWidth="1"/>
    <col min="7" max="7" width="16.375" style="138" customWidth="1"/>
    <col min="8" max="8" width="20.875" style="138" hidden="1" customWidth="1"/>
    <col min="9" max="9" width="28.125" style="143" customWidth="1"/>
    <col min="10" max="10" width="28.125" style="138" customWidth="1"/>
    <col min="11" max="11" width="21.75" style="17" customWidth="1"/>
    <col min="12" max="12" width="16.5" style="17" customWidth="1"/>
    <col min="13" max="13" width="20.125" style="17" hidden="1" customWidth="1"/>
    <col min="14" max="14" width="28.125" style="143" customWidth="1"/>
    <col min="15" max="15" width="31.375" style="143" bestFit="1" customWidth="1"/>
    <col min="16" max="16384" width="11" style="7"/>
  </cols>
  <sheetData>
    <row r="1" spans="1:16" ht="78.75" customHeight="1" thickBot="1" x14ac:dyDescent="0.4">
      <c r="A1" s="337" t="s">
        <v>106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9"/>
    </row>
    <row r="2" spans="1:16" ht="51" customHeight="1" thickBot="1" x14ac:dyDescent="0.4">
      <c r="A2" s="343"/>
      <c r="B2" s="344"/>
      <c r="C2" s="345"/>
      <c r="D2" s="339" t="s">
        <v>87</v>
      </c>
      <c r="E2" s="340"/>
      <c r="F2" s="340"/>
      <c r="G2" s="340"/>
      <c r="H2" s="341"/>
      <c r="I2" s="342"/>
      <c r="J2" s="339" t="s">
        <v>92</v>
      </c>
      <c r="K2" s="340"/>
      <c r="L2" s="340"/>
      <c r="M2" s="341"/>
      <c r="N2" s="342"/>
      <c r="O2" s="225"/>
      <c r="P2" s="9"/>
    </row>
    <row r="3" spans="1:16" ht="141.6" customHeight="1" x14ac:dyDescent="0.35">
      <c r="A3" s="10" t="s">
        <v>0</v>
      </c>
      <c r="B3" s="11" t="s">
        <v>2</v>
      </c>
      <c r="C3" s="11" t="s">
        <v>3</v>
      </c>
      <c r="D3" s="126" t="s">
        <v>4</v>
      </c>
      <c r="E3" s="127" t="s">
        <v>96</v>
      </c>
      <c r="F3" s="128" t="s">
        <v>90</v>
      </c>
      <c r="G3" s="137" t="s">
        <v>91</v>
      </c>
      <c r="H3" s="137" t="s">
        <v>614</v>
      </c>
      <c r="I3" s="139" t="s">
        <v>93</v>
      </c>
      <c r="J3" s="137" t="s">
        <v>88</v>
      </c>
      <c r="K3" s="134" t="s">
        <v>89</v>
      </c>
      <c r="L3" s="134" t="s">
        <v>100</v>
      </c>
      <c r="M3" s="134" t="s">
        <v>589</v>
      </c>
      <c r="N3" s="139" t="s">
        <v>94</v>
      </c>
      <c r="O3" s="140" t="s">
        <v>95</v>
      </c>
      <c r="P3" s="9"/>
    </row>
    <row r="4" spans="1:16" ht="141.6" customHeight="1" x14ac:dyDescent="0.35">
      <c r="A4" s="205" t="s">
        <v>49</v>
      </c>
      <c r="B4" s="205" t="s">
        <v>101</v>
      </c>
      <c r="C4" s="129" t="s">
        <v>554</v>
      </c>
      <c r="D4" s="141">
        <v>190.89</v>
      </c>
      <c r="E4" s="136">
        <v>15</v>
      </c>
      <c r="F4" s="130">
        <f t="shared" ref="F4:F20" si="0">+D4*E4</f>
        <v>2863.35</v>
      </c>
      <c r="G4" s="135"/>
      <c r="H4" s="135"/>
      <c r="I4" s="141">
        <f t="shared" ref="I4:I40" si="1">SUM(F4:H4)</f>
        <v>2863.35</v>
      </c>
      <c r="J4" s="135">
        <v>44.78</v>
      </c>
      <c r="K4" s="135"/>
      <c r="L4" s="135"/>
      <c r="M4" s="135"/>
      <c r="N4" s="141">
        <f t="shared" ref="N4:N31" si="2">SUM(J4:M4)</f>
        <v>44.78</v>
      </c>
      <c r="O4" s="141">
        <f t="shared" ref="O4:O31" si="3">+I4-N4</f>
        <v>2818.5699999999997</v>
      </c>
    </row>
    <row r="5" spans="1:16" ht="141.6" customHeight="1" x14ac:dyDescent="0.35">
      <c r="A5" s="205" t="s">
        <v>18</v>
      </c>
      <c r="B5" s="205" t="s">
        <v>242</v>
      </c>
      <c r="C5" s="129" t="s">
        <v>555</v>
      </c>
      <c r="D5" s="131">
        <v>488</v>
      </c>
      <c r="E5" s="136">
        <v>15</v>
      </c>
      <c r="F5" s="130">
        <f t="shared" si="0"/>
        <v>7320</v>
      </c>
      <c r="G5" s="135"/>
      <c r="H5" s="135"/>
      <c r="I5" s="141">
        <f t="shared" si="1"/>
        <v>7320</v>
      </c>
      <c r="J5" s="135">
        <v>925.38</v>
      </c>
      <c r="K5" s="135"/>
      <c r="L5" s="135"/>
      <c r="M5" s="135">
        <v>461.54</v>
      </c>
      <c r="N5" s="141">
        <f t="shared" si="2"/>
        <v>1386.92</v>
      </c>
      <c r="O5" s="141">
        <f t="shared" si="3"/>
        <v>5933.08</v>
      </c>
    </row>
    <row r="6" spans="1:16" ht="141.6" customHeight="1" x14ac:dyDescent="0.35">
      <c r="A6" s="336" t="s">
        <v>45</v>
      </c>
      <c r="B6" s="205" t="s">
        <v>29</v>
      </c>
      <c r="C6" s="129" t="s">
        <v>556</v>
      </c>
      <c r="D6" s="131">
        <v>217.2</v>
      </c>
      <c r="E6" s="136">
        <v>15</v>
      </c>
      <c r="F6" s="130">
        <f t="shared" si="0"/>
        <v>3258</v>
      </c>
      <c r="G6" s="135"/>
      <c r="H6" s="135"/>
      <c r="I6" s="141">
        <f t="shared" si="1"/>
        <v>3258</v>
      </c>
      <c r="J6" s="135">
        <v>107.97</v>
      </c>
      <c r="K6" s="135"/>
      <c r="L6" s="135"/>
      <c r="M6" s="135"/>
      <c r="N6" s="141">
        <f t="shared" si="2"/>
        <v>107.97</v>
      </c>
      <c r="O6" s="141">
        <f t="shared" si="3"/>
        <v>3150.03</v>
      </c>
    </row>
    <row r="7" spans="1:16" ht="141.6" customHeight="1" x14ac:dyDescent="0.35">
      <c r="A7" s="336"/>
      <c r="B7" s="205" t="s">
        <v>110</v>
      </c>
      <c r="C7" s="129" t="s">
        <v>557</v>
      </c>
      <c r="D7" s="131">
        <v>252.8</v>
      </c>
      <c r="E7" s="136">
        <v>15</v>
      </c>
      <c r="F7" s="130">
        <f t="shared" si="0"/>
        <v>3792</v>
      </c>
      <c r="G7" s="135"/>
      <c r="H7" s="135"/>
      <c r="I7" s="141">
        <f t="shared" si="1"/>
        <v>3792</v>
      </c>
      <c r="J7" s="135">
        <v>291.17</v>
      </c>
      <c r="K7" s="135"/>
      <c r="L7" s="135"/>
      <c r="M7" s="135"/>
      <c r="N7" s="141">
        <f t="shared" si="2"/>
        <v>291.17</v>
      </c>
      <c r="O7" s="141">
        <f t="shared" si="3"/>
        <v>3500.83</v>
      </c>
    </row>
    <row r="8" spans="1:16" ht="141.6" customHeight="1" x14ac:dyDescent="0.35">
      <c r="A8" s="336" t="s">
        <v>47</v>
      </c>
      <c r="B8" s="205" t="s">
        <v>115</v>
      </c>
      <c r="C8" s="129" t="s">
        <v>558</v>
      </c>
      <c r="D8" s="131">
        <v>221</v>
      </c>
      <c r="E8" s="136">
        <v>15</v>
      </c>
      <c r="F8" s="130">
        <f t="shared" si="0"/>
        <v>3315</v>
      </c>
      <c r="G8" s="135"/>
      <c r="H8" s="135"/>
      <c r="I8" s="141">
        <f t="shared" si="1"/>
        <v>3315</v>
      </c>
      <c r="J8" s="135">
        <v>114.17</v>
      </c>
      <c r="K8" s="135"/>
      <c r="L8" s="135"/>
      <c r="M8" s="135"/>
      <c r="N8" s="141">
        <f t="shared" si="2"/>
        <v>114.17</v>
      </c>
      <c r="O8" s="141">
        <f t="shared" si="3"/>
        <v>3200.83</v>
      </c>
    </row>
    <row r="9" spans="1:16" ht="141.6" customHeight="1" x14ac:dyDescent="0.35">
      <c r="A9" s="336"/>
      <c r="B9" s="132" t="s">
        <v>110</v>
      </c>
      <c r="C9" s="133" t="s">
        <v>559</v>
      </c>
      <c r="D9" s="131">
        <v>178.85</v>
      </c>
      <c r="E9" s="136">
        <v>15</v>
      </c>
      <c r="F9" s="130">
        <f t="shared" si="0"/>
        <v>2682.75</v>
      </c>
      <c r="G9" s="135"/>
      <c r="H9" s="135"/>
      <c r="I9" s="141">
        <f t="shared" si="1"/>
        <v>2682.75</v>
      </c>
      <c r="J9" s="135">
        <v>25.13</v>
      </c>
      <c r="K9" s="135"/>
      <c r="L9" s="135"/>
      <c r="M9" s="135"/>
      <c r="N9" s="141">
        <f t="shared" si="2"/>
        <v>25.13</v>
      </c>
      <c r="O9" s="141">
        <f t="shared" si="3"/>
        <v>2657.62</v>
      </c>
    </row>
    <row r="10" spans="1:16" ht="141.6" customHeight="1" x14ac:dyDescent="0.35">
      <c r="A10" s="205" t="s">
        <v>23</v>
      </c>
      <c r="B10" s="205" t="s">
        <v>116</v>
      </c>
      <c r="C10" s="129" t="s">
        <v>560</v>
      </c>
      <c r="D10" s="131">
        <v>127.3</v>
      </c>
      <c r="E10" s="136">
        <v>15</v>
      </c>
      <c r="F10" s="130">
        <f t="shared" si="0"/>
        <v>1909.5</v>
      </c>
      <c r="G10" s="135"/>
      <c r="H10" s="135"/>
      <c r="I10" s="141">
        <f t="shared" si="1"/>
        <v>1909.5</v>
      </c>
      <c r="J10" s="135">
        <v>109.42</v>
      </c>
      <c r="K10" s="135"/>
      <c r="L10" s="135"/>
      <c r="M10" s="135"/>
      <c r="N10" s="141">
        <f t="shared" si="2"/>
        <v>109.42</v>
      </c>
      <c r="O10" s="141">
        <f t="shared" si="3"/>
        <v>1800.08</v>
      </c>
    </row>
    <row r="11" spans="1:16" ht="141.6" customHeight="1" x14ac:dyDescent="0.35">
      <c r="A11" s="205" t="s">
        <v>118</v>
      </c>
      <c r="B11" s="205" t="s">
        <v>37</v>
      </c>
      <c r="C11" s="129" t="s">
        <v>561</v>
      </c>
      <c r="D11" s="131">
        <v>166</v>
      </c>
      <c r="E11" s="136">
        <v>15</v>
      </c>
      <c r="F11" s="130">
        <f t="shared" si="0"/>
        <v>2490</v>
      </c>
      <c r="G11" s="135">
        <v>10.84</v>
      </c>
      <c r="H11" s="135"/>
      <c r="I11" s="141">
        <f t="shared" si="1"/>
        <v>2500.84</v>
      </c>
      <c r="J11" s="135"/>
      <c r="K11" s="135"/>
      <c r="L11" s="135"/>
      <c r="M11" s="135"/>
      <c r="N11" s="141">
        <f t="shared" si="2"/>
        <v>0</v>
      </c>
      <c r="O11" s="141">
        <f t="shared" si="3"/>
        <v>2500.84</v>
      </c>
    </row>
    <row r="12" spans="1:16" ht="141.6" customHeight="1" x14ac:dyDescent="0.35">
      <c r="A12" s="206" t="s">
        <v>41</v>
      </c>
      <c r="B12" s="205" t="s">
        <v>244</v>
      </c>
      <c r="C12" s="129" t="s">
        <v>562</v>
      </c>
      <c r="D12" s="131">
        <v>405.46</v>
      </c>
      <c r="E12" s="136">
        <v>15</v>
      </c>
      <c r="F12" s="130">
        <f t="shared" si="0"/>
        <v>6081.9</v>
      </c>
      <c r="G12" s="135"/>
      <c r="H12" s="135"/>
      <c r="I12" s="141">
        <f t="shared" si="1"/>
        <v>6081.9</v>
      </c>
      <c r="J12" s="135">
        <v>660.94</v>
      </c>
      <c r="K12" s="135"/>
      <c r="L12" s="135"/>
      <c r="M12" s="135"/>
      <c r="N12" s="141">
        <f t="shared" si="2"/>
        <v>660.94</v>
      </c>
      <c r="O12" s="141">
        <f t="shared" si="3"/>
        <v>5420.9599999999991</v>
      </c>
    </row>
    <row r="13" spans="1:16" ht="141.6" customHeight="1" x14ac:dyDescent="0.35">
      <c r="A13" s="336" t="s">
        <v>549</v>
      </c>
      <c r="B13" s="205" t="s">
        <v>115</v>
      </c>
      <c r="C13" s="129" t="s">
        <v>563</v>
      </c>
      <c r="D13" s="131">
        <v>290.52999999999997</v>
      </c>
      <c r="E13" s="136">
        <v>15</v>
      </c>
      <c r="F13" s="130">
        <f t="shared" si="0"/>
        <v>4357.95</v>
      </c>
      <c r="G13" s="135"/>
      <c r="H13" s="135"/>
      <c r="I13" s="141">
        <f t="shared" si="1"/>
        <v>4357.95</v>
      </c>
      <c r="J13" s="135">
        <v>357.86</v>
      </c>
      <c r="K13" s="135"/>
      <c r="L13" s="135"/>
      <c r="M13" s="135"/>
      <c r="N13" s="141">
        <f t="shared" si="2"/>
        <v>357.86</v>
      </c>
      <c r="O13" s="141">
        <f t="shared" si="3"/>
        <v>4000.0899999999997</v>
      </c>
    </row>
    <row r="14" spans="1:16" ht="141.6" customHeight="1" x14ac:dyDescent="0.35">
      <c r="A14" s="336"/>
      <c r="B14" s="205" t="s">
        <v>612</v>
      </c>
      <c r="C14" s="129" t="s">
        <v>564</v>
      </c>
      <c r="D14" s="131">
        <v>196.56</v>
      </c>
      <c r="E14" s="136">
        <v>15</v>
      </c>
      <c r="F14" s="130">
        <f t="shared" si="0"/>
        <v>2948.4</v>
      </c>
      <c r="G14" s="135"/>
      <c r="H14" s="135"/>
      <c r="I14" s="141">
        <f t="shared" si="1"/>
        <v>2948.4</v>
      </c>
      <c r="J14" s="135">
        <v>54.03</v>
      </c>
      <c r="K14" s="135"/>
      <c r="L14" s="135"/>
      <c r="M14" s="135"/>
      <c r="N14" s="141">
        <f t="shared" si="2"/>
        <v>54.03</v>
      </c>
      <c r="O14" s="141">
        <f t="shared" si="3"/>
        <v>2894.37</v>
      </c>
    </row>
    <row r="15" spans="1:16" ht="141.6" customHeight="1" x14ac:dyDescent="0.35">
      <c r="A15" s="205" t="s">
        <v>27</v>
      </c>
      <c r="B15" s="205" t="s">
        <v>613</v>
      </c>
      <c r="C15" s="129" t="s">
        <v>565</v>
      </c>
      <c r="D15" s="131">
        <v>252.8</v>
      </c>
      <c r="E15" s="136">
        <v>15</v>
      </c>
      <c r="F15" s="130">
        <f t="shared" si="0"/>
        <v>3792</v>
      </c>
      <c r="G15" s="135"/>
      <c r="H15" s="135"/>
      <c r="I15" s="141">
        <f t="shared" si="1"/>
        <v>3792</v>
      </c>
      <c r="J15" s="135">
        <v>291.16787199999999</v>
      </c>
      <c r="K15" s="135"/>
      <c r="L15" s="135"/>
      <c r="M15" s="135"/>
      <c r="N15" s="141">
        <f t="shared" si="2"/>
        <v>291.16787199999999</v>
      </c>
      <c r="O15" s="141">
        <f t="shared" si="3"/>
        <v>3500.832128</v>
      </c>
    </row>
    <row r="16" spans="1:16" ht="141.6" customHeight="1" x14ac:dyDescent="0.35">
      <c r="A16" s="205" t="s">
        <v>45</v>
      </c>
      <c r="B16" s="205" t="s">
        <v>113</v>
      </c>
      <c r="C16" s="129" t="s">
        <v>566</v>
      </c>
      <c r="D16" s="131">
        <v>213.34</v>
      </c>
      <c r="E16" s="136">
        <v>15</v>
      </c>
      <c r="F16" s="130">
        <f t="shared" si="0"/>
        <v>3200.1</v>
      </c>
      <c r="G16" s="135"/>
      <c r="H16" s="135"/>
      <c r="I16" s="141">
        <f t="shared" si="1"/>
        <v>3200.1</v>
      </c>
      <c r="J16" s="135">
        <v>101.67</v>
      </c>
      <c r="K16" s="135"/>
      <c r="L16" s="135"/>
      <c r="M16" s="135"/>
      <c r="N16" s="141">
        <f t="shared" si="2"/>
        <v>101.67</v>
      </c>
      <c r="O16" s="141">
        <f t="shared" si="3"/>
        <v>3098.43</v>
      </c>
    </row>
    <row r="17" spans="1:15" ht="141.6" customHeight="1" x14ac:dyDescent="0.35">
      <c r="A17" s="207" t="s">
        <v>59</v>
      </c>
      <c r="B17" s="205" t="s">
        <v>61</v>
      </c>
      <c r="C17" s="133" t="s">
        <v>571</v>
      </c>
      <c r="D17" s="131">
        <v>293.13</v>
      </c>
      <c r="E17" s="136">
        <v>15</v>
      </c>
      <c r="F17" s="130">
        <f t="shared" si="0"/>
        <v>4396.95</v>
      </c>
      <c r="G17" s="135"/>
      <c r="H17" s="135"/>
      <c r="I17" s="141">
        <f t="shared" si="1"/>
        <v>4396.95</v>
      </c>
      <c r="J17" s="135">
        <v>364.18</v>
      </c>
      <c r="K17" s="135">
        <v>54.15</v>
      </c>
      <c r="L17" s="135"/>
      <c r="M17" s="135"/>
      <c r="N17" s="141">
        <f t="shared" si="2"/>
        <v>418.33</v>
      </c>
      <c r="O17" s="141">
        <f t="shared" si="3"/>
        <v>3978.62</v>
      </c>
    </row>
    <row r="18" spans="1:15" ht="141.6" customHeight="1" x14ac:dyDescent="0.35">
      <c r="A18" s="205" t="s">
        <v>27</v>
      </c>
      <c r="B18" s="205" t="s">
        <v>110</v>
      </c>
      <c r="C18" s="133" t="s">
        <v>572</v>
      </c>
      <c r="D18" s="131">
        <v>217.2</v>
      </c>
      <c r="E18" s="136">
        <v>15</v>
      </c>
      <c r="F18" s="130">
        <f t="shared" si="0"/>
        <v>3258</v>
      </c>
      <c r="G18" s="135"/>
      <c r="H18" s="135"/>
      <c r="I18" s="141">
        <f t="shared" si="1"/>
        <v>3258</v>
      </c>
      <c r="J18" s="135">
        <v>107.97</v>
      </c>
      <c r="K18" s="135"/>
      <c r="L18" s="135"/>
      <c r="M18" s="135"/>
      <c r="N18" s="141">
        <f t="shared" si="2"/>
        <v>107.97</v>
      </c>
      <c r="O18" s="141">
        <f t="shared" si="3"/>
        <v>3150.03</v>
      </c>
    </row>
    <row r="19" spans="1:15" ht="141.6" customHeight="1" x14ac:dyDescent="0.35">
      <c r="A19" s="205" t="s">
        <v>31</v>
      </c>
      <c r="B19" s="205" t="s">
        <v>638</v>
      </c>
      <c r="C19" s="133" t="s">
        <v>573</v>
      </c>
      <c r="D19" s="131">
        <v>211.27</v>
      </c>
      <c r="E19" s="136">
        <v>15</v>
      </c>
      <c r="F19" s="130">
        <f t="shared" si="0"/>
        <v>3169.05</v>
      </c>
      <c r="G19" s="135"/>
      <c r="H19" s="135"/>
      <c r="I19" s="141">
        <f t="shared" si="1"/>
        <v>3169.05</v>
      </c>
      <c r="J19" s="135">
        <v>98.29</v>
      </c>
      <c r="K19" s="135">
        <v>54.15</v>
      </c>
      <c r="L19" s="135"/>
      <c r="M19" s="135"/>
      <c r="N19" s="141">
        <f t="shared" si="2"/>
        <v>152.44</v>
      </c>
      <c r="O19" s="141">
        <f t="shared" si="3"/>
        <v>3016.61</v>
      </c>
    </row>
    <row r="20" spans="1:15" ht="141.6" customHeight="1" x14ac:dyDescent="0.35">
      <c r="A20" s="205" t="s">
        <v>568</v>
      </c>
      <c r="B20" s="205" t="s">
        <v>67</v>
      </c>
      <c r="C20" s="133" t="s">
        <v>567</v>
      </c>
      <c r="D20" s="131">
        <v>238.67</v>
      </c>
      <c r="E20" s="136">
        <v>15</v>
      </c>
      <c r="F20" s="130">
        <f t="shared" si="0"/>
        <v>3580.0499999999997</v>
      </c>
      <c r="G20" s="144"/>
      <c r="H20" s="144"/>
      <c r="I20" s="141">
        <f t="shared" si="1"/>
        <v>3580.0499999999997</v>
      </c>
      <c r="J20" s="135">
        <v>160.71</v>
      </c>
      <c r="K20" s="135"/>
      <c r="L20" s="135"/>
      <c r="M20" s="135"/>
      <c r="N20" s="141">
        <f t="shared" si="2"/>
        <v>160.71</v>
      </c>
      <c r="O20" s="141">
        <f t="shared" si="3"/>
        <v>3419.3399999999997</v>
      </c>
    </row>
    <row r="21" spans="1:15" ht="141.6" customHeight="1" x14ac:dyDescent="0.35">
      <c r="A21" s="205" t="s">
        <v>45</v>
      </c>
      <c r="B21" s="205" t="s">
        <v>37</v>
      </c>
      <c r="C21" s="133" t="s">
        <v>583</v>
      </c>
      <c r="D21" s="131">
        <v>128.11000000000001</v>
      </c>
      <c r="E21" s="136">
        <v>15</v>
      </c>
      <c r="F21" s="130">
        <f t="shared" ref="F21:F26" si="4">+D21*E21</f>
        <v>1921.65</v>
      </c>
      <c r="G21" s="135">
        <v>78.430000000000007</v>
      </c>
      <c r="H21" s="135"/>
      <c r="I21" s="141">
        <f t="shared" si="1"/>
        <v>2000.0800000000002</v>
      </c>
      <c r="J21" s="135"/>
      <c r="K21" s="135"/>
      <c r="L21" s="135"/>
      <c r="M21" s="135"/>
      <c r="N21" s="141">
        <f t="shared" si="2"/>
        <v>0</v>
      </c>
      <c r="O21" s="141">
        <f t="shared" si="3"/>
        <v>2000.0800000000002</v>
      </c>
    </row>
    <row r="22" spans="1:15" ht="141.6" customHeight="1" x14ac:dyDescent="0.35">
      <c r="A22" s="205" t="s">
        <v>45</v>
      </c>
      <c r="B22" s="205" t="s">
        <v>110</v>
      </c>
      <c r="C22" s="133" t="s">
        <v>587</v>
      </c>
      <c r="D22" s="131">
        <v>166</v>
      </c>
      <c r="E22" s="136">
        <v>15</v>
      </c>
      <c r="F22" s="130">
        <f t="shared" si="4"/>
        <v>2490</v>
      </c>
      <c r="G22" s="135">
        <v>10.84</v>
      </c>
      <c r="H22" s="135"/>
      <c r="I22" s="141">
        <f t="shared" si="1"/>
        <v>2500.84</v>
      </c>
      <c r="J22" s="135"/>
      <c r="K22" s="135"/>
      <c r="L22" s="135"/>
      <c r="M22" s="135"/>
      <c r="N22" s="141">
        <f t="shared" si="2"/>
        <v>0</v>
      </c>
      <c r="O22" s="141">
        <f t="shared" si="3"/>
        <v>2500.84</v>
      </c>
    </row>
    <row r="23" spans="1:15" ht="141.6" customHeight="1" x14ac:dyDescent="0.35">
      <c r="A23" s="205" t="s">
        <v>45</v>
      </c>
      <c r="B23" s="205" t="s">
        <v>110</v>
      </c>
      <c r="C23" s="205" t="s">
        <v>586</v>
      </c>
      <c r="D23" s="131">
        <v>166</v>
      </c>
      <c r="E23" s="136">
        <v>15</v>
      </c>
      <c r="F23" s="130">
        <f t="shared" ref="F23" si="5">+D23*E23</f>
        <v>2490</v>
      </c>
      <c r="G23" s="135">
        <v>10.84</v>
      </c>
      <c r="H23" s="135"/>
      <c r="I23" s="141">
        <f t="shared" si="1"/>
        <v>2500.84</v>
      </c>
      <c r="J23" s="135"/>
      <c r="K23" s="135"/>
      <c r="L23" s="135"/>
      <c r="M23" s="135"/>
      <c r="N23" s="141">
        <f t="shared" si="2"/>
        <v>0</v>
      </c>
      <c r="O23" s="141">
        <f t="shared" si="3"/>
        <v>2500.84</v>
      </c>
    </row>
    <row r="24" spans="1:15" ht="141.6" customHeight="1" x14ac:dyDescent="0.35">
      <c r="A24" s="205" t="s">
        <v>27</v>
      </c>
      <c r="B24" s="205" t="s">
        <v>110</v>
      </c>
      <c r="C24" s="133" t="s">
        <v>585</v>
      </c>
      <c r="D24" s="131">
        <v>166</v>
      </c>
      <c r="E24" s="136">
        <v>15</v>
      </c>
      <c r="F24" s="130">
        <f t="shared" ref="F24" si="6">+D24*E24</f>
        <v>2490</v>
      </c>
      <c r="G24" s="135">
        <v>10.84</v>
      </c>
      <c r="H24" s="135"/>
      <c r="I24" s="141">
        <f t="shared" si="1"/>
        <v>2500.84</v>
      </c>
      <c r="J24" s="135"/>
      <c r="K24" s="135"/>
      <c r="L24" s="135"/>
      <c r="M24" s="135"/>
      <c r="N24" s="141">
        <f t="shared" si="2"/>
        <v>0</v>
      </c>
      <c r="O24" s="141">
        <f t="shared" si="3"/>
        <v>2500.84</v>
      </c>
    </row>
    <row r="25" spans="1:15" ht="141.6" customHeight="1" x14ac:dyDescent="0.35">
      <c r="A25" s="205" t="s">
        <v>27</v>
      </c>
      <c r="B25" s="205" t="s">
        <v>110</v>
      </c>
      <c r="C25" s="133" t="s">
        <v>584</v>
      </c>
      <c r="D25" s="131">
        <v>166</v>
      </c>
      <c r="E25" s="136">
        <v>15</v>
      </c>
      <c r="F25" s="130">
        <f t="shared" si="4"/>
        <v>2490</v>
      </c>
      <c r="G25" s="135">
        <v>10.84</v>
      </c>
      <c r="H25" s="135"/>
      <c r="I25" s="141">
        <f t="shared" si="1"/>
        <v>2500.84</v>
      </c>
      <c r="J25" s="135"/>
      <c r="K25" s="135"/>
      <c r="L25" s="135"/>
      <c r="M25" s="135"/>
      <c r="N25" s="141">
        <f t="shared" si="2"/>
        <v>0</v>
      </c>
      <c r="O25" s="141">
        <f t="shared" si="3"/>
        <v>2500.84</v>
      </c>
    </row>
    <row r="26" spans="1:15" ht="141.6" customHeight="1" x14ac:dyDescent="0.35">
      <c r="A26" s="205" t="s">
        <v>49</v>
      </c>
      <c r="B26" s="205" t="s">
        <v>113</v>
      </c>
      <c r="C26" s="133" t="s">
        <v>588</v>
      </c>
      <c r="D26" s="131">
        <v>252.8</v>
      </c>
      <c r="E26" s="136">
        <v>15</v>
      </c>
      <c r="F26" s="130">
        <f t="shared" si="4"/>
        <v>3792</v>
      </c>
      <c r="G26" s="135"/>
      <c r="H26" s="135"/>
      <c r="I26" s="141">
        <f t="shared" si="1"/>
        <v>3792</v>
      </c>
      <c r="J26" s="135">
        <v>291.17</v>
      </c>
      <c r="K26" s="135"/>
      <c r="L26" s="135"/>
      <c r="M26" s="135"/>
      <c r="N26" s="141">
        <f t="shared" si="2"/>
        <v>291.17</v>
      </c>
      <c r="O26" s="141">
        <f t="shared" si="3"/>
        <v>3500.83</v>
      </c>
    </row>
    <row r="27" spans="1:15" ht="141.6" customHeight="1" x14ac:dyDescent="0.35">
      <c r="A27" s="205" t="s">
        <v>31</v>
      </c>
      <c r="B27" s="205" t="s">
        <v>33</v>
      </c>
      <c r="C27" s="133" t="s">
        <v>582</v>
      </c>
      <c r="D27" s="131">
        <v>338.63</v>
      </c>
      <c r="E27" s="136">
        <v>15</v>
      </c>
      <c r="F27" s="130">
        <f>+D27*E27</f>
        <v>5079.45</v>
      </c>
      <c r="G27" s="144"/>
      <c r="H27" s="144"/>
      <c r="I27" s="141">
        <f t="shared" si="1"/>
        <v>5079.45</v>
      </c>
      <c r="J27" s="135">
        <v>475.88004799999993</v>
      </c>
      <c r="K27" s="135"/>
      <c r="L27" s="135"/>
      <c r="M27" s="135"/>
      <c r="N27" s="141">
        <f t="shared" si="2"/>
        <v>475.88004799999993</v>
      </c>
      <c r="O27" s="141">
        <f t="shared" si="3"/>
        <v>4603.5699519999998</v>
      </c>
    </row>
    <row r="28" spans="1:15" ht="141.6" customHeight="1" x14ac:dyDescent="0.35">
      <c r="A28" s="205" t="s">
        <v>597</v>
      </c>
      <c r="B28" s="205" t="s">
        <v>598</v>
      </c>
      <c r="C28" s="133" t="s">
        <v>599</v>
      </c>
      <c r="D28" s="131">
        <v>293.13</v>
      </c>
      <c r="E28" s="136">
        <v>15</v>
      </c>
      <c r="F28" s="130">
        <f>+D28*E28</f>
        <v>4396.95</v>
      </c>
      <c r="G28" s="144"/>
      <c r="H28" s="141"/>
      <c r="I28" s="141">
        <f t="shared" si="1"/>
        <v>4396.95</v>
      </c>
      <c r="J28" s="135">
        <v>364.18</v>
      </c>
      <c r="K28" s="135">
        <v>54.15</v>
      </c>
      <c r="L28" s="135"/>
      <c r="M28" s="135">
        <v>357.15</v>
      </c>
      <c r="N28" s="141">
        <f t="shared" si="2"/>
        <v>775.48</v>
      </c>
      <c r="O28" s="141">
        <f t="shared" si="3"/>
        <v>3621.47</v>
      </c>
    </row>
    <row r="29" spans="1:15" ht="141.6" customHeight="1" x14ac:dyDescent="0.35">
      <c r="A29" s="205" t="s">
        <v>41</v>
      </c>
      <c r="B29" s="205" t="s">
        <v>602</v>
      </c>
      <c r="C29" s="133" t="s">
        <v>603</v>
      </c>
      <c r="D29" s="131">
        <v>275.2</v>
      </c>
      <c r="E29" s="136">
        <v>15</v>
      </c>
      <c r="F29" s="130">
        <f t="shared" ref="F29:F40" si="7">+D29*E29</f>
        <v>4128</v>
      </c>
      <c r="G29" s="135"/>
      <c r="H29" s="135"/>
      <c r="I29" s="141">
        <f t="shared" si="1"/>
        <v>4128</v>
      </c>
      <c r="J29" s="135">
        <v>327.8</v>
      </c>
      <c r="K29" s="135"/>
      <c r="L29" s="135"/>
      <c r="M29" s="135"/>
      <c r="N29" s="141">
        <f t="shared" si="2"/>
        <v>327.8</v>
      </c>
      <c r="O29" s="141">
        <f t="shared" si="3"/>
        <v>3800.2</v>
      </c>
    </row>
    <row r="30" spans="1:15" ht="141.6" customHeight="1" x14ac:dyDescent="0.35">
      <c r="A30" s="205" t="s">
        <v>55</v>
      </c>
      <c r="B30" s="205" t="s">
        <v>113</v>
      </c>
      <c r="C30" s="133" t="s">
        <v>604</v>
      </c>
      <c r="D30" s="131">
        <v>279.33</v>
      </c>
      <c r="E30" s="136">
        <v>15</v>
      </c>
      <c r="F30" s="130">
        <f t="shared" si="7"/>
        <v>4189.95</v>
      </c>
      <c r="G30" s="135"/>
      <c r="H30" s="135"/>
      <c r="I30" s="141">
        <f t="shared" si="1"/>
        <v>4189.95</v>
      </c>
      <c r="J30" s="135">
        <v>334.55</v>
      </c>
      <c r="K30" s="135"/>
      <c r="L30" s="135"/>
      <c r="M30" s="135"/>
      <c r="N30" s="141">
        <f t="shared" si="2"/>
        <v>334.55</v>
      </c>
      <c r="O30" s="141">
        <f t="shared" si="3"/>
        <v>3855.3999999999996</v>
      </c>
    </row>
    <row r="31" spans="1:15" ht="141.6" customHeight="1" x14ac:dyDescent="0.35">
      <c r="A31" s="205" t="s">
        <v>269</v>
      </c>
      <c r="B31" s="205" t="s">
        <v>56</v>
      </c>
      <c r="C31" s="133" t="s">
        <v>605</v>
      </c>
      <c r="D31" s="131">
        <v>279.33</v>
      </c>
      <c r="E31" s="136">
        <v>15</v>
      </c>
      <c r="F31" s="130">
        <f t="shared" si="7"/>
        <v>4189.95</v>
      </c>
      <c r="G31" s="135"/>
      <c r="H31" s="135"/>
      <c r="I31" s="141">
        <f t="shared" si="1"/>
        <v>4189.95</v>
      </c>
      <c r="J31" s="135">
        <v>334.55</v>
      </c>
      <c r="K31" s="135"/>
      <c r="L31" s="135"/>
      <c r="M31" s="135"/>
      <c r="N31" s="141">
        <f t="shared" si="2"/>
        <v>334.55</v>
      </c>
      <c r="O31" s="141">
        <f t="shared" si="3"/>
        <v>3855.3999999999996</v>
      </c>
    </row>
    <row r="32" spans="1:15" ht="141.6" customHeight="1" x14ac:dyDescent="0.35">
      <c r="A32" s="205" t="s">
        <v>23</v>
      </c>
      <c r="B32" s="205" t="s">
        <v>28</v>
      </c>
      <c r="C32" s="133" t="s">
        <v>606</v>
      </c>
      <c r="D32" s="131">
        <v>118</v>
      </c>
      <c r="E32" s="136">
        <v>9</v>
      </c>
      <c r="F32" s="130">
        <f t="shared" si="7"/>
        <v>1062</v>
      </c>
      <c r="G32" s="135"/>
      <c r="H32" s="135"/>
      <c r="I32" s="141">
        <f t="shared" si="1"/>
        <v>1062</v>
      </c>
      <c r="J32" s="135">
        <v>55.2</v>
      </c>
      <c r="K32" s="135"/>
      <c r="L32" s="135"/>
      <c r="M32" s="135"/>
      <c r="N32" s="141">
        <f t="shared" ref="N32:N46" si="8">SUM(J32:M32)</f>
        <v>55.2</v>
      </c>
      <c r="O32" s="141">
        <f t="shared" ref="O32:O46" si="9">+I32-N32</f>
        <v>1006.8</v>
      </c>
    </row>
    <row r="33" spans="1:15" ht="141.6" customHeight="1" x14ac:dyDescent="0.35">
      <c r="A33" s="205" t="s">
        <v>31</v>
      </c>
      <c r="B33" s="205" t="s">
        <v>273</v>
      </c>
      <c r="C33" s="133" t="s">
        <v>607</v>
      </c>
      <c r="D33" s="131">
        <v>217.2</v>
      </c>
      <c r="E33" s="136">
        <v>15</v>
      </c>
      <c r="F33" s="130">
        <f t="shared" si="7"/>
        <v>3258</v>
      </c>
      <c r="G33" s="135"/>
      <c r="H33" s="135"/>
      <c r="I33" s="141">
        <f t="shared" si="1"/>
        <v>3258</v>
      </c>
      <c r="J33" s="135">
        <v>233.14</v>
      </c>
      <c r="K33" s="135"/>
      <c r="L33" s="135"/>
      <c r="M33" s="135"/>
      <c r="N33" s="141">
        <f t="shared" si="8"/>
        <v>233.14</v>
      </c>
      <c r="O33" s="141">
        <f t="shared" si="9"/>
        <v>3024.86</v>
      </c>
    </row>
    <row r="34" spans="1:15" ht="141.6" customHeight="1" x14ac:dyDescent="0.35">
      <c r="A34" s="205" t="s">
        <v>146</v>
      </c>
      <c r="B34" s="205" t="s">
        <v>608</v>
      </c>
      <c r="C34" s="133" t="s">
        <v>609</v>
      </c>
      <c r="D34" s="131">
        <v>268</v>
      </c>
      <c r="E34" s="136">
        <v>15</v>
      </c>
      <c r="F34" s="130">
        <f t="shared" si="7"/>
        <v>4020</v>
      </c>
      <c r="G34" s="135"/>
      <c r="H34" s="135"/>
      <c r="I34" s="141">
        <f t="shared" si="1"/>
        <v>4020</v>
      </c>
      <c r="J34" s="135">
        <v>315.97000000000003</v>
      </c>
      <c r="K34" s="135"/>
      <c r="L34" s="135"/>
      <c r="M34" s="135"/>
      <c r="N34" s="141">
        <f t="shared" si="8"/>
        <v>315.97000000000003</v>
      </c>
      <c r="O34" s="141">
        <f t="shared" si="9"/>
        <v>3704.0299999999997</v>
      </c>
    </row>
    <row r="35" spans="1:15" ht="141.6" customHeight="1" x14ac:dyDescent="0.35">
      <c r="A35" s="205" t="s">
        <v>31</v>
      </c>
      <c r="B35" s="205" t="s">
        <v>37</v>
      </c>
      <c r="C35" s="133" t="s">
        <v>610</v>
      </c>
      <c r="D35" s="131">
        <v>141.6</v>
      </c>
      <c r="E35" s="136">
        <v>15</v>
      </c>
      <c r="F35" s="130">
        <f t="shared" si="7"/>
        <v>2124</v>
      </c>
      <c r="G35" s="135"/>
      <c r="H35" s="135"/>
      <c r="I35" s="141">
        <f t="shared" si="1"/>
        <v>2124</v>
      </c>
      <c r="J35" s="135">
        <v>123.15</v>
      </c>
      <c r="K35" s="135"/>
      <c r="L35" s="135"/>
      <c r="M35" s="135"/>
      <c r="N35" s="141">
        <f t="shared" si="8"/>
        <v>123.15</v>
      </c>
      <c r="O35" s="141">
        <f t="shared" si="9"/>
        <v>2000.85</v>
      </c>
    </row>
    <row r="36" spans="1:15" ht="141.6" customHeight="1" x14ac:dyDescent="0.35">
      <c r="A36" s="205" t="s">
        <v>31</v>
      </c>
      <c r="B36" s="205" t="s">
        <v>37</v>
      </c>
      <c r="C36" s="133" t="s">
        <v>611</v>
      </c>
      <c r="D36" s="131">
        <v>217.15</v>
      </c>
      <c r="E36" s="136">
        <v>15</v>
      </c>
      <c r="F36" s="130">
        <f t="shared" si="7"/>
        <v>3257.25</v>
      </c>
      <c r="G36" s="135"/>
      <c r="H36" s="135"/>
      <c r="I36" s="141">
        <f t="shared" si="1"/>
        <v>3257.25</v>
      </c>
      <c r="J36" s="135">
        <v>233.06</v>
      </c>
      <c r="K36" s="135"/>
      <c r="L36" s="135"/>
      <c r="M36" s="135"/>
      <c r="N36" s="141">
        <f t="shared" si="8"/>
        <v>233.06</v>
      </c>
      <c r="O36" s="141">
        <f t="shared" si="9"/>
        <v>3024.19</v>
      </c>
    </row>
    <row r="37" spans="1:15" ht="141.6" customHeight="1" x14ac:dyDescent="0.35">
      <c r="A37" s="207" t="s">
        <v>616</v>
      </c>
      <c r="B37" s="207" t="s">
        <v>166</v>
      </c>
      <c r="C37" s="133" t="s">
        <v>619</v>
      </c>
      <c r="D37" s="131">
        <v>264.45</v>
      </c>
      <c r="E37" s="136">
        <v>15</v>
      </c>
      <c r="F37" s="130">
        <f t="shared" si="7"/>
        <v>3966.75</v>
      </c>
      <c r="G37" s="135"/>
      <c r="H37" s="135"/>
      <c r="I37" s="141">
        <f t="shared" si="1"/>
        <v>3966.75</v>
      </c>
      <c r="J37" s="135">
        <v>310.25</v>
      </c>
      <c r="K37" s="135"/>
      <c r="L37" s="135"/>
      <c r="M37" s="135"/>
      <c r="N37" s="141">
        <f t="shared" si="8"/>
        <v>310.25</v>
      </c>
      <c r="O37" s="141">
        <f t="shared" si="9"/>
        <v>3656.5</v>
      </c>
    </row>
    <row r="38" spans="1:15" ht="141.6" customHeight="1" x14ac:dyDescent="0.35">
      <c r="A38" s="207" t="s">
        <v>124</v>
      </c>
      <c r="B38" s="207" t="s">
        <v>113</v>
      </c>
      <c r="C38" s="133" t="s">
        <v>620</v>
      </c>
      <c r="D38" s="131">
        <v>132.6</v>
      </c>
      <c r="E38" s="136">
        <v>15</v>
      </c>
      <c r="F38" s="130">
        <f t="shared" si="7"/>
        <v>1989</v>
      </c>
      <c r="G38" s="135"/>
      <c r="H38" s="135"/>
      <c r="I38" s="141">
        <f t="shared" si="1"/>
        <v>1989</v>
      </c>
      <c r="J38" s="135">
        <v>114.51</v>
      </c>
      <c r="K38" s="135"/>
      <c r="L38" s="135"/>
      <c r="M38" s="135"/>
      <c r="N38" s="141">
        <f t="shared" si="8"/>
        <v>114.51</v>
      </c>
      <c r="O38" s="141">
        <f t="shared" si="9"/>
        <v>1874.49</v>
      </c>
    </row>
    <row r="39" spans="1:15" ht="141.6" customHeight="1" x14ac:dyDescent="0.35">
      <c r="A39" s="207" t="s">
        <v>31</v>
      </c>
      <c r="B39" s="207" t="s">
        <v>113</v>
      </c>
      <c r="C39" s="133" t="s">
        <v>621</v>
      </c>
      <c r="D39" s="131">
        <v>132.6</v>
      </c>
      <c r="E39" s="136">
        <v>15</v>
      </c>
      <c r="F39" s="130">
        <f t="shared" si="7"/>
        <v>1989</v>
      </c>
      <c r="G39" s="135"/>
      <c r="H39" s="135"/>
      <c r="I39" s="141">
        <f t="shared" si="1"/>
        <v>1989</v>
      </c>
      <c r="J39" s="135">
        <v>114.51</v>
      </c>
      <c r="K39" s="135"/>
      <c r="L39" s="135"/>
      <c r="M39" s="135"/>
      <c r="N39" s="141">
        <f t="shared" si="8"/>
        <v>114.51</v>
      </c>
      <c r="O39" s="141">
        <f t="shared" si="9"/>
        <v>1874.49</v>
      </c>
    </row>
    <row r="40" spans="1:15" ht="141.6" customHeight="1" x14ac:dyDescent="0.35">
      <c r="A40" s="207" t="s">
        <v>31</v>
      </c>
      <c r="B40" s="207" t="s">
        <v>113</v>
      </c>
      <c r="C40" s="133" t="s">
        <v>622</v>
      </c>
      <c r="D40" s="131">
        <v>132.6</v>
      </c>
      <c r="E40" s="136">
        <v>15</v>
      </c>
      <c r="F40" s="130">
        <f t="shared" si="7"/>
        <v>1989</v>
      </c>
      <c r="G40" s="135"/>
      <c r="H40" s="135"/>
      <c r="I40" s="141">
        <f t="shared" si="1"/>
        <v>1989</v>
      </c>
      <c r="J40" s="135">
        <v>114.51</v>
      </c>
      <c r="K40" s="135"/>
      <c r="L40" s="135"/>
      <c r="M40" s="135"/>
      <c r="N40" s="141">
        <f t="shared" si="8"/>
        <v>114.51</v>
      </c>
      <c r="O40" s="141">
        <f t="shared" si="9"/>
        <v>1874.49</v>
      </c>
    </row>
    <row r="41" spans="1:15" ht="141.6" customHeight="1" x14ac:dyDescent="0.35">
      <c r="A41" s="207" t="s">
        <v>550</v>
      </c>
      <c r="B41" s="207" t="s">
        <v>204</v>
      </c>
      <c r="C41" s="133" t="s">
        <v>626</v>
      </c>
      <c r="D41" s="131">
        <v>234.1</v>
      </c>
      <c r="E41" s="136">
        <v>15</v>
      </c>
      <c r="F41" s="130">
        <f t="shared" ref="F41" si="10">+D41*E41</f>
        <v>3511.5</v>
      </c>
      <c r="G41" s="135"/>
      <c r="H41" s="135"/>
      <c r="I41" s="141">
        <f t="shared" ref="I41" si="11">SUM(F41:H41)</f>
        <v>3511.5</v>
      </c>
      <c r="J41" s="135">
        <v>260.72000000000003</v>
      </c>
      <c r="K41" s="135"/>
      <c r="L41" s="135"/>
      <c r="M41" s="135"/>
      <c r="N41" s="141">
        <f t="shared" si="8"/>
        <v>260.72000000000003</v>
      </c>
      <c r="O41" s="141">
        <f t="shared" si="9"/>
        <v>3250.7799999999997</v>
      </c>
    </row>
    <row r="42" spans="1:15" ht="141.6" customHeight="1" x14ac:dyDescent="0.35">
      <c r="A42" s="207" t="s">
        <v>627</v>
      </c>
      <c r="B42" s="207" t="s">
        <v>598</v>
      </c>
      <c r="C42" s="133" t="s">
        <v>628</v>
      </c>
      <c r="D42" s="131">
        <v>200.4</v>
      </c>
      <c r="E42" s="136">
        <v>15</v>
      </c>
      <c r="F42" s="130">
        <f t="shared" ref="F42:F43" si="12">+D42*E42</f>
        <v>3006</v>
      </c>
      <c r="G42" s="135"/>
      <c r="H42" s="135"/>
      <c r="I42" s="141">
        <f t="shared" ref="I42:I43" si="13">SUM(F42:H42)</f>
        <v>3006</v>
      </c>
      <c r="J42" s="135">
        <v>205.72</v>
      </c>
      <c r="K42" s="135"/>
      <c r="L42" s="135"/>
      <c r="M42" s="135"/>
      <c r="N42" s="141">
        <f t="shared" si="8"/>
        <v>205.72</v>
      </c>
      <c r="O42" s="141">
        <f t="shared" si="9"/>
        <v>2800.28</v>
      </c>
    </row>
    <row r="43" spans="1:15" ht="141.6" customHeight="1" x14ac:dyDescent="0.35">
      <c r="A43" s="207" t="s">
        <v>627</v>
      </c>
      <c r="B43" s="207" t="s">
        <v>598</v>
      </c>
      <c r="C43" s="133" t="s">
        <v>629</v>
      </c>
      <c r="D43" s="131">
        <v>215.4</v>
      </c>
      <c r="E43" s="136">
        <v>15</v>
      </c>
      <c r="F43" s="130">
        <f t="shared" si="12"/>
        <v>3231</v>
      </c>
      <c r="G43" s="135"/>
      <c r="H43" s="135"/>
      <c r="I43" s="141">
        <f t="shared" si="13"/>
        <v>3231</v>
      </c>
      <c r="J43" s="135">
        <v>230.2</v>
      </c>
      <c r="K43" s="135"/>
      <c r="L43" s="135"/>
      <c r="M43" s="135"/>
      <c r="N43" s="141">
        <f t="shared" si="8"/>
        <v>230.2</v>
      </c>
      <c r="O43" s="141">
        <f t="shared" si="9"/>
        <v>3000.8</v>
      </c>
    </row>
    <row r="44" spans="1:15" ht="141.6" customHeight="1" x14ac:dyDescent="0.35">
      <c r="A44" s="207" t="s">
        <v>627</v>
      </c>
      <c r="B44" s="207" t="s">
        <v>598</v>
      </c>
      <c r="C44" s="133" t="s">
        <v>631</v>
      </c>
      <c r="D44" s="131">
        <v>215.4</v>
      </c>
      <c r="E44" s="136">
        <v>15</v>
      </c>
      <c r="F44" s="130">
        <f t="shared" ref="F44:F63" si="14">+D44*E44</f>
        <v>3231</v>
      </c>
      <c r="G44" s="135"/>
      <c r="H44" s="135"/>
      <c r="I44" s="141">
        <f t="shared" ref="I44:I63" si="15">SUM(F44:H44)</f>
        <v>3231</v>
      </c>
      <c r="J44" s="135">
        <v>230.2</v>
      </c>
      <c r="K44" s="135"/>
      <c r="L44" s="135"/>
      <c r="M44" s="135"/>
      <c r="N44" s="141">
        <f t="shared" si="8"/>
        <v>230.2</v>
      </c>
      <c r="O44" s="141">
        <f t="shared" si="9"/>
        <v>3000.8</v>
      </c>
    </row>
    <row r="45" spans="1:15" ht="141.6" customHeight="1" x14ac:dyDescent="0.35">
      <c r="A45" s="193" t="s">
        <v>627</v>
      </c>
      <c r="B45" s="207" t="s">
        <v>598</v>
      </c>
      <c r="C45" s="207" t="s">
        <v>632</v>
      </c>
      <c r="D45" s="131">
        <v>215.4</v>
      </c>
      <c r="E45" s="136">
        <v>15</v>
      </c>
      <c r="F45" s="130">
        <f t="shared" si="14"/>
        <v>3231</v>
      </c>
      <c r="G45" s="135"/>
      <c r="H45" s="135"/>
      <c r="I45" s="141">
        <f t="shared" si="15"/>
        <v>3231</v>
      </c>
      <c r="J45" s="135">
        <v>230.2</v>
      </c>
      <c r="K45" s="135"/>
      <c r="L45" s="135"/>
      <c r="M45" s="135"/>
      <c r="N45" s="141">
        <f t="shared" si="8"/>
        <v>230.2</v>
      </c>
      <c r="O45" s="141">
        <f t="shared" si="9"/>
        <v>3000.8</v>
      </c>
    </row>
    <row r="46" spans="1:15" ht="141.6" customHeight="1" x14ac:dyDescent="0.35">
      <c r="A46" s="207" t="s">
        <v>16</v>
      </c>
      <c r="B46" s="207" t="s">
        <v>634</v>
      </c>
      <c r="C46" s="133" t="s">
        <v>635</v>
      </c>
      <c r="D46" s="131">
        <v>400</v>
      </c>
      <c r="E46" s="136">
        <v>15</v>
      </c>
      <c r="F46" s="130">
        <f t="shared" si="14"/>
        <v>6000</v>
      </c>
      <c r="G46" s="135"/>
      <c r="H46" s="135"/>
      <c r="I46" s="141">
        <f t="shared" si="15"/>
        <v>6000</v>
      </c>
      <c r="J46" s="135">
        <v>643.38</v>
      </c>
      <c r="K46" s="135"/>
      <c r="L46" s="135"/>
      <c r="M46" s="135"/>
      <c r="N46" s="141">
        <f t="shared" si="8"/>
        <v>643.38</v>
      </c>
      <c r="O46" s="141">
        <f t="shared" si="9"/>
        <v>5356.62</v>
      </c>
    </row>
    <row r="47" spans="1:15" ht="141.6" customHeight="1" x14ac:dyDescent="0.35">
      <c r="A47" s="207" t="s">
        <v>31</v>
      </c>
      <c r="B47" s="207" t="s">
        <v>638</v>
      </c>
      <c r="C47" s="215" t="s">
        <v>541</v>
      </c>
      <c r="D47" s="133">
        <v>214.05</v>
      </c>
      <c r="E47" s="133">
        <v>15</v>
      </c>
      <c r="F47" s="130">
        <f t="shared" si="14"/>
        <v>3210.75</v>
      </c>
      <c r="G47" s="133"/>
      <c r="H47" s="133"/>
      <c r="I47" s="141">
        <f t="shared" si="15"/>
        <v>3210.75</v>
      </c>
      <c r="J47" s="133">
        <v>102.9</v>
      </c>
      <c r="K47" s="133"/>
      <c r="L47" s="133"/>
      <c r="M47" s="133"/>
      <c r="N47" s="141">
        <f>SUM(J47:M47)</f>
        <v>102.9</v>
      </c>
      <c r="O47" s="141">
        <f>I47-N47</f>
        <v>3107.85</v>
      </c>
    </row>
    <row r="48" spans="1:15" ht="141.6" customHeight="1" x14ac:dyDescent="0.35">
      <c r="A48" s="207" t="s">
        <v>597</v>
      </c>
      <c r="B48" s="207" t="s">
        <v>640</v>
      </c>
      <c r="C48" s="215" t="s">
        <v>540</v>
      </c>
      <c r="D48" s="133">
        <v>214.05</v>
      </c>
      <c r="E48" s="133">
        <v>15</v>
      </c>
      <c r="F48" s="130">
        <f t="shared" si="14"/>
        <v>3210.75</v>
      </c>
      <c r="G48" s="133"/>
      <c r="H48" s="133"/>
      <c r="I48" s="141">
        <f t="shared" si="15"/>
        <v>3210.75</v>
      </c>
      <c r="J48" s="133">
        <v>102.9</v>
      </c>
      <c r="K48" s="133">
        <v>54.15</v>
      </c>
      <c r="L48" s="133"/>
      <c r="M48" s="133"/>
      <c r="N48" s="141">
        <f t="shared" ref="N48:N63" si="16">SUM(J48:M48)</f>
        <v>157.05000000000001</v>
      </c>
      <c r="O48" s="141">
        <f t="shared" ref="O48:O63" si="17">I48-N48</f>
        <v>3053.7</v>
      </c>
    </row>
    <row r="49" spans="1:15" ht="141.6" customHeight="1" x14ac:dyDescent="0.35">
      <c r="A49" s="207" t="s">
        <v>47</v>
      </c>
      <c r="B49" s="207" t="s">
        <v>243</v>
      </c>
      <c r="C49" s="133" t="s">
        <v>641</v>
      </c>
      <c r="D49" s="131">
        <v>215.4</v>
      </c>
      <c r="E49" s="136">
        <v>15</v>
      </c>
      <c r="F49" s="130">
        <f t="shared" si="14"/>
        <v>3231</v>
      </c>
      <c r="G49" s="135"/>
      <c r="H49" s="135"/>
      <c r="I49" s="141">
        <f t="shared" si="15"/>
        <v>3231</v>
      </c>
      <c r="J49" s="135">
        <v>230.2</v>
      </c>
      <c r="K49" s="135"/>
      <c r="L49" s="135"/>
      <c r="M49" s="135"/>
      <c r="N49" s="141">
        <f t="shared" si="16"/>
        <v>230.2</v>
      </c>
      <c r="O49" s="141">
        <f t="shared" si="17"/>
        <v>3000.8</v>
      </c>
    </row>
    <row r="50" spans="1:15" ht="141.6" customHeight="1" x14ac:dyDescent="0.35">
      <c r="A50" s="207" t="s">
        <v>47</v>
      </c>
      <c r="B50" s="207" t="s">
        <v>110</v>
      </c>
      <c r="C50" s="133" t="s">
        <v>642</v>
      </c>
      <c r="D50" s="131">
        <v>215.4</v>
      </c>
      <c r="E50" s="136">
        <v>15</v>
      </c>
      <c r="F50" s="130">
        <f t="shared" si="14"/>
        <v>3231</v>
      </c>
      <c r="G50" s="135"/>
      <c r="H50" s="135"/>
      <c r="I50" s="141">
        <f t="shared" si="15"/>
        <v>3231</v>
      </c>
      <c r="J50" s="135">
        <v>230.2</v>
      </c>
      <c r="K50" s="135"/>
      <c r="L50" s="135"/>
      <c r="M50" s="135"/>
      <c r="N50" s="141">
        <f t="shared" si="16"/>
        <v>230.2</v>
      </c>
      <c r="O50" s="141">
        <f t="shared" si="17"/>
        <v>3000.8</v>
      </c>
    </row>
    <row r="51" spans="1:15" ht="141.6" customHeight="1" x14ac:dyDescent="0.35">
      <c r="A51" s="207" t="s">
        <v>627</v>
      </c>
      <c r="B51" s="207" t="s">
        <v>598</v>
      </c>
      <c r="C51" s="133" t="s">
        <v>643</v>
      </c>
      <c r="D51" s="131">
        <v>215.4</v>
      </c>
      <c r="E51" s="136">
        <v>15</v>
      </c>
      <c r="F51" s="130">
        <f t="shared" si="14"/>
        <v>3231</v>
      </c>
      <c r="G51" s="135"/>
      <c r="H51" s="135"/>
      <c r="I51" s="141">
        <f t="shared" si="15"/>
        <v>3231</v>
      </c>
      <c r="J51" s="135">
        <v>230.2</v>
      </c>
      <c r="K51" s="135"/>
      <c r="L51" s="135"/>
      <c r="M51" s="135"/>
      <c r="N51" s="141">
        <f t="shared" si="16"/>
        <v>230.2</v>
      </c>
      <c r="O51" s="141">
        <f t="shared" si="17"/>
        <v>3000.8</v>
      </c>
    </row>
    <row r="52" spans="1:15" ht="141.6" customHeight="1" x14ac:dyDescent="0.35">
      <c r="A52" s="207" t="s">
        <v>627</v>
      </c>
      <c r="B52" s="207" t="s">
        <v>598</v>
      </c>
      <c r="C52" s="133" t="s">
        <v>644</v>
      </c>
      <c r="D52" s="131">
        <v>215.4</v>
      </c>
      <c r="E52" s="136">
        <v>15</v>
      </c>
      <c r="F52" s="130">
        <f t="shared" si="14"/>
        <v>3231</v>
      </c>
      <c r="G52" s="135"/>
      <c r="H52" s="135"/>
      <c r="I52" s="141">
        <f t="shared" si="15"/>
        <v>3231</v>
      </c>
      <c r="J52" s="135">
        <v>230.2</v>
      </c>
      <c r="K52" s="135"/>
      <c r="L52" s="135"/>
      <c r="M52" s="135"/>
      <c r="N52" s="141">
        <f t="shared" si="16"/>
        <v>230.2</v>
      </c>
      <c r="O52" s="141">
        <f t="shared" si="17"/>
        <v>3000.8</v>
      </c>
    </row>
    <row r="53" spans="1:15" ht="141.6" customHeight="1" x14ac:dyDescent="0.35">
      <c r="A53" s="207" t="s">
        <v>27</v>
      </c>
      <c r="B53" s="207" t="s">
        <v>107</v>
      </c>
      <c r="C53" s="133" t="s">
        <v>645</v>
      </c>
      <c r="D53" s="131">
        <v>290.52999999999997</v>
      </c>
      <c r="E53" s="136">
        <v>15</v>
      </c>
      <c r="F53" s="130">
        <f t="shared" si="14"/>
        <v>4357.95</v>
      </c>
      <c r="G53" s="135"/>
      <c r="H53" s="135"/>
      <c r="I53" s="141">
        <f t="shared" si="15"/>
        <v>4357.95</v>
      </c>
      <c r="J53" s="135">
        <v>357.94</v>
      </c>
      <c r="K53" s="135"/>
      <c r="L53" s="135"/>
      <c r="M53" s="135"/>
      <c r="N53" s="141">
        <f t="shared" si="16"/>
        <v>357.94</v>
      </c>
      <c r="O53" s="141">
        <f t="shared" si="17"/>
        <v>4000.0099999999998</v>
      </c>
    </row>
    <row r="54" spans="1:15" ht="141.6" customHeight="1" x14ac:dyDescent="0.35">
      <c r="A54" s="207" t="s">
        <v>86</v>
      </c>
      <c r="B54" s="207" t="s">
        <v>647</v>
      </c>
      <c r="C54" s="133" t="s">
        <v>648</v>
      </c>
      <c r="D54" s="131">
        <v>293.13</v>
      </c>
      <c r="E54" s="136">
        <v>15</v>
      </c>
      <c r="F54" s="130">
        <f t="shared" si="14"/>
        <v>4396.95</v>
      </c>
      <c r="G54" s="135"/>
      <c r="H54" s="135"/>
      <c r="I54" s="141">
        <f t="shared" si="15"/>
        <v>4396.95</v>
      </c>
      <c r="J54" s="135">
        <v>364.18</v>
      </c>
      <c r="K54" s="135">
        <v>46.67</v>
      </c>
      <c r="L54" s="135"/>
      <c r="M54" s="135"/>
      <c r="N54" s="141">
        <f t="shared" si="16"/>
        <v>410.85</v>
      </c>
      <c r="O54" s="141">
        <f t="shared" si="17"/>
        <v>3986.1</v>
      </c>
    </row>
    <row r="55" spans="1:15" ht="141.6" customHeight="1" x14ac:dyDescent="0.35">
      <c r="A55" s="207" t="s">
        <v>597</v>
      </c>
      <c r="B55" s="207" t="s">
        <v>243</v>
      </c>
      <c r="C55" s="133" t="s">
        <v>649</v>
      </c>
      <c r="D55" s="131">
        <v>114.15</v>
      </c>
      <c r="E55" s="136">
        <v>11</v>
      </c>
      <c r="F55" s="130">
        <f t="shared" si="14"/>
        <v>1255.6500000000001</v>
      </c>
      <c r="G55" s="135"/>
      <c r="H55" s="135"/>
      <c r="I55" s="141">
        <f t="shared" si="15"/>
        <v>1255.6500000000001</v>
      </c>
      <c r="J55" s="135">
        <v>67.569999999999993</v>
      </c>
      <c r="K55" s="135"/>
      <c r="L55" s="135"/>
      <c r="M55" s="135"/>
      <c r="N55" s="141">
        <f t="shared" si="16"/>
        <v>67.569999999999993</v>
      </c>
      <c r="O55" s="141">
        <f t="shared" si="17"/>
        <v>1188.0800000000002</v>
      </c>
    </row>
    <row r="56" spans="1:15" ht="141.6" customHeight="1" x14ac:dyDescent="0.35">
      <c r="A56" s="207" t="s">
        <v>627</v>
      </c>
      <c r="B56" s="207" t="s">
        <v>107</v>
      </c>
      <c r="C56" s="133" t="s">
        <v>650</v>
      </c>
      <c r="D56" s="131">
        <v>232.4</v>
      </c>
      <c r="E56" s="136">
        <v>15</v>
      </c>
      <c r="F56" s="130">
        <f t="shared" si="14"/>
        <v>3486</v>
      </c>
      <c r="G56" s="135"/>
      <c r="H56" s="135"/>
      <c r="I56" s="141">
        <f t="shared" si="15"/>
        <v>3486</v>
      </c>
      <c r="J56" s="135">
        <v>257.95</v>
      </c>
      <c r="K56" s="135"/>
      <c r="L56" s="135"/>
      <c r="M56" s="135"/>
      <c r="N56" s="141">
        <f t="shared" si="16"/>
        <v>257.95</v>
      </c>
      <c r="O56" s="141">
        <f t="shared" si="17"/>
        <v>3228.05</v>
      </c>
    </row>
    <row r="57" spans="1:15" ht="141.6" customHeight="1" x14ac:dyDescent="0.35">
      <c r="A57" s="207" t="s">
        <v>27</v>
      </c>
      <c r="B57" s="207" t="s">
        <v>651</v>
      </c>
      <c r="C57" s="133" t="s">
        <v>652</v>
      </c>
      <c r="D57" s="131">
        <v>423</v>
      </c>
      <c r="E57" s="136">
        <v>15</v>
      </c>
      <c r="F57" s="130">
        <f t="shared" si="14"/>
        <v>6345</v>
      </c>
      <c r="G57" s="135"/>
      <c r="H57" s="135"/>
      <c r="I57" s="141">
        <f t="shared" si="15"/>
        <v>6345</v>
      </c>
      <c r="J57" s="135">
        <v>717.07</v>
      </c>
      <c r="K57" s="135"/>
      <c r="L57" s="135"/>
      <c r="M57" s="135"/>
      <c r="N57" s="141">
        <f t="shared" si="16"/>
        <v>717.07</v>
      </c>
      <c r="O57" s="141">
        <f t="shared" si="17"/>
        <v>5627.93</v>
      </c>
    </row>
    <row r="58" spans="1:15" ht="141.6" customHeight="1" x14ac:dyDescent="0.35">
      <c r="A58" s="207" t="s">
        <v>27</v>
      </c>
      <c r="B58" s="207" t="s">
        <v>651</v>
      </c>
      <c r="C58" s="133" t="s">
        <v>653</v>
      </c>
      <c r="D58" s="131">
        <v>423</v>
      </c>
      <c r="E58" s="136">
        <v>15</v>
      </c>
      <c r="F58" s="130">
        <f t="shared" si="14"/>
        <v>6345</v>
      </c>
      <c r="G58" s="135"/>
      <c r="H58" s="135"/>
      <c r="I58" s="141">
        <f t="shared" si="15"/>
        <v>6345</v>
      </c>
      <c r="J58" s="135">
        <v>717.07</v>
      </c>
      <c r="K58" s="135"/>
      <c r="L58" s="135"/>
      <c r="M58" s="135"/>
      <c r="N58" s="141">
        <f t="shared" si="16"/>
        <v>717.07</v>
      </c>
      <c r="O58" s="141">
        <f t="shared" si="17"/>
        <v>5627.93</v>
      </c>
    </row>
    <row r="59" spans="1:15" ht="141.6" customHeight="1" x14ac:dyDescent="0.35">
      <c r="A59" s="207" t="s">
        <v>27</v>
      </c>
      <c r="B59" s="207" t="s">
        <v>655</v>
      </c>
      <c r="C59" s="133" t="s">
        <v>656</v>
      </c>
      <c r="D59" s="131">
        <v>299.3</v>
      </c>
      <c r="E59" s="136">
        <v>15</v>
      </c>
      <c r="F59" s="130">
        <f t="shared" si="14"/>
        <v>4489.5</v>
      </c>
      <c r="G59" s="135"/>
      <c r="H59" s="135"/>
      <c r="I59" s="141">
        <f t="shared" si="15"/>
        <v>4489.5</v>
      </c>
      <c r="J59" s="135">
        <v>378.99</v>
      </c>
      <c r="K59" s="135"/>
      <c r="L59" s="135"/>
      <c r="M59" s="135"/>
      <c r="N59" s="141">
        <f t="shared" si="16"/>
        <v>378.99</v>
      </c>
      <c r="O59" s="141">
        <f t="shared" si="17"/>
        <v>4110.51</v>
      </c>
    </row>
    <row r="60" spans="1:15" ht="141.6" customHeight="1" x14ac:dyDescent="0.35">
      <c r="A60" s="207" t="s">
        <v>26</v>
      </c>
      <c r="B60" s="207" t="s">
        <v>657</v>
      </c>
      <c r="C60" s="133" t="s">
        <v>658</v>
      </c>
      <c r="D60" s="131">
        <v>290.52999999999997</v>
      </c>
      <c r="E60" s="136">
        <v>9</v>
      </c>
      <c r="F60" s="130">
        <f t="shared" si="14"/>
        <v>2614.7699999999995</v>
      </c>
      <c r="G60" s="135"/>
      <c r="H60" s="135"/>
      <c r="I60" s="141">
        <f t="shared" si="15"/>
        <v>2614.7699999999995</v>
      </c>
      <c r="J60" s="135">
        <v>163.16</v>
      </c>
      <c r="K60" s="135"/>
      <c r="L60" s="135"/>
      <c r="M60" s="135"/>
      <c r="N60" s="141">
        <f t="shared" si="16"/>
        <v>163.16</v>
      </c>
      <c r="O60" s="141">
        <f t="shared" si="17"/>
        <v>2451.6099999999997</v>
      </c>
    </row>
    <row r="61" spans="1:15" ht="141.6" customHeight="1" x14ac:dyDescent="0.35">
      <c r="A61" s="207" t="s">
        <v>45</v>
      </c>
      <c r="B61" s="207" t="s">
        <v>37</v>
      </c>
      <c r="C61" s="133" t="s">
        <v>659</v>
      </c>
      <c r="D61" s="131">
        <v>148.80000000000001</v>
      </c>
      <c r="E61" s="136">
        <v>15</v>
      </c>
      <c r="F61" s="130">
        <f t="shared" si="14"/>
        <v>2232</v>
      </c>
      <c r="G61" s="135"/>
      <c r="H61" s="135"/>
      <c r="I61" s="141">
        <f t="shared" si="15"/>
        <v>2232</v>
      </c>
      <c r="J61" s="135">
        <v>130</v>
      </c>
      <c r="K61" s="135"/>
      <c r="L61" s="135"/>
      <c r="M61" s="135"/>
      <c r="N61" s="141">
        <f t="shared" si="16"/>
        <v>130</v>
      </c>
      <c r="O61" s="141">
        <f t="shared" si="17"/>
        <v>2102</v>
      </c>
    </row>
    <row r="62" spans="1:15" ht="141.6" customHeight="1" x14ac:dyDescent="0.35">
      <c r="A62" s="207" t="s">
        <v>26</v>
      </c>
      <c r="B62" s="207" t="s">
        <v>660</v>
      </c>
      <c r="C62" s="133" t="s">
        <v>661</v>
      </c>
      <c r="D62" s="131">
        <v>190.45</v>
      </c>
      <c r="E62" s="136">
        <v>15</v>
      </c>
      <c r="F62" s="130">
        <f t="shared" si="14"/>
        <v>2856.75</v>
      </c>
      <c r="G62" s="135"/>
      <c r="H62" s="135"/>
      <c r="I62" s="141">
        <f t="shared" si="15"/>
        <v>2856.75</v>
      </c>
      <c r="J62" s="135">
        <v>189.48</v>
      </c>
      <c r="K62" s="135"/>
      <c r="L62" s="135"/>
      <c r="M62" s="135"/>
      <c r="N62" s="141">
        <f t="shared" si="16"/>
        <v>189.48</v>
      </c>
      <c r="O62" s="141">
        <f t="shared" si="17"/>
        <v>2667.27</v>
      </c>
    </row>
    <row r="63" spans="1:15" ht="141.6" customHeight="1" x14ac:dyDescent="0.35">
      <c r="A63" s="207" t="s">
        <v>23</v>
      </c>
      <c r="B63" s="207" t="s">
        <v>28</v>
      </c>
      <c r="C63" s="133" t="s">
        <v>662</v>
      </c>
      <c r="D63" s="131">
        <v>220.6</v>
      </c>
      <c r="E63" s="136">
        <v>15</v>
      </c>
      <c r="F63" s="130">
        <f t="shared" si="14"/>
        <v>3309</v>
      </c>
      <c r="G63" s="135"/>
      <c r="H63" s="135"/>
      <c r="I63" s="141">
        <f t="shared" si="15"/>
        <v>3309</v>
      </c>
      <c r="J63" s="135">
        <v>238.69</v>
      </c>
      <c r="K63" s="135"/>
      <c r="L63" s="135"/>
      <c r="M63" s="135"/>
      <c r="N63" s="141">
        <f t="shared" si="16"/>
        <v>238.69</v>
      </c>
      <c r="O63" s="141">
        <f t="shared" si="17"/>
        <v>3070.31</v>
      </c>
    </row>
    <row r="64" spans="1:15" ht="141.6" customHeight="1" x14ac:dyDescent="0.35">
      <c r="A64" s="333" t="s">
        <v>103</v>
      </c>
      <c r="B64" s="334"/>
      <c r="C64" s="334"/>
      <c r="D64" s="334"/>
      <c r="E64" s="335"/>
      <c r="F64" s="189">
        <f>SUM(F4:F63)</f>
        <v>206972.52</v>
      </c>
      <c r="G64" s="189">
        <f t="shared" ref="G64:O64" si="18">SUM(G4:G63)</f>
        <v>132.63000000000002</v>
      </c>
      <c r="H64" s="189">
        <f t="shared" si="18"/>
        <v>0</v>
      </c>
      <c r="I64" s="189">
        <f t="shared" si="18"/>
        <v>207105.14999999997</v>
      </c>
      <c r="J64" s="189">
        <f t="shared" si="18"/>
        <v>14066.387920000006</v>
      </c>
      <c r="K64" s="189">
        <f t="shared" si="18"/>
        <v>263.27</v>
      </c>
      <c r="L64" s="189">
        <f t="shared" si="18"/>
        <v>0</v>
      </c>
      <c r="M64" s="189">
        <f t="shared" si="18"/>
        <v>818.69</v>
      </c>
      <c r="N64" s="189">
        <f t="shared" si="18"/>
        <v>15148.347920000006</v>
      </c>
      <c r="O64" s="189">
        <f t="shared" si="18"/>
        <v>191956.80207999996</v>
      </c>
    </row>
    <row r="65" spans="2:15" ht="141.6" customHeight="1" x14ac:dyDescent="0.35"/>
    <row r="66" spans="2:15" ht="141.6" customHeight="1" x14ac:dyDescent="0.35"/>
    <row r="67" spans="2:15" ht="141.6" customHeight="1" x14ac:dyDescent="0.35"/>
    <row r="68" spans="2:15" ht="141.6" customHeight="1" x14ac:dyDescent="0.35"/>
    <row r="69" spans="2:15" ht="141.6" customHeight="1" x14ac:dyDescent="0.35"/>
    <row r="70" spans="2:15" ht="141.6" customHeight="1" x14ac:dyDescent="0.35"/>
    <row r="71" spans="2:15" ht="141.6" customHeight="1" x14ac:dyDescent="0.35"/>
    <row r="72" spans="2:15" ht="141.6" customHeight="1" x14ac:dyDescent="0.35"/>
    <row r="73" spans="2:15" ht="141.6" customHeight="1" x14ac:dyDescent="0.35"/>
    <row r="74" spans="2:15" ht="141.6" customHeight="1" x14ac:dyDescent="0.35"/>
    <row r="75" spans="2:15" ht="141.6" customHeight="1" x14ac:dyDescent="0.35"/>
    <row r="76" spans="2:15" ht="141.6" customHeight="1" x14ac:dyDescent="0.35"/>
    <row r="77" spans="2:15" ht="141.6" customHeight="1" x14ac:dyDescent="0.35"/>
    <row r="78" spans="2:15" ht="141.6" customHeight="1" x14ac:dyDescent="0.35"/>
    <row r="79" spans="2:15" ht="141.6" customHeight="1" x14ac:dyDescent="0.35"/>
    <row r="80" spans="2:15" ht="141.6" customHeight="1" x14ac:dyDescent="0.35"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141.6" customHeight="1" x14ac:dyDescent="0.35">
      <c r="B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2:15" ht="141.6" customHeight="1" x14ac:dyDescent="0.35"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2:15" ht="141.6" customHeight="1" x14ac:dyDescent="0.3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2:15" ht="141.6" customHeight="1" x14ac:dyDescent="0.3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141.6" customHeight="1" x14ac:dyDescent="0.3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2:15" ht="141.6" customHeight="1" x14ac:dyDescent="0.3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5" ht="141.6" customHeight="1" x14ac:dyDescent="0.3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2:15" ht="141.6" customHeight="1" x14ac:dyDescent="0.3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2:15" ht="141.6" customHeight="1" x14ac:dyDescent="0.3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2:15" ht="141.6" customHeight="1" x14ac:dyDescent="0.3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ht="141.6" customHeight="1" x14ac:dyDescent="0.35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2:15" ht="99.95" customHeight="1" x14ac:dyDescent="0.35">
      <c r="B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2:15" ht="99.95" customHeight="1" x14ac:dyDescent="0.35">
      <c r="B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2:15" ht="99.95" customHeight="1" x14ac:dyDescent="0.35">
      <c r="B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2:15" ht="99.95" customHeight="1" x14ac:dyDescent="0.35">
      <c r="B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2:15" ht="99.95" customHeight="1" x14ac:dyDescent="0.35">
      <c r="B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ht="99.95" customHeight="1" x14ac:dyDescent="0.35">
      <c r="B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</sheetData>
  <mergeCells count="8">
    <mergeCell ref="A64:E64"/>
    <mergeCell ref="A13:A14"/>
    <mergeCell ref="A6:A7"/>
    <mergeCell ref="A8:A9"/>
    <mergeCell ref="A1:O1"/>
    <mergeCell ref="D2:I2"/>
    <mergeCell ref="J2:N2"/>
    <mergeCell ref="A2:C2"/>
  </mergeCells>
  <pageMargins left="0.25" right="0.25" top="0.75" bottom="0.75" header="0.3" footer="0.3"/>
  <pageSetup scale="35" fitToHeight="0" orientation="landscape" r:id="rId1"/>
  <headerFooter>
    <oddHeader>&amp;C&amp;"Arial,Negrita"&amp;22MUNICIPIO DE TECALITLAN JALISCO
PORTAL VICTORIA NO.9      RFC:MTE871101HLA     TEL:371-41-8-01-69
NOMINA QUINCENAL EVENTUAL DEL 16 AL 31 DE JULIO DEL 2020</oddHead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2023-09-20T17:01:39Z</cp:lastPrinted>
  <dcterms:created xsi:type="dcterms:W3CDTF">2018-12-24T16:10:45Z</dcterms:created>
  <dcterms:modified xsi:type="dcterms:W3CDTF">2023-09-20T17:02:26Z</dcterms:modified>
</cp:coreProperties>
</file>