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vilion\Desktop\Muse\8\v\g\2018\"/>
    </mc:Choice>
  </mc:AlternateContent>
  <bookViews>
    <workbookView xWindow="0" yWindow="0" windowWidth="23040" windowHeight="9384" firstSheet="4" activeTab="6"/>
  </bookViews>
  <sheets>
    <sheet name="General Segunda Quincena" sheetId="1" r:id="rId1"/>
    <sheet name="General Aguinaldo" sheetId="6" r:id="rId2"/>
    <sheet name="Eventual Segunda Quincena" sheetId="2" r:id="rId3"/>
    <sheet name="Eventual Aguinaldo" sheetId="7" r:id="rId4"/>
    <sheet name="Seg. Pub. Segunda Quincena" sheetId="4" r:id="rId5"/>
    <sheet name="Seg. Pub. Aguinaldo" sheetId="8" r:id="rId6"/>
    <sheet name="Prot. Civil. Segunda Quincena" sheetId="9" r:id="rId7"/>
    <sheet name="Prot. Civ. Aguinaldo" sheetId="5" r:id="rId8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" i="9" l="1"/>
  <c r="O2" i="9" s="1"/>
  <c r="I3" i="9"/>
  <c r="M3" i="9"/>
  <c r="O3" i="9" s="1"/>
  <c r="W3" i="9" s="1"/>
  <c r="Y3" i="9" s="1"/>
  <c r="Q3" i="9"/>
  <c r="V3" i="9" s="1"/>
  <c r="I4" i="9"/>
  <c r="O4" i="9" s="1"/>
  <c r="W4" i="9" s="1"/>
  <c r="Y4" i="9" s="1"/>
  <c r="Q4" i="9"/>
  <c r="V4" i="9" s="1"/>
  <c r="I5" i="9"/>
  <c r="O5" i="9"/>
  <c r="Q5" i="9"/>
  <c r="V5" i="9" s="1"/>
  <c r="W5" i="9" s="1"/>
  <c r="Y5" i="9" s="1"/>
  <c r="I6" i="9"/>
  <c r="O6" i="9" s="1"/>
  <c r="I7" i="9"/>
  <c r="O7" i="9" s="1"/>
  <c r="I8" i="9"/>
  <c r="O8" i="9" s="1"/>
  <c r="Q8" i="9"/>
  <c r="V8" i="9" s="1"/>
  <c r="I9" i="9"/>
  <c r="O9" i="9"/>
  <c r="Q9" i="9"/>
  <c r="V9" i="9" s="1"/>
  <c r="W9" i="9" s="1"/>
  <c r="Y9" i="9" s="1"/>
  <c r="I10" i="9"/>
  <c r="O10" i="9" s="1"/>
  <c r="T10" i="9"/>
  <c r="T19" i="9" s="1"/>
  <c r="I11" i="9"/>
  <c r="O11" i="9" s="1"/>
  <c r="I12" i="9"/>
  <c r="O12" i="9"/>
  <c r="W12" i="9" s="1"/>
  <c r="Y12" i="9" s="1"/>
  <c r="V12" i="9"/>
  <c r="I13" i="9"/>
  <c r="O13" i="9"/>
  <c r="Q13" i="9"/>
  <c r="V13" i="9" s="1"/>
  <c r="W13" i="9" s="1"/>
  <c r="Y13" i="9" s="1"/>
  <c r="I14" i="9"/>
  <c r="O14" i="9" s="1"/>
  <c r="I19" i="9"/>
  <c r="J19" i="9"/>
  <c r="K19" i="9"/>
  <c r="L19" i="9"/>
  <c r="N19" i="9"/>
  <c r="P19" i="9"/>
  <c r="R19" i="9"/>
  <c r="S19" i="9"/>
  <c r="U19" i="9"/>
  <c r="X19" i="9"/>
  <c r="N5" i="8"/>
  <c r="V5" i="8" s="1"/>
  <c r="U5" i="8"/>
  <c r="U30" i="8" s="1"/>
  <c r="N6" i="8"/>
  <c r="V6" i="8" s="1"/>
  <c r="X6" i="8" s="1"/>
  <c r="U6" i="8"/>
  <c r="N7" i="8"/>
  <c r="V7" i="8" s="1"/>
  <c r="X7" i="8" s="1"/>
  <c r="U7" i="8"/>
  <c r="N8" i="8"/>
  <c r="V8" i="8" s="1"/>
  <c r="X8" i="8" s="1"/>
  <c r="U8" i="8"/>
  <c r="N9" i="8"/>
  <c r="V9" i="8" s="1"/>
  <c r="X9" i="8" s="1"/>
  <c r="U9" i="8"/>
  <c r="N10" i="8"/>
  <c r="V10" i="8" s="1"/>
  <c r="X10" i="8" s="1"/>
  <c r="U10" i="8"/>
  <c r="N11" i="8"/>
  <c r="V11" i="8" s="1"/>
  <c r="X11" i="8" s="1"/>
  <c r="U11" i="8"/>
  <c r="N12" i="8"/>
  <c r="V12" i="8" s="1"/>
  <c r="X12" i="8" s="1"/>
  <c r="U12" i="8"/>
  <c r="N13" i="8"/>
  <c r="V13" i="8" s="1"/>
  <c r="X13" i="8" s="1"/>
  <c r="U13" i="8"/>
  <c r="N14" i="8"/>
  <c r="V14" i="8" s="1"/>
  <c r="X14" i="8" s="1"/>
  <c r="U14" i="8"/>
  <c r="N15" i="8"/>
  <c r="V15" i="8" s="1"/>
  <c r="X15" i="8" s="1"/>
  <c r="U15" i="8"/>
  <c r="N16" i="8"/>
  <c r="V16" i="8" s="1"/>
  <c r="X16" i="8" s="1"/>
  <c r="U16" i="8"/>
  <c r="N17" i="8"/>
  <c r="V17" i="8" s="1"/>
  <c r="X17" i="8" s="1"/>
  <c r="U17" i="8"/>
  <c r="N18" i="8"/>
  <c r="V18" i="8" s="1"/>
  <c r="X18" i="8" s="1"/>
  <c r="U18" i="8"/>
  <c r="N19" i="8"/>
  <c r="V19" i="8" s="1"/>
  <c r="X19" i="8" s="1"/>
  <c r="U19" i="8"/>
  <c r="N20" i="8"/>
  <c r="V20" i="8" s="1"/>
  <c r="X20" i="8" s="1"/>
  <c r="U20" i="8"/>
  <c r="N21" i="8"/>
  <c r="V21" i="8" s="1"/>
  <c r="X21" i="8" s="1"/>
  <c r="U21" i="8"/>
  <c r="N22" i="8"/>
  <c r="V22" i="8" s="1"/>
  <c r="X22" i="8" s="1"/>
  <c r="U22" i="8"/>
  <c r="N23" i="8"/>
  <c r="V23" i="8" s="1"/>
  <c r="X23" i="8" s="1"/>
  <c r="U23" i="8"/>
  <c r="N24" i="8"/>
  <c r="V24" i="8" s="1"/>
  <c r="X24" i="8" s="1"/>
  <c r="U24" i="8"/>
  <c r="N25" i="8"/>
  <c r="V25" i="8" s="1"/>
  <c r="X25" i="8" s="1"/>
  <c r="U25" i="8"/>
  <c r="N26" i="8"/>
  <c r="V26" i="8" s="1"/>
  <c r="X26" i="8" s="1"/>
  <c r="U26" i="8"/>
  <c r="H27" i="8"/>
  <c r="N27" i="8" s="1"/>
  <c r="V27" i="8" s="1"/>
  <c r="X27" i="8" s="1"/>
  <c r="U27" i="8"/>
  <c r="H30" i="8"/>
  <c r="I30" i="8"/>
  <c r="J30" i="8"/>
  <c r="K30" i="8"/>
  <c r="L30" i="8"/>
  <c r="M30" i="8"/>
  <c r="O30" i="8"/>
  <c r="P30" i="8"/>
  <c r="Q30" i="8"/>
  <c r="R30" i="8"/>
  <c r="S30" i="8"/>
  <c r="T30" i="8"/>
  <c r="W30" i="8"/>
  <c r="J5" i="7"/>
  <c r="P5" i="7" s="1"/>
  <c r="O5" i="7"/>
  <c r="J6" i="7"/>
  <c r="P6" i="7" s="1"/>
  <c r="R6" i="7" s="1"/>
  <c r="O6" i="7"/>
  <c r="J7" i="7"/>
  <c r="P7" i="7" s="1"/>
  <c r="R7" i="7" s="1"/>
  <c r="O7" i="7"/>
  <c r="J8" i="7"/>
  <c r="P8" i="7" s="1"/>
  <c r="R8" i="7" s="1"/>
  <c r="O8" i="7"/>
  <c r="J9" i="7"/>
  <c r="P9" i="7" s="1"/>
  <c r="R9" i="7" s="1"/>
  <c r="O9" i="7"/>
  <c r="J10" i="7"/>
  <c r="P10" i="7" s="1"/>
  <c r="R10" i="7" s="1"/>
  <c r="O10" i="7"/>
  <c r="J11" i="7"/>
  <c r="P11" i="7" s="1"/>
  <c r="R11" i="7" s="1"/>
  <c r="O11" i="7"/>
  <c r="J12" i="7"/>
  <c r="P12" i="7" s="1"/>
  <c r="R12" i="7" s="1"/>
  <c r="O12" i="7"/>
  <c r="J13" i="7"/>
  <c r="P13" i="7" s="1"/>
  <c r="R13" i="7" s="1"/>
  <c r="O13" i="7"/>
  <c r="J14" i="7"/>
  <c r="J15" i="7"/>
  <c r="O15" i="7"/>
  <c r="P15" i="7"/>
  <c r="R15" i="7"/>
  <c r="J16" i="7"/>
  <c r="P16" i="7" s="1"/>
  <c r="R16" i="7" s="1"/>
  <c r="O16" i="7"/>
  <c r="F17" i="7"/>
  <c r="J17" i="7"/>
  <c r="O17" i="7"/>
  <c r="O129" i="7" s="1"/>
  <c r="P17" i="7"/>
  <c r="R17" i="7" s="1"/>
  <c r="J18" i="7"/>
  <c r="O18" i="7"/>
  <c r="P18" i="7"/>
  <c r="R18" i="7" s="1"/>
  <c r="J19" i="7"/>
  <c r="O19" i="7"/>
  <c r="P19" i="7"/>
  <c r="R19" i="7" s="1"/>
  <c r="J20" i="7"/>
  <c r="O20" i="7"/>
  <c r="P20" i="7"/>
  <c r="R20" i="7" s="1"/>
  <c r="J21" i="7"/>
  <c r="O21" i="7"/>
  <c r="P21" i="7"/>
  <c r="R21" i="7" s="1"/>
  <c r="J22" i="7"/>
  <c r="O22" i="7"/>
  <c r="P22" i="7"/>
  <c r="R22" i="7" s="1"/>
  <c r="J23" i="7"/>
  <c r="O23" i="7"/>
  <c r="P23" i="7"/>
  <c r="R23" i="7" s="1"/>
  <c r="J24" i="7"/>
  <c r="O24" i="7"/>
  <c r="P24" i="7"/>
  <c r="R24" i="7" s="1"/>
  <c r="J25" i="7"/>
  <c r="O25" i="7"/>
  <c r="P25" i="7"/>
  <c r="R25" i="7" s="1"/>
  <c r="J26" i="7"/>
  <c r="O26" i="7"/>
  <c r="P26" i="7"/>
  <c r="R26" i="7" s="1"/>
  <c r="J27" i="7"/>
  <c r="O27" i="7"/>
  <c r="P27" i="7"/>
  <c r="R27" i="7" s="1"/>
  <c r="J28" i="7"/>
  <c r="O28" i="7"/>
  <c r="P28" i="7"/>
  <c r="R28" i="7" s="1"/>
  <c r="J29" i="7"/>
  <c r="O29" i="7"/>
  <c r="P29" i="7"/>
  <c r="R29" i="7" s="1"/>
  <c r="J30" i="7"/>
  <c r="O30" i="7"/>
  <c r="P30" i="7"/>
  <c r="R30" i="7" s="1"/>
  <c r="J31" i="7"/>
  <c r="O31" i="7"/>
  <c r="P31" i="7"/>
  <c r="R31" i="7" s="1"/>
  <c r="J32" i="7"/>
  <c r="O32" i="7"/>
  <c r="P32" i="7"/>
  <c r="R32" i="7" s="1"/>
  <c r="J33" i="7"/>
  <c r="O33" i="7"/>
  <c r="P33" i="7"/>
  <c r="R33" i="7" s="1"/>
  <c r="J34" i="7"/>
  <c r="O34" i="7"/>
  <c r="P34" i="7"/>
  <c r="R34" i="7" s="1"/>
  <c r="J35" i="7"/>
  <c r="O35" i="7"/>
  <c r="P35" i="7"/>
  <c r="R35" i="7" s="1"/>
  <c r="J36" i="7"/>
  <c r="O36" i="7"/>
  <c r="P36" i="7"/>
  <c r="R36" i="7" s="1"/>
  <c r="J37" i="7"/>
  <c r="O37" i="7"/>
  <c r="P37" i="7"/>
  <c r="R37" i="7" s="1"/>
  <c r="J38" i="7"/>
  <c r="O38" i="7"/>
  <c r="P38" i="7"/>
  <c r="R38" i="7" s="1"/>
  <c r="J39" i="7"/>
  <c r="O39" i="7"/>
  <c r="P39" i="7"/>
  <c r="R39" i="7" s="1"/>
  <c r="J40" i="7"/>
  <c r="O40" i="7"/>
  <c r="P40" i="7"/>
  <c r="R40" i="7" s="1"/>
  <c r="J41" i="7"/>
  <c r="O41" i="7"/>
  <c r="P41" i="7"/>
  <c r="R41" i="7" s="1"/>
  <c r="J42" i="7"/>
  <c r="O42" i="7"/>
  <c r="P42" i="7"/>
  <c r="R42" i="7" s="1"/>
  <c r="J43" i="7"/>
  <c r="O43" i="7"/>
  <c r="P43" i="7"/>
  <c r="R43" i="7" s="1"/>
  <c r="J44" i="7"/>
  <c r="O44" i="7"/>
  <c r="P44" i="7"/>
  <c r="R44" i="7" s="1"/>
  <c r="J45" i="7"/>
  <c r="O45" i="7"/>
  <c r="P45" i="7"/>
  <c r="R45" i="7" s="1"/>
  <c r="J46" i="7"/>
  <c r="O46" i="7"/>
  <c r="P46" i="7"/>
  <c r="R46" i="7" s="1"/>
  <c r="J47" i="7"/>
  <c r="O47" i="7"/>
  <c r="P47" i="7"/>
  <c r="R47" i="7" s="1"/>
  <c r="J48" i="7"/>
  <c r="O48" i="7"/>
  <c r="P48" i="7"/>
  <c r="R48" i="7" s="1"/>
  <c r="J49" i="7"/>
  <c r="O49" i="7"/>
  <c r="P49" i="7"/>
  <c r="R49" i="7" s="1"/>
  <c r="J50" i="7"/>
  <c r="O50" i="7"/>
  <c r="P50" i="7"/>
  <c r="R50" i="7" s="1"/>
  <c r="J51" i="7"/>
  <c r="O51" i="7"/>
  <c r="P51" i="7"/>
  <c r="R51" i="7" s="1"/>
  <c r="J52" i="7"/>
  <c r="O52" i="7"/>
  <c r="P52" i="7"/>
  <c r="R52" i="7" s="1"/>
  <c r="J53" i="7"/>
  <c r="O53" i="7"/>
  <c r="P53" i="7"/>
  <c r="R53" i="7" s="1"/>
  <c r="J54" i="7"/>
  <c r="O54" i="7"/>
  <c r="P54" i="7"/>
  <c r="R54" i="7" s="1"/>
  <c r="J55" i="7"/>
  <c r="O55" i="7"/>
  <c r="P55" i="7"/>
  <c r="R55" i="7" s="1"/>
  <c r="J56" i="7"/>
  <c r="O56" i="7"/>
  <c r="P56" i="7"/>
  <c r="R56" i="7" s="1"/>
  <c r="J57" i="7"/>
  <c r="O57" i="7"/>
  <c r="P57" i="7"/>
  <c r="R57" i="7" s="1"/>
  <c r="J58" i="7"/>
  <c r="O58" i="7"/>
  <c r="P58" i="7"/>
  <c r="R58" i="7" s="1"/>
  <c r="J59" i="7"/>
  <c r="O59" i="7"/>
  <c r="P59" i="7"/>
  <c r="R59" i="7" s="1"/>
  <c r="J60" i="7"/>
  <c r="O60" i="7"/>
  <c r="P60" i="7"/>
  <c r="R60" i="7" s="1"/>
  <c r="J61" i="7"/>
  <c r="O61" i="7"/>
  <c r="P61" i="7"/>
  <c r="R61" i="7" s="1"/>
  <c r="J62" i="7"/>
  <c r="O62" i="7"/>
  <c r="P62" i="7"/>
  <c r="R62" i="7" s="1"/>
  <c r="J63" i="7"/>
  <c r="O63" i="7"/>
  <c r="P63" i="7"/>
  <c r="R63" i="7" s="1"/>
  <c r="J64" i="7"/>
  <c r="O64" i="7"/>
  <c r="P64" i="7"/>
  <c r="R64" i="7" s="1"/>
  <c r="J65" i="7"/>
  <c r="O65" i="7"/>
  <c r="P65" i="7"/>
  <c r="R65" i="7" s="1"/>
  <c r="J66" i="7"/>
  <c r="O66" i="7"/>
  <c r="P66" i="7"/>
  <c r="R66" i="7" s="1"/>
  <c r="J67" i="7"/>
  <c r="O67" i="7"/>
  <c r="P67" i="7"/>
  <c r="R67" i="7" s="1"/>
  <c r="J68" i="7"/>
  <c r="O68" i="7"/>
  <c r="P68" i="7"/>
  <c r="R68" i="7" s="1"/>
  <c r="J69" i="7"/>
  <c r="O69" i="7"/>
  <c r="P69" i="7"/>
  <c r="R69" i="7" s="1"/>
  <c r="J70" i="7"/>
  <c r="O70" i="7"/>
  <c r="P70" i="7"/>
  <c r="R70" i="7" s="1"/>
  <c r="J71" i="7"/>
  <c r="O71" i="7"/>
  <c r="P71" i="7"/>
  <c r="R71" i="7" s="1"/>
  <c r="J72" i="7"/>
  <c r="O72" i="7"/>
  <c r="P72" i="7"/>
  <c r="R72" i="7" s="1"/>
  <c r="J73" i="7"/>
  <c r="O73" i="7"/>
  <c r="P73" i="7"/>
  <c r="R73" i="7" s="1"/>
  <c r="J74" i="7"/>
  <c r="O74" i="7"/>
  <c r="P74" i="7"/>
  <c r="R74" i="7" s="1"/>
  <c r="J75" i="7"/>
  <c r="O75" i="7"/>
  <c r="P75" i="7"/>
  <c r="R75" i="7" s="1"/>
  <c r="J76" i="7"/>
  <c r="J77" i="7"/>
  <c r="O77" i="7"/>
  <c r="P77" i="7" s="1"/>
  <c r="R77" i="7" s="1"/>
  <c r="J78" i="7"/>
  <c r="P78" i="7" s="1"/>
  <c r="R78" i="7" s="1"/>
  <c r="O78" i="7"/>
  <c r="J79" i="7"/>
  <c r="O79" i="7"/>
  <c r="P79" i="7" s="1"/>
  <c r="R79" i="7" s="1"/>
  <c r="J80" i="7"/>
  <c r="P80" i="7" s="1"/>
  <c r="R80" i="7" s="1"/>
  <c r="O80" i="7"/>
  <c r="J81" i="7"/>
  <c r="O81" i="7"/>
  <c r="P81" i="7" s="1"/>
  <c r="R81" i="7" s="1"/>
  <c r="J82" i="7"/>
  <c r="P82" i="7" s="1"/>
  <c r="R82" i="7" s="1"/>
  <c r="O82" i="7"/>
  <c r="J83" i="7"/>
  <c r="O83" i="7"/>
  <c r="P83" i="7" s="1"/>
  <c r="R83" i="7" s="1"/>
  <c r="J84" i="7"/>
  <c r="P84" i="7" s="1"/>
  <c r="R84" i="7" s="1"/>
  <c r="O84" i="7"/>
  <c r="J85" i="7"/>
  <c r="O85" i="7"/>
  <c r="P85" i="7" s="1"/>
  <c r="R85" i="7" s="1"/>
  <c r="F86" i="7"/>
  <c r="J86" i="7"/>
  <c r="P86" i="7" s="1"/>
  <c r="R86" i="7" s="1"/>
  <c r="O86" i="7"/>
  <c r="J87" i="7"/>
  <c r="P87" i="7" s="1"/>
  <c r="R87" i="7" s="1"/>
  <c r="O87" i="7"/>
  <c r="J88" i="7"/>
  <c r="P88" i="7" s="1"/>
  <c r="R88" i="7" s="1"/>
  <c r="O88" i="7"/>
  <c r="J89" i="7"/>
  <c r="P89" i="7" s="1"/>
  <c r="R89" i="7" s="1"/>
  <c r="O89" i="7"/>
  <c r="J90" i="7"/>
  <c r="P90" i="7" s="1"/>
  <c r="R90" i="7" s="1"/>
  <c r="O90" i="7"/>
  <c r="J91" i="7"/>
  <c r="P91" i="7" s="1"/>
  <c r="R91" i="7" s="1"/>
  <c r="O91" i="7"/>
  <c r="J92" i="7"/>
  <c r="P92" i="7" s="1"/>
  <c r="R92" i="7" s="1"/>
  <c r="O92" i="7"/>
  <c r="J93" i="7"/>
  <c r="P93" i="7" s="1"/>
  <c r="R93" i="7" s="1"/>
  <c r="O93" i="7"/>
  <c r="F94" i="7"/>
  <c r="J94" i="7" s="1"/>
  <c r="O94" i="7"/>
  <c r="J95" i="7"/>
  <c r="O95" i="7"/>
  <c r="P95" i="7"/>
  <c r="R95" i="7"/>
  <c r="J96" i="7"/>
  <c r="P96" i="7" s="1"/>
  <c r="R96" i="7" s="1"/>
  <c r="O96" i="7"/>
  <c r="F97" i="7"/>
  <c r="J97" i="7" s="1"/>
  <c r="P97" i="7" s="1"/>
  <c r="R97" i="7" s="1"/>
  <c r="O97" i="7"/>
  <c r="F98" i="7"/>
  <c r="J98" i="7" s="1"/>
  <c r="P98" i="7" s="1"/>
  <c r="R98" i="7" s="1"/>
  <c r="O98" i="7"/>
  <c r="J99" i="7"/>
  <c r="P99" i="7" s="1"/>
  <c r="R99" i="7" s="1"/>
  <c r="O99" i="7"/>
  <c r="J100" i="7"/>
  <c r="O100" i="7"/>
  <c r="P100" i="7" s="1"/>
  <c r="R100" i="7" s="1"/>
  <c r="J101" i="7"/>
  <c r="P101" i="7" s="1"/>
  <c r="R101" i="7" s="1"/>
  <c r="O101" i="7"/>
  <c r="J102" i="7"/>
  <c r="O102" i="7"/>
  <c r="P102" i="7" s="1"/>
  <c r="R102" i="7" s="1"/>
  <c r="J103" i="7"/>
  <c r="J104" i="7"/>
  <c r="P104" i="7" s="1"/>
  <c r="R104" i="7" s="1"/>
  <c r="O104" i="7"/>
  <c r="J105" i="7"/>
  <c r="P105" i="7" s="1"/>
  <c r="R105" i="7" s="1"/>
  <c r="O105" i="7"/>
  <c r="J106" i="7"/>
  <c r="P106" i="7" s="1"/>
  <c r="R106" i="7" s="1"/>
  <c r="O106" i="7"/>
  <c r="J107" i="7"/>
  <c r="P107" i="7" s="1"/>
  <c r="R107" i="7" s="1"/>
  <c r="O107" i="7"/>
  <c r="J108" i="7"/>
  <c r="P108" i="7" s="1"/>
  <c r="R108" i="7" s="1"/>
  <c r="O108" i="7"/>
  <c r="J109" i="7"/>
  <c r="P109" i="7" s="1"/>
  <c r="R109" i="7" s="1"/>
  <c r="O109" i="7"/>
  <c r="J110" i="7"/>
  <c r="P110" i="7" s="1"/>
  <c r="R110" i="7" s="1"/>
  <c r="O110" i="7"/>
  <c r="J111" i="7"/>
  <c r="P111" i="7" s="1"/>
  <c r="R111" i="7" s="1"/>
  <c r="O111" i="7"/>
  <c r="J112" i="7"/>
  <c r="P112" i="7" s="1"/>
  <c r="R112" i="7" s="1"/>
  <c r="O112" i="7"/>
  <c r="J113" i="7"/>
  <c r="P113" i="7" s="1"/>
  <c r="R113" i="7" s="1"/>
  <c r="O113" i="7"/>
  <c r="J114" i="7"/>
  <c r="P114" i="7" s="1"/>
  <c r="R114" i="7" s="1"/>
  <c r="O114" i="7"/>
  <c r="J115" i="7"/>
  <c r="P115" i="7" s="1"/>
  <c r="R115" i="7" s="1"/>
  <c r="O115" i="7"/>
  <c r="J116" i="7"/>
  <c r="P116" i="7" s="1"/>
  <c r="R116" i="7" s="1"/>
  <c r="O116" i="7"/>
  <c r="J117" i="7"/>
  <c r="P117" i="7" s="1"/>
  <c r="R117" i="7" s="1"/>
  <c r="O117" i="7"/>
  <c r="J118" i="7"/>
  <c r="P118" i="7" s="1"/>
  <c r="R118" i="7" s="1"/>
  <c r="O118" i="7"/>
  <c r="J119" i="7"/>
  <c r="P119" i="7" s="1"/>
  <c r="R119" i="7" s="1"/>
  <c r="O119" i="7"/>
  <c r="J120" i="7"/>
  <c r="P120" i="7" s="1"/>
  <c r="R120" i="7" s="1"/>
  <c r="O120" i="7"/>
  <c r="J121" i="7"/>
  <c r="P121" i="7" s="1"/>
  <c r="R121" i="7" s="1"/>
  <c r="O121" i="7"/>
  <c r="J122" i="7"/>
  <c r="P122" i="7" s="1"/>
  <c r="R122" i="7" s="1"/>
  <c r="O122" i="7"/>
  <c r="J123" i="7"/>
  <c r="P123" i="7" s="1"/>
  <c r="R123" i="7" s="1"/>
  <c r="O123" i="7"/>
  <c r="J124" i="7"/>
  <c r="P124" i="7" s="1"/>
  <c r="R124" i="7" s="1"/>
  <c r="O124" i="7"/>
  <c r="J125" i="7"/>
  <c r="P125" i="7" s="1"/>
  <c r="R125" i="7" s="1"/>
  <c r="O125" i="7"/>
  <c r="J126" i="7"/>
  <c r="P126" i="7" s="1"/>
  <c r="R126" i="7" s="1"/>
  <c r="O126" i="7"/>
  <c r="G129" i="7"/>
  <c r="H129" i="7"/>
  <c r="I129" i="7"/>
  <c r="K129" i="7"/>
  <c r="L129" i="7"/>
  <c r="M129" i="7"/>
  <c r="N129" i="7"/>
  <c r="Q129" i="7"/>
  <c r="J6" i="6"/>
  <c r="P6" i="6" s="1"/>
  <c r="O6" i="6"/>
  <c r="J7" i="6"/>
  <c r="O7" i="6"/>
  <c r="P7" i="6"/>
  <c r="R7" i="6"/>
  <c r="J8" i="6"/>
  <c r="P8" i="6" s="1"/>
  <c r="R8" i="6" s="1"/>
  <c r="O8" i="6"/>
  <c r="J9" i="6"/>
  <c r="O9" i="6"/>
  <c r="P9" i="6"/>
  <c r="R9" i="6"/>
  <c r="J10" i="6"/>
  <c r="P10" i="6" s="1"/>
  <c r="R10" i="6" s="1"/>
  <c r="O10" i="6"/>
  <c r="J11" i="6"/>
  <c r="O11" i="6"/>
  <c r="P11" i="6"/>
  <c r="R11" i="6"/>
  <c r="J12" i="6"/>
  <c r="P12" i="6" s="1"/>
  <c r="R12" i="6" s="1"/>
  <c r="O12" i="6"/>
  <c r="J13" i="6"/>
  <c r="O13" i="6"/>
  <c r="P13" i="6"/>
  <c r="R13" i="6"/>
  <c r="J14" i="6"/>
  <c r="P14" i="6" s="1"/>
  <c r="R14" i="6" s="1"/>
  <c r="O14" i="6"/>
  <c r="J15" i="6"/>
  <c r="O15" i="6"/>
  <c r="P15" i="6"/>
  <c r="R15" i="6"/>
  <c r="F17" i="6"/>
  <c r="G17" i="6"/>
  <c r="H17" i="6"/>
  <c r="I17" i="6"/>
  <c r="K17" i="6"/>
  <c r="L17" i="6"/>
  <c r="M17" i="6"/>
  <c r="N17" i="6"/>
  <c r="O17" i="6"/>
  <c r="Q17" i="6"/>
  <c r="J20" i="6"/>
  <c r="O20" i="6"/>
  <c r="P20" i="6"/>
  <c r="R20" i="6" s="1"/>
  <c r="J21" i="6"/>
  <c r="P21" i="6" s="1"/>
  <c r="R21" i="6" s="1"/>
  <c r="O21" i="6"/>
  <c r="O26" i="6" s="1"/>
  <c r="J22" i="6"/>
  <c r="O22" i="6"/>
  <c r="P22" i="6"/>
  <c r="R22" i="6" s="1"/>
  <c r="J23" i="6"/>
  <c r="P23" i="6" s="1"/>
  <c r="R23" i="6" s="1"/>
  <c r="O23" i="6"/>
  <c r="J24" i="6"/>
  <c r="O24" i="6"/>
  <c r="P24" i="6"/>
  <c r="R24" i="6" s="1"/>
  <c r="J25" i="6"/>
  <c r="P25" i="6" s="1"/>
  <c r="R25" i="6" s="1"/>
  <c r="O25" i="6"/>
  <c r="F26" i="6"/>
  <c r="G26" i="6"/>
  <c r="H26" i="6"/>
  <c r="H282" i="6" s="1"/>
  <c r="H308" i="6" s="1"/>
  <c r="I26" i="6"/>
  <c r="J26" i="6"/>
  <c r="K26" i="6"/>
  <c r="L26" i="6"/>
  <c r="M26" i="6"/>
  <c r="N26" i="6"/>
  <c r="Q26" i="6"/>
  <c r="F28" i="6"/>
  <c r="J28" i="6" s="1"/>
  <c r="O28" i="6"/>
  <c r="J29" i="6"/>
  <c r="P29" i="6" s="1"/>
  <c r="R29" i="6" s="1"/>
  <c r="O29" i="6"/>
  <c r="O30" i="6" s="1"/>
  <c r="G30" i="6"/>
  <c r="H30" i="6"/>
  <c r="I30" i="6"/>
  <c r="K30" i="6"/>
  <c r="L30" i="6"/>
  <c r="M30" i="6"/>
  <c r="N30" i="6"/>
  <c r="Q30" i="6"/>
  <c r="J33" i="6"/>
  <c r="P33" i="6" s="1"/>
  <c r="O33" i="6"/>
  <c r="J34" i="6"/>
  <c r="O34" i="6"/>
  <c r="P34" i="6"/>
  <c r="R34" i="6"/>
  <c r="F35" i="6"/>
  <c r="G35" i="6"/>
  <c r="H35" i="6"/>
  <c r="I35" i="6"/>
  <c r="K35" i="6"/>
  <c r="L35" i="6"/>
  <c r="M35" i="6"/>
  <c r="M282" i="6" s="1"/>
  <c r="N35" i="6"/>
  <c r="O35" i="6"/>
  <c r="Q35" i="6"/>
  <c r="J38" i="6"/>
  <c r="O38" i="6"/>
  <c r="P38" i="6"/>
  <c r="R38" i="6" s="1"/>
  <c r="R39" i="6" s="1"/>
  <c r="F39" i="6"/>
  <c r="G39" i="6"/>
  <c r="H39" i="6"/>
  <c r="I39" i="6"/>
  <c r="J39" i="6"/>
  <c r="K39" i="6"/>
  <c r="L39" i="6"/>
  <c r="L282" i="6" s="1"/>
  <c r="L308" i="6" s="1"/>
  <c r="M39" i="6"/>
  <c r="N39" i="6"/>
  <c r="O39" i="6"/>
  <c r="Q39" i="6"/>
  <c r="J42" i="6"/>
  <c r="O42" i="6"/>
  <c r="P42" i="6" s="1"/>
  <c r="J43" i="6"/>
  <c r="P43" i="6" s="1"/>
  <c r="R43" i="6" s="1"/>
  <c r="O43" i="6"/>
  <c r="F44" i="6"/>
  <c r="G44" i="6"/>
  <c r="H44" i="6"/>
  <c r="I44" i="6"/>
  <c r="J44" i="6"/>
  <c r="K44" i="6"/>
  <c r="L44" i="6"/>
  <c r="M44" i="6"/>
  <c r="N44" i="6"/>
  <c r="O44" i="6"/>
  <c r="Q44" i="6"/>
  <c r="J47" i="6"/>
  <c r="O47" i="6"/>
  <c r="P47" i="6" s="1"/>
  <c r="F48" i="6"/>
  <c r="G48" i="6"/>
  <c r="H48" i="6"/>
  <c r="I48" i="6"/>
  <c r="J48" i="6"/>
  <c r="K48" i="6"/>
  <c r="L48" i="6"/>
  <c r="M48" i="6"/>
  <c r="N48" i="6"/>
  <c r="N282" i="6" s="1"/>
  <c r="N308" i="6" s="1"/>
  <c r="O48" i="6"/>
  <c r="Q48" i="6"/>
  <c r="J53" i="6"/>
  <c r="P53" i="6" s="1"/>
  <c r="O53" i="6"/>
  <c r="J54" i="6"/>
  <c r="P54" i="6" s="1"/>
  <c r="R54" i="6" s="1"/>
  <c r="O54" i="6"/>
  <c r="O57" i="6" s="1"/>
  <c r="R55" i="6"/>
  <c r="J56" i="6"/>
  <c r="O56" i="6"/>
  <c r="P56" i="6"/>
  <c r="R56" i="6" s="1"/>
  <c r="F57" i="6"/>
  <c r="G57" i="6"/>
  <c r="H57" i="6"/>
  <c r="I57" i="6"/>
  <c r="K57" i="6"/>
  <c r="L57" i="6"/>
  <c r="M57" i="6"/>
  <c r="N57" i="6"/>
  <c r="Q57" i="6"/>
  <c r="J60" i="6"/>
  <c r="O60" i="6"/>
  <c r="P60" i="6" s="1"/>
  <c r="J61" i="6"/>
  <c r="P61" i="6" s="1"/>
  <c r="R61" i="6" s="1"/>
  <c r="O61" i="6"/>
  <c r="J62" i="6"/>
  <c r="O62" i="6"/>
  <c r="P62" i="6" s="1"/>
  <c r="R62" i="6" s="1"/>
  <c r="F63" i="6"/>
  <c r="J63" i="6" s="1"/>
  <c r="P63" i="6" s="1"/>
  <c r="R63" i="6" s="1"/>
  <c r="O63" i="6"/>
  <c r="F64" i="6"/>
  <c r="G64" i="6"/>
  <c r="H64" i="6"/>
  <c r="I64" i="6"/>
  <c r="K64" i="6"/>
  <c r="L64" i="6"/>
  <c r="M64" i="6"/>
  <c r="N64" i="6"/>
  <c r="Q64" i="6"/>
  <c r="J67" i="6"/>
  <c r="P67" i="6" s="1"/>
  <c r="O67" i="6"/>
  <c r="J68" i="6"/>
  <c r="P68" i="6" s="1"/>
  <c r="R68" i="6" s="1"/>
  <c r="O68" i="6"/>
  <c r="J69" i="6"/>
  <c r="P69" i="6" s="1"/>
  <c r="R69" i="6" s="1"/>
  <c r="O69" i="6"/>
  <c r="J70" i="6"/>
  <c r="P70" i="6" s="1"/>
  <c r="R70" i="6" s="1"/>
  <c r="O70" i="6"/>
  <c r="J71" i="6"/>
  <c r="P71" i="6" s="1"/>
  <c r="R71" i="6" s="1"/>
  <c r="O71" i="6"/>
  <c r="J72" i="6"/>
  <c r="P72" i="6" s="1"/>
  <c r="R72" i="6" s="1"/>
  <c r="O72" i="6"/>
  <c r="J73" i="6"/>
  <c r="P73" i="6" s="1"/>
  <c r="R73" i="6" s="1"/>
  <c r="O73" i="6"/>
  <c r="J74" i="6"/>
  <c r="P74" i="6" s="1"/>
  <c r="R74" i="6" s="1"/>
  <c r="O74" i="6"/>
  <c r="J75" i="6"/>
  <c r="P75" i="6" s="1"/>
  <c r="R75" i="6" s="1"/>
  <c r="O75" i="6"/>
  <c r="J76" i="6"/>
  <c r="P76" i="6" s="1"/>
  <c r="R76" i="6" s="1"/>
  <c r="O76" i="6"/>
  <c r="J77" i="6"/>
  <c r="P77" i="6" s="1"/>
  <c r="R77" i="6" s="1"/>
  <c r="O77" i="6"/>
  <c r="F78" i="6"/>
  <c r="G78" i="6"/>
  <c r="H78" i="6"/>
  <c r="I78" i="6"/>
  <c r="K78" i="6"/>
  <c r="L78" i="6"/>
  <c r="M78" i="6"/>
  <c r="N78" i="6"/>
  <c r="O78" i="6"/>
  <c r="Q78" i="6"/>
  <c r="J81" i="6"/>
  <c r="O81" i="6"/>
  <c r="P81" i="6"/>
  <c r="R81" i="6" s="1"/>
  <c r="J82" i="6"/>
  <c r="P82" i="6" s="1"/>
  <c r="R82" i="6" s="1"/>
  <c r="O82" i="6"/>
  <c r="J83" i="6"/>
  <c r="O83" i="6"/>
  <c r="P83" i="6"/>
  <c r="R83" i="6" s="1"/>
  <c r="J84" i="6"/>
  <c r="P84" i="6" s="1"/>
  <c r="R84" i="6" s="1"/>
  <c r="O84" i="6"/>
  <c r="J85" i="6"/>
  <c r="O85" i="6"/>
  <c r="P85" i="6"/>
  <c r="R85" i="6" s="1"/>
  <c r="J86" i="6"/>
  <c r="P86" i="6" s="1"/>
  <c r="R86" i="6" s="1"/>
  <c r="O86" i="6"/>
  <c r="J87" i="6"/>
  <c r="O87" i="6"/>
  <c r="P87" i="6"/>
  <c r="R87" i="6" s="1"/>
  <c r="F88" i="6"/>
  <c r="G88" i="6"/>
  <c r="H88" i="6"/>
  <c r="I88" i="6"/>
  <c r="K88" i="6"/>
  <c r="L88" i="6"/>
  <c r="M88" i="6"/>
  <c r="N88" i="6"/>
  <c r="O88" i="6"/>
  <c r="Q88" i="6"/>
  <c r="J91" i="6"/>
  <c r="O91" i="6"/>
  <c r="P91" i="6" s="1"/>
  <c r="F92" i="6"/>
  <c r="G92" i="6"/>
  <c r="H92" i="6"/>
  <c r="I92" i="6"/>
  <c r="J92" i="6"/>
  <c r="K92" i="6"/>
  <c r="K282" i="6" s="1"/>
  <c r="K308" i="6" s="1"/>
  <c r="L92" i="6"/>
  <c r="M92" i="6"/>
  <c r="N92" i="6"/>
  <c r="Q92" i="6"/>
  <c r="J95" i="6"/>
  <c r="P95" i="6" s="1"/>
  <c r="O95" i="6"/>
  <c r="O96" i="6" s="1"/>
  <c r="F96" i="6"/>
  <c r="G96" i="6"/>
  <c r="H96" i="6"/>
  <c r="I96" i="6"/>
  <c r="K96" i="6"/>
  <c r="L96" i="6"/>
  <c r="M96" i="6"/>
  <c r="N96" i="6"/>
  <c r="Q96" i="6"/>
  <c r="J98" i="6"/>
  <c r="P98" i="6" s="1"/>
  <c r="O98" i="6"/>
  <c r="J99" i="6"/>
  <c r="P99" i="6" s="1"/>
  <c r="R99" i="6" s="1"/>
  <c r="O99" i="6"/>
  <c r="F100" i="6"/>
  <c r="G100" i="6"/>
  <c r="H100" i="6"/>
  <c r="I100" i="6"/>
  <c r="K100" i="6"/>
  <c r="L100" i="6"/>
  <c r="M100" i="6"/>
  <c r="N100" i="6"/>
  <c r="O100" i="6"/>
  <c r="Q100" i="6"/>
  <c r="J104" i="6"/>
  <c r="O104" i="6"/>
  <c r="P104" i="6"/>
  <c r="R104" i="6" s="1"/>
  <c r="J105" i="6"/>
  <c r="P105" i="6" s="1"/>
  <c r="O105" i="6"/>
  <c r="O108" i="6" s="1"/>
  <c r="J106" i="6"/>
  <c r="O106" i="6"/>
  <c r="P106" i="6"/>
  <c r="R106" i="6" s="1"/>
  <c r="J107" i="6"/>
  <c r="P107" i="6" s="1"/>
  <c r="R107" i="6" s="1"/>
  <c r="O107" i="6"/>
  <c r="F108" i="6"/>
  <c r="G108" i="6"/>
  <c r="H108" i="6"/>
  <c r="I108" i="6"/>
  <c r="J108" i="6"/>
  <c r="K108" i="6"/>
  <c r="L108" i="6"/>
  <c r="M108" i="6"/>
  <c r="N108" i="6"/>
  <c r="Q108" i="6"/>
  <c r="J111" i="6"/>
  <c r="P111" i="6" s="1"/>
  <c r="O111" i="6"/>
  <c r="J112" i="6"/>
  <c r="O112" i="6"/>
  <c r="P112" i="6" s="1"/>
  <c r="R112" i="6" s="1"/>
  <c r="J113" i="6"/>
  <c r="P113" i="6" s="1"/>
  <c r="R113" i="6" s="1"/>
  <c r="O113" i="6"/>
  <c r="J114" i="6"/>
  <c r="O114" i="6"/>
  <c r="P114" i="6" s="1"/>
  <c r="R114" i="6" s="1"/>
  <c r="F115" i="6"/>
  <c r="G115" i="6"/>
  <c r="H115" i="6"/>
  <c r="I115" i="6"/>
  <c r="K115" i="6"/>
  <c r="L115" i="6"/>
  <c r="M115" i="6"/>
  <c r="N115" i="6"/>
  <c r="Q115" i="6"/>
  <c r="J118" i="6"/>
  <c r="P118" i="6" s="1"/>
  <c r="O118" i="6"/>
  <c r="O121" i="6" s="1"/>
  <c r="J119" i="6"/>
  <c r="O119" i="6"/>
  <c r="P119" i="6"/>
  <c r="R119" i="6" s="1"/>
  <c r="J120" i="6"/>
  <c r="P120" i="6" s="1"/>
  <c r="R120" i="6" s="1"/>
  <c r="O120" i="6"/>
  <c r="F121" i="6"/>
  <c r="G121" i="6"/>
  <c r="H121" i="6"/>
  <c r="I121" i="6"/>
  <c r="J121" i="6"/>
  <c r="K121" i="6"/>
  <c r="L121" i="6"/>
  <c r="M121" i="6"/>
  <c r="N121" i="6"/>
  <c r="Q121" i="6"/>
  <c r="J124" i="6"/>
  <c r="P124" i="6" s="1"/>
  <c r="O124" i="6"/>
  <c r="J125" i="6"/>
  <c r="P125" i="6" s="1"/>
  <c r="R125" i="6" s="1"/>
  <c r="O125" i="6"/>
  <c r="F126" i="6"/>
  <c r="G126" i="6"/>
  <c r="H126" i="6"/>
  <c r="I126" i="6"/>
  <c r="K126" i="6"/>
  <c r="L126" i="6"/>
  <c r="M126" i="6"/>
  <c r="N126" i="6"/>
  <c r="O126" i="6"/>
  <c r="Q126" i="6"/>
  <c r="J129" i="6"/>
  <c r="O129" i="6"/>
  <c r="P129" i="6"/>
  <c r="R129" i="6" s="1"/>
  <c r="J130" i="6"/>
  <c r="P130" i="6" s="1"/>
  <c r="O130" i="6"/>
  <c r="O131" i="6" s="1"/>
  <c r="F131" i="6"/>
  <c r="G131" i="6"/>
  <c r="H131" i="6"/>
  <c r="I131" i="6"/>
  <c r="J131" i="6"/>
  <c r="K131" i="6"/>
  <c r="L131" i="6"/>
  <c r="M131" i="6"/>
  <c r="N131" i="6"/>
  <c r="Q131" i="6"/>
  <c r="J134" i="6"/>
  <c r="P134" i="6" s="1"/>
  <c r="O134" i="6"/>
  <c r="F135" i="6"/>
  <c r="G135" i="6"/>
  <c r="H135" i="6"/>
  <c r="I135" i="6"/>
  <c r="J135" i="6"/>
  <c r="K135" i="6"/>
  <c r="L135" i="6"/>
  <c r="M135" i="6"/>
  <c r="N135" i="6"/>
  <c r="O135" i="6"/>
  <c r="Q135" i="6"/>
  <c r="J138" i="6"/>
  <c r="O138" i="6"/>
  <c r="P138" i="6" s="1"/>
  <c r="F139" i="6"/>
  <c r="G139" i="6"/>
  <c r="H139" i="6"/>
  <c r="I139" i="6"/>
  <c r="J139" i="6"/>
  <c r="K139" i="6"/>
  <c r="L139" i="6"/>
  <c r="M139" i="6"/>
  <c r="N139" i="6"/>
  <c r="O139" i="6"/>
  <c r="Q139" i="6"/>
  <c r="J142" i="6"/>
  <c r="P142" i="6" s="1"/>
  <c r="O142" i="6"/>
  <c r="J143" i="6"/>
  <c r="P143" i="6" s="1"/>
  <c r="R143" i="6" s="1"/>
  <c r="O143" i="6"/>
  <c r="O144" i="6" s="1"/>
  <c r="F144" i="6"/>
  <c r="G144" i="6"/>
  <c r="H144" i="6"/>
  <c r="I144" i="6"/>
  <c r="I282" i="6" s="1"/>
  <c r="I308" i="6" s="1"/>
  <c r="J144" i="6"/>
  <c r="K144" i="6"/>
  <c r="L144" i="6"/>
  <c r="M144" i="6"/>
  <c r="N144" i="6"/>
  <c r="Q144" i="6"/>
  <c r="Q282" i="6" s="1"/>
  <c r="Q308" i="6" s="1"/>
  <c r="J147" i="6"/>
  <c r="P147" i="6" s="1"/>
  <c r="O147" i="6"/>
  <c r="J148" i="6"/>
  <c r="O148" i="6"/>
  <c r="P148" i="6"/>
  <c r="R148" i="6" s="1"/>
  <c r="J149" i="6"/>
  <c r="P149" i="6" s="1"/>
  <c r="R149" i="6" s="1"/>
  <c r="O149" i="6"/>
  <c r="J150" i="6"/>
  <c r="O150" i="6"/>
  <c r="P150" i="6"/>
  <c r="R150" i="6" s="1"/>
  <c r="F151" i="6"/>
  <c r="G151" i="6"/>
  <c r="H151" i="6"/>
  <c r="I151" i="6"/>
  <c r="K151" i="6"/>
  <c r="L151" i="6"/>
  <c r="M151" i="6"/>
  <c r="N151" i="6"/>
  <c r="O151" i="6"/>
  <c r="Q151" i="6"/>
  <c r="J154" i="6"/>
  <c r="O154" i="6"/>
  <c r="P154" i="6" s="1"/>
  <c r="J155" i="6"/>
  <c r="P155" i="6" s="1"/>
  <c r="R155" i="6" s="1"/>
  <c r="O155" i="6"/>
  <c r="J156" i="6"/>
  <c r="O156" i="6"/>
  <c r="P156" i="6" s="1"/>
  <c r="R156" i="6" s="1"/>
  <c r="F157" i="6"/>
  <c r="G157" i="6"/>
  <c r="H157" i="6"/>
  <c r="I157" i="6"/>
  <c r="K157" i="6"/>
  <c r="L157" i="6"/>
  <c r="M157" i="6"/>
  <c r="N157" i="6"/>
  <c r="Q157" i="6"/>
  <c r="J160" i="6"/>
  <c r="P160" i="6" s="1"/>
  <c r="O160" i="6"/>
  <c r="O165" i="6" s="1"/>
  <c r="J161" i="6"/>
  <c r="O161" i="6"/>
  <c r="P161" i="6"/>
  <c r="R161" i="6" s="1"/>
  <c r="J162" i="6"/>
  <c r="P162" i="6" s="1"/>
  <c r="R162" i="6" s="1"/>
  <c r="O162" i="6"/>
  <c r="J163" i="6"/>
  <c r="O163" i="6"/>
  <c r="P163" i="6"/>
  <c r="R163" i="6" s="1"/>
  <c r="J164" i="6"/>
  <c r="P164" i="6" s="1"/>
  <c r="R164" i="6" s="1"/>
  <c r="O164" i="6"/>
  <c r="F165" i="6"/>
  <c r="G165" i="6"/>
  <c r="H165" i="6"/>
  <c r="I165" i="6"/>
  <c r="J165" i="6"/>
  <c r="K165" i="6"/>
  <c r="L165" i="6"/>
  <c r="M165" i="6"/>
  <c r="N165" i="6"/>
  <c r="Q165" i="6"/>
  <c r="J168" i="6"/>
  <c r="P168" i="6" s="1"/>
  <c r="O168" i="6"/>
  <c r="J169" i="6"/>
  <c r="P169" i="6" s="1"/>
  <c r="R169" i="6" s="1"/>
  <c r="O169" i="6"/>
  <c r="J170" i="6"/>
  <c r="P170" i="6" s="1"/>
  <c r="R170" i="6" s="1"/>
  <c r="O170" i="6"/>
  <c r="J171" i="6"/>
  <c r="P171" i="6" s="1"/>
  <c r="R171" i="6" s="1"/>
  <c r="O171" i="6"/>
  <c r="J172" i="6"/>
  <c r="P172" i="6" s="1"/>
  <c r="R172" i="6" s="1"/>
  <c r="O172" i="6"/>
  <c r="J173" i="6"/>
  <c r="P173" i="6" s="1"/>
  <c r="R173" i="6" s="1"/>
  <c r="O173" i="6"/>
  <c r="J174" i="6"/>
  <c r="P174" i="6" s="1"/>
  <c r="R174" i="6" s="1"/>
  <c r="O174" i="6"/>
  <c r="J175" i="6"/>
  <c r="P175" i="6" s="1"/>
  <c r="R175" i="6" s="1"/>
  <c r="O175" i="6"/>
  <c r="F176" i="6"/>
  <c r="G176" i="6"/>
  <c r="H176" i="6"/>
  <c r="I176" i="6"/>
  <c r="K176" i="6"/>
  <c r="L176" i="6"/>
  <c r="M176" i="6"/>
  <c r="N176" i="6"/>
  <c r="O176" i="6"/>
  <c r="Q176" i="6"/>
  <c r="J179" i="6"/>
  <c r="O179" i="6"/>
  <c r="P179" i="6"/>
  <c r="R179" i="6" s="1"/>
  <c r="R180" i="6" s="1"/>
  <c r="F180" i="6"/>
  <c r="G180" i="6"/>
  <c r="H180" i="6"/>
  <c r="I180" i="6"/>
  <c r="J180" i="6"/>
  <c r="K180" i="6"/>
  <c r="L180" i="6"/>
  <c r="M180" i="6"/>
  <c r="N180" i="6"/>
  <c r="O180" i="6"/>
  <c r="Q180" i="6"/>
  <c r="J183" i="6"/>
  <c r="O183" i="6"/>
  <c r="P183" i="6" s="1"/>
  <c r="J184" i="6"/>
  <c r="P184" i="6" s="1"/>
  <c r="R184" i="6" s="1"/>
  <c r="O184" i="6"/>
  <c r="J185" i="6"/>
  <c r="O185" i="6"/>
  <c r="P185" i="6" s="1"/>
  <c r="R185" i="6" s="1"/>
  <c r="J186" i="6"/>
  <c r="P186" i="6" s="1"/>
  <c r="R186" i="6" s="1"/>
  <c r="O186" i="6"/>
  <c r="F187" i="6"/>
  <c r="G187" i="6"/>
  <c r="H187" i="6"/>
  <c r="I187" i="6"/>
  <c r="J187" i="6"/>
  <c r="K187" i="6"/>
  <c r="L187" i="6"/>
  <c r="M187" i="6"/>
  <c r="N187" i="6"/>
  <c r="O187" i="6"/>
  <c r="Q187" i="6"/>
  <c r="J190" i="6"/>
  <c r="O190" i="6"/>
  <c r="P190" i="6" s="1"/>
  <c r="J191" i="6"/>
  <c r="P191" i="6" s="1"/>
  <c r="R191" i="6" s="1"/>
  <c r="O191" i="6"/>
  <c r="J192" i="6"/>
  <c r="O192" i="6"/>
  <c r="P192" i="6" s="1"/>
  <c r="R192" i="6" s="1"/>
  <c r="J193" i="6"/>
  <c r="P193" i="6" s="1"/>
  <c r="R193" i="6" s="1"/>
  <c r="O193" i="6"/>
  <c r="J194" i="6"/>
  <c r="O194" i="6"/>
  <c r="P194" i="6"/>
  <c r="R194" i="6" s="1"/>
  <c r="J195" i="6"/>
  <c r="P195" i="6" s="1"/>
  <c r="R195" i="6" s="1"/>
  <c r="O195" i="6"/>
  <c r="J196" i="6"/>
  <c r="O196" i="6"/>
  <c r="P196" i="6"/>
  <c r="R196" i="6" s="1"/>
  <c r="J197" i="6"/>
  <c r="P197" i="6" s="1"/>
  <c r="R197" i="6" s="1"/>
  <c r="O197" i="6"/>
  <c r="J198" i="6"/>
  <c r="O198" i="6"/>
  <c r="P198" i="6"/>
  <c r="R198" i="6" s="1"/>
  <c r="J199" i="6"/>
  <c r="P199" i="6" s="1"/>
  <c r="R199" i="6" s="1"/>
  <c r="O199" i="6"/>
  <c r="J200" i="6"/>
  <c r="O200" i="6"/>
  <c r="P200" i="6"/>
  <c r="R200" i="6" s="1"/>
  <c r="J201" i="6"/>
  <c r="P201" i="6" s="1"/>
  <c r="R201" i="6" s="1"/>
  <c r="O201" i="6"/>
  <c r="J202" i="6"/>
  <c r="O202" i="6"/>
  <c r="P202" i="6"/>
  <c r="R202" i="6" s="1"/>
  <c r="J203" i="6"/>
  <c r="P203" i="6" s="1"/>
  <c r="R203" i="6" s="1"/>
  <c r="O203" i="6"/>
  <c r="J204" i="6"/>
  <c r="O204" i="6"/>
  <c r="P204" i="6"/>
  <c r="R204" i="6" s="1"/>
  <c r="F205" i="6"/>
  <c r="G205" i="6"/>
  <c r="H205" i="6"/>
  <c r="I205" i="6"/>
  <c r="K205" i="6"/>
  <c r="L205" i="6"/>
  <c r="M205" i="6"/>
  <c r="N205" i="6"/>
  <c r="O205" i="6"/>
  <c r="Q205" i="6"/>
  <c r="J208" i="6"/>
  <c r="P208" i="6" s="1"/>
  <c r="O208" i="6"/>
  <c r="F209" i="6"/>
  <c r="G209" i="6"/>
  <c r="H209" i="6"/>
  <c r="I209" i="6"/>
  <c r="J209" i="6"/>
  <c r="K209" i="6"/>
  <c r="L209" i="6"/>
  <c r="M209" i="6"/>
  <c r="N209" i="6"/>
  <c r="O209" i="6"/>
  <c r="Q209" i="6"/>
  <c r="J212" i="6"/>
  <c r="O212" i="6"/>
  <c r="P212" i="6"/>
  <c r="R212" i="6" s="1"/>
  <c r="J213" i="6"/>
  <c r="P213" i="6" s="1"/>
  <c r="R213" i="6" s="1"/>
  <c r="O213" i="6"/>
  <c r="O214" i="6" s="1"/>
  <c r="F214" i="6"/>
  <c r="G214" i="6"/>
  <c r="H214" i="6"/>
  <c r="I214" i="6"/>
  <c r="J214" i="6"/>
  <c r="K214" i="6"/>
  <c r="L214" i="6"/>
  <c r="M214" i="6"/>
  <c r="N214" i="6"/>
  <c r="Q214" i="6"/>
  <c r="J219" i="6"/>
  <c r="P219" i="6" s="1"/>
  <c r="O219" i="6"/>
  <c r="J220" i="6"/>
  <c r="O220" i="6"/>
  <c r="P220" i="6" s="1"/>
  <c r="R220" i="6" s="1"/>
  <c r="J221" i="6"/>
  <c r="P221" i="6" s="1"/>
  <c r="R221" i="6" s="1"/>
  <c r="O221" i="6"/>
  <c r="J222" i="6"/>
  <c r="O222" i="6"/>
  <c r="P222" i="6" s="1"/>
  <c r="R222" i="6" s="1"/>
  <c r="F223" i="6"/>
  <c r="G223" i="6"/>
  <c r="H223" i="6"/>
  <c r="I223" i="6"/>
  <c r="K223" i="6"/>
  <c r="L223" i="6"/>
  <c r="M223" i="6"/>
  <c r="N223" i="6"/>
  <c r="Q223" i="6"/>
  <c r="J226" i="6"/>
  <c r="P226" i="6" s="1"/>
  <c r="O226" i="6"/>
  <c r="J227" i="6"/>
  <c r="O227" i="6"/>
  <c r="P227" i="6" s="1"/>
  <c r="R227" i="6" s="1"/>
  <c r="J228" i="6"/>
  <c r="P228" i="6" s="1"/>
  <c r="R228" i="6" s="1"/>
  <c r="O228" i="6"/>
  <c r="J229" i="6"/>
  <c r="O229" i="6"/>
  <c r="P229" i="6" s="1"/>
  <c r="R229" i="6" s="1"/>
  <c r="F230" i="6"/>
  <c r="G230" i="6"/>
  <c r="H230" i="6"/>
  <c r="I230" i="6"/>
  <c r="K230" i="6"/>
  <c r="L230" i="6"/>
  <c r="M230" i="6"/>
  <c r="N230" i="6"/>
  <c r="O230" i="6"/>
  <c r="Q230" i="6"/>
  <c r="J233" i="6"/>
  <c r="P233" i="6" s="1"/>
  <c r="O233" i="6"/>
  <c r="J234" i="6"/>
  <c r="P234" i="6" s="1"/>
  <c r="R234" i="6" s="1"/>
  <c r="O234" i="6"/>
  <c r="O235" i="6" s="1"/>
  <c r="F235" i="6"/>
  <c r="G235" i="6"/>
  <c r="H235" i="6"/>
  <c r="I235" i="6"/>
  <c r="J235" i="6"/>
  <c r="K235" i="6"/>
  <c r="L235" i="6"/>
  <c r="M235" i="6"/>
  <c r="N235" i="6"/>
  <c r="Q235" i="6"/>
  <c r="J238" i="6"/>
  <c r="P238" i="6" s="1"/>
  <c r="O238" i="6"/>
  <c r="J239" i="6"/>
  <c r="O239" i="6"/>
  <c r="P239" i="6"/>
  <c r="R239" i="6" s="1"/>
  <c r="J240" i="6"/>
  <c r="P240" i="6" s="1"/>
  <c r="R240" i="6" s="1"/>
  <c r="O240" i="6"/>
  <c r="J241" i="6"/>
  <c r="O241" i="6"/>
  <c r="P241" i="6"/>
  <c r="R241" i="6" s="1"/>
  <c r="J242" i="6"/>
  <c r="P242" i="6" s="1"/>
  <c r="R242" i="6" s="1"/>
  <c r="O242" i="6"/>
  <c r="J243" i="6"/>
  <c r="O243" i="6"/>
  <c r="P243" i="6"/>
  <c r="R243" i="6" s="1"/>
  <c r="J244" i="6"/>
  <c r="P244" i="6" s="1"/>
  <c r="R244" i="6" s="1"/>
  <c r="O244" i="6"/>
  <c r="J245" i="6"/>
  <c r="O245" i="6"/>
  <c r="P245" i="6"/>
  <c r="R245" i="6" s="1"/>
  <c r="J246" i="6"/>
  <c r="P246" i="6" s="1"/>
  <c r="R246" i="6" s="1"/>
  <c r="O246" i="6"/>
  <c r="J247" i="6"/>
  <c r="O247" i="6"/>
  <c r="P247" i="6"/>
  <c r="R247" i="6" s="1"/>
  <c r="F248" i="6"/>
  <c r="G248" i="6"/>
  <c r="H248" i="6"/>
  <c r="I248" i="6"/>
  <c r="K248" i="6"/>
  <c r="L248" i="6"/>
  <c r="M248" i="6"/>
  <c r="N248" i="6"/>
  <c r="O248" i="6"/>
  <c r="Q248" i="6"/>
  <c r="J255" i="6"/>
  <c r="O255" i="6"/>
  <c r="P255" i="6" s="1"/>
  <c r="J256" i="6"/>
  <c r="P256" i="6" s="1"/>
  <c r="R256" i="6" s="1"/>
  <c r="O256" i="6"/>
  <c r="J257" i="6"/>
  <c r="O257" i="6"/>
  <c r="P257" i="6" s="1"/>
  <c r="R257" i="6" s="1"/>
  <c r="J258" i="6"/>
  <c r="P258" i="6" s="1"/>
  <c r="R258" i="6" s="1"/>
  <c r="O258" i="6"/>
  <c r="F259" i="6"/>
  <c r="G259" i="6"/>
  <c r="H259" i="6"/>
  <c r="I259" i="6"/>
  <c r="J259" i="6"/>
  <c r="K259" i="6"/>
  <c r="L259" i="6"/>
  <c r="M259" i="6"/>
  <c r="N259" i="6"/>
  <c r="O259" i="6"/>
  <c r="Q259" i="6"/>
  <c r="J262" i="6"/>
  <c r="O262" i="6"/>
  <c r="P262" i="6"/>
  <c r="R262" i="6" s="1"/>
  <c r="R263" i="6" s="1"/>
  <c r="F263" i="6"/>
  <c r="G263" i="6"/>
  <c r="H263" i="6"/>
  <c r="I263" i="6"/>
  <c r="J263" i="6"/>
  <c r="K263" i="6"/>
  <c r="L263" i="6"/>
  <c r="M263" i="6"/>
  <c r="N263" i="6"/>
  <c r="O263" i="6"/>
  <c r="P263" i="6"/>
  <c r="Q263" i="6"/>
  <c r="J266" i="6"/>
  <c r="O266" i="6"/>
  <c r="P266" i="6" s="1"/>
  <c r="J267" i="6"/>
  <c r="P267" i="6" s="1"/>
  <c r="R267" i="6" s="1"/>
  <c r="O267" i="6"/>
  <c r="J268" i="6"/>
  <c r="O268" i="6"/>
  <c r="P268" i="6" s="1"/>
  <c r="R268" i="6" s="1"/>
  <c r="J269" i="6"/>
  <c r="P269" i="6" s="1"/>
  <c r="R269" i="6" s="1"/>
  <c r="O269" i="6"/>
  <c r="J270" i="6"/>
  <c r="P270" i="6" s="1"/>
  <c r="R270" i="6" s="1"/>
  <c r="O270" i="6"/>
  <c r="J271" i="6"/>
  <c r="P271" i="6" s="1"/>
  <c r="R271" i="6" s="1"/>
  <c r="O271" i="6"/>
  <c r="J272" i="6"/>
  <c r="P272" i="6" s="1"/>
  <c r="R272" i="6" s="1"/>
  <c r="O272" i="6"/>
  <c r="J273" i="6"/>
  <c r="P273" i="6" s="1"/>
  <c r="R273" i="6" s="1"/>
  <c r="O273" i="6"/>
  <c r="J274" i="6"/>
  <c r="P274" i="6" s="1"/>
  <c r="R274" i="6" s="1"/>
  <c r="O274" i="6"/>
  <c r="F275" i="6"/>
  <c r="G275" i="6"/>
  <c r="H275" i="6"/>
  <c r="I275" i="6"/>
  <c r="K275" i="6"/>
  <c r="L275" i="6"/>
  <c r="M275" i="6"/>
  <c r="N275" i="6"/>
  <c r="O275" i="6"/>
  <c r="Q275" i="6"/>
  <c r="J278" i="6"/>
  <c r="O278" i="6"/>
  <c r="P278" i="6"/>
  <c r="R278" i="6" s="1"/>
  <c r="R279" i="6" s="1"/>
  <c r="F279" i="6"/>
  <c r="G279" i="6"/>
  <c r="H279" i="6"/>
  <c r="I279" i="6"/>
  <c r="J279" i="6"/>
  <c r="K279" i="6"/>
  <c r="L279" i="6"/>
  <c r="M279" i="6"/>
  <c r="N279" i="6"/>
  <c r="O279" i="6"/>
  <c r="Q279" i="6"/>
  <c r="G282" i="6"/>
  <c r="G308" i="6" s="1"/>
  <c r="J285" i="6"/>
  <c r="P285" i="6" s="1"/>
  <c r="O285" i="6"/>
  <c r="J286" i="6"/>
  <c r="P286" i="6" s="1"/>
  <c r="R286" i="6" s="1"/>
  <c r="O286" i="6"/>
  <c r="J287" i="6"/>
  <c r="P287" i="6" s="1"/>
  <c r="R287" i="6" s="1"/>
  <c r="O287" i="6"/>
  <c r="J288" i="6"/>
  <c r="P288" i="6" s="1"/>
  <c r="R288" i="6" s="1"/>
  <c r="O288" i="6"/>
  <c r="J289" i="6"/>
  <c r="P289" i="6" s="1"/>
  <c r="R289" i="6" s="1"/>
  <c r="O289" i="6"/>
  <c r="J290" i="6"/>
  <c r="P290" i="6" s="1"/>
  <c r="R290" i="6" s="1"/>
  <c r="O290" i="6"/>
  <c r="J291" i="6"/>
  <c r="P291" i="6" s="1"/>
  <c r="R291" i="6" s="1"/>
  <c r="O291" i="6"/>
  <c r="J292" i="6"/>
  <c r="P292" i="6" s="1"/>
  <c r="R292" i="6" s="1"/>
  <c r="O292" i="6"/>
  <c r="J293" i="6"/>
  <c r="P293" i="6" s="1"/>
  <c r="R293" i="6" s="1"/>
  <c r="O293" i="6"/>
  <c r="J294" i="6"/>
  <c r="P294" i="6" s="1"/>
  <c r="R294" i="6" s="1"/>
  <c r="O294" i="6"/>
  <c r="J295" i="6"/>
  <c r="P295" i="6" s="1"/>
  <c r="R295" i="6" s="1"/>
  <c r="O295" i="6"/>
  <c r="J296" i="6"/>
  <c r="P296" i="6" s="1"/>
  <c r="R296" i="6" s="1"/>
  <c r="O296" i="6"/>
  <c r="J297" i="6"/>
  <c r="P297" i="6" s="1"/>
  <c r="R297" i="6" s="1"/>
  <c r="O297" i="6"/>
  <c r="J298" i="6"/>
  <c r="P298" i="6" s="1"/>
  <c r="R298" i="6" s="1"/>
  <c r="O298" i="6"/>
  <c r="J299" i="6"/>
  <c r="P299" i="6" s="1"/>
  <c r="R299" i="6" s="1"/>
  <c r="O299" i="6"/>
  <c r="J300" i="6"/>
  <c r="P300" i="6" s="1"/>
  <c r="R300" i="6" s="1"/>
  <c r="O300" i="6"/>
  <c r="J301" i="6"/>
  <c r="P301" i="6" s="1"/>
  <c r="R301" i="6" s="1"/>
  <c r="O301" i="6"/>
  <c r="F303" i="6"/>
  <c r="G303" i="6"/>
  <c r="H303" i="6"/>
  <c r="I303" i="6"/>
  <c r="K303" i="6"/>
  <c r="L303" i="6"/>
  <c r="M303" i="6"/>
  <c r="N303" i="6"/>
  <c r="O303" i="6"/>
  <c r="Q303" i="6"/>
  <c r="O5" i="5"/>
  <c r="V5" i="5"/>
  <c r="W5" i="5" s="1"/>
  <c r="M6" i="5"/>
  <c r="O6" i="5" s="1"/>
  <c r="V6" i="5"/>
  <c r="O7" i="5"/>
  <c r="W7" i="5" s="1"/>
  <c r="Y7" i="5" s="1"/>
  <c r="V7" i="5"/>
  <c r="O8" i="5"/>
  <c r="V8" i="5"/>
  <c r="W8" i="5"/>
  <c r="Y8" i="5" s="1"/>
  <c r="O9" i="5"/>
  <c r="W9" i="5" s="1"/>
  <c r="Y9" i="5" s="1"/>
  <c r="V9" i="5"/>
  <c r="O10" i="5"/>
  <c r="V10" i="5"/>
  <c r="W10" i="5"/>
  <c r="Y10" i="5" s="1"/>
  <c r="O11" i="5"/>
  <c r="W11" i="5" s="1"/>
  <c r="Y11" i="5" s="1"/>
  <c r="V11" i="5"/>
  <c r="O12" i="5"/>
  <c r="V12" i="5"/>
  <c r="W12" i="5"/>
  <c r="Y12" i="5" s="1"/>
  <c r="O13" i="5"/>
  <c r="W13" i="5" s="1"/>
  <c r="Y13" i="5" s="1"/>
  <c r="V13" i="5"/>
  <c r="O14" i="5"/>
  <c r="V14" i="5"/>
  <c r="W14" i="5"/>
  <c r="Y14" i="5" s="1"/>
  <c r="O15" i="5"/>
  <c r="W15" i="5" s="1"/>
  <c r="Y15" i="5" s="1"/>
  <c r="V15" i="5"/>
  <c r="I18" i="5"/>
  <c r="J18" i="5"/>
  <c r="K18" i="5"/>
  <c r="L18" i="5"/>
  <c r="M18" i="5"/>
  <c r="N18" i="5"/>
  <c r="P18" i="5"/>
  <c r="Q18" i="5"/>
  <c r="R18" i="5"/>
  <c r="S18" i="5"/>
  <c r="T18" i="5"/>
  <c r="U18" i="5"/>
  <c r="X18" i="5"/>
  <c r="H5" i="4"/>
  <c r="H48" i="4" s="1"/>
  <c r="N5" i="4"/>
  <c r="V5" i="4" s="1"/>
  <c r="U5" i="4"/>
  <c r="W5" i="4"/>
  <c r="H6" i="4"/>
  <c r="N6" i="4"/>
  <c r="V6" i="4" s="1"/>
  <c r="X6" i="4" s="1"/>
  <c r="P6" i="4"/>
  <c r="U6" i="4"/>
  <c r="H7" i="4"/>
  <c r="N7" i="4" s="1"/>
  <c r="H8" i="4"/>
  <c r="N8" i="4"/>
  <c r="P8" i="4"/>
  <c r="U8" i="4" s="1"/>
  <c r="H9" i="4"/>
  <c r="P9" i="4" s="1"/>
  <c r="U9" i="4" s="1"/>
  <c r="V9" i="4" s="1"/>
  <c r="X9" i="4" s="1"/>
  <c r="N9" i="4"/>
  <c r="H10" i="4"/>
  <c r="N10" i="4"/>
  <c r="V10" i="4" s="1"/>
  <c r="X10" i="4" s="1"/>
  <c r="P10" i="4"/>
  <c r="U10" i="4"/>
  <c r="H11" i="4"/>
  <c r="N11" i="4" s="1"/>
  <c r="H12" i="4"/>
  <c r="P12" i="4" s="1"/>
  <c r="U12" i="4" s="1"/>
  <c r="N12" i="4"/>
  <c r="V12" i="4" s="1"/>
  <c r="X12" i="4" s="1"/>
  <c r="H13" i="4"/>
  <c r="N13" i="4" s="1"/>
  <c r="H14" i="4"/>
  <c r="N14" i="4"/>
  <c r="P14" i="4"/>
  <c r="U14" i="4" s="1"/>
  <c r="V14" i="4" s="1"/>
  <c r="X14" i="4" s="1"/>
  <c r="H15" i="4"/>
  <c r="N15" i="4"/>
  <c r="U15" i="4"/>
  <c r="V15" i="4"/>
  <c r="X15" i="4"/>
  <c r="H16" i="4"/>
  <c r="N16" i="4"/>
  <c r="V16" i="4" s="1"/>
  <c r="X16" i="4" s="1"/>
  <c r="P16" i="4"/>
  <c r="U16" i="4" s="1"/>
  <c r="H17" i="4"/>
  <c r="P17" i="4" s="1"/>
  <c r="U17" i="4" s="1"/>
  <c r="V17" i="4" s="1"/>
  <c r="X17" i="4" s="1"/>
  <c r="N17" i="4"/>
  <c r="H18" i="4"/>
  <c r="N18" i="4"/>
  <c r="V18" i="4" s="1"/>
  <c r="X18" i="4" s="1"/>
  <c r="P18" i="4"/>
  <c r="U18" i="4"/>
  <c r="H19" i="4"/>
  <c r="N19" i="4" s="1"/>
  <c r="V19" i="4" s="1"/>
  <c r="X19" i="4" s="1"/>
  <c r="U19" i="4"/>
  <c r="H20" i="4"/>
  <c r="N20" i="4" s="1"/>
  <c r="V20" i="4" s="1"/>
  <c r="X20" i="4" s="1"/>
  <c r="U20" i="4"/>
  <c r="H21" i="4"/>
  <c r="N21" i="4"/>
  <c r="V21" i="4" s="1"/>
  <c r="X21" i="4" s="1"/>
  <c r="P21" i="4"/>
  <c r="U21" i="4"/>
  <c r="H22" i="4"/>
  <c r="N22" i="4" s="1"/>
  <c r="H23" i="4"/>
  <c r="N23" i="4"/>
  <c r="P23" i="4"/>
  <c r="U23" i="4" s="1"/>
  <c r="H24" i="4"/>
  <c r="P24" i="4" s="1"/>
  <c r="U24" i="4" s="1"/>
  <c r="V24" i="4" s="1"/>
  <c r="X24" i="4" s="1"/>
  <c r="N24" i="4"/>
  <c r="H25" i="4"/>
  <c r="N25" i="4"/>
  <c r="V25" i="4" s="1"/>
  <c r="X25" i="4" s="1"/>
  <c r="P25" i="4"/>
  <c r="U25" i="4"/>
  <c r="H26" i="4"/>
  <c r="N26" i="4" s="1"/>
  <c r="H27" i="4"/>
  <c r="N27" i="4"/>
  <c r="P27" i="4"/>
  <c r="U27" i="4" s="1"/>
  <c r="H28" i="4"/>
  <c r="P28" i="4" s="1"/>
  <c r="U28" i="4" s="1"/>
  <c r="V28" i="4" s="1"/>
  <c r="X28" i="4" s="1"/>
  <c r="N28" i="4"/>
  <c r="H29" i="4"/>
  <c r="N29" i="4"/>
  <c r="V29" i="4" s="1"/>
  <c r="X29" i="4" s="1"/>
  <c r="P29" i="4"/>
  <c r="U29" i="4"/>
  <c r="H30" i="4"/>
  <c r="N30" i="4" s="1"/>
  <c r="V30" i="4" s="1"/>
  <c r="X30" i="4" s="1"/>
  <c r="U30" i="4"/>
  <c r="H31" i="4"/>
  <c r="N31" i="4" s="1"/>
  <c r="V31" i="4" s="1"/>
  <c r="X31" i="4" s="1"/>
  <c r="U31" i="4"/>
  <c r="H32" i="4"/>
  <c r="N32" i="4"/>
  <c r="V32" i="4" s="1"/>
  <c r="X32" i="4" s="1"/>
  <c r="P32" i="4"/>
  <c r="U32" i="4"/>
  <c r="H33" i="4"/>
  <c r="N33" i="4" s="1"/>
  <c r="V33" i="4" s="1"/>
  <c r="X33" i="4" s="1"/>
  <c r="U33" i="4"/>
  <c r="H34" i="4"/>
  <c r="N34" i="4" s="1"/>
  <c r="H35" i="4"/>
  <c r="N35" i="4"/>
  <c r="P35" i="4"/>
  <c r="U35" i="4" s="1"/>
  <c r="V35" i="4" s="1"/>
  <c r="X35" i="4" s="1"/>
  <c r="H36" i="4"/>
  <c r="N36" i="4"/>
  <c r="P36" i="4"/>
  <c r="U36" i="4"/>
  <c r="V36" i="4"/>
  <c r="X36" i="4" s="1"/>
  <c r="H37" i="4"/>
  <c r="P37" i="4" s="1"/>
  <c r="U37" i="4" s="1"/>
  <c r="N37" i="4"/>
  <c r="V37" i="4" s="1"/>
  <c r="X37" i="4" s="1"/>
  <c r="H38" i="4"/>
  <c r="N38" i="4" s="1"/>
  <c r="H39" i="4"/>
  <c r="N39" i="4"/>
  <c r="P39" i="4"/>
  <c r="U39" i="4" s="1"/>
  <c r="V39" i="4" s="1"/>
  <c r="X39" i="4" s="1"/>
  <c r="H40" i="4"/>
  <c r="N40" i="4"/>
  <c r="U40" i="4"/>
  <c r="V40" i="4"/>
  <c r="X40" i="4"/>
  <c r="H41" i="4"/>
  <c r="N41" i="4"/>
  <c r="P41" i="4"/>
  <c r="U41" i="4" s="1"/>
  <c r="H42" i="4"/>
  <c r="N42" i="4"/>
  <c r="V42" i="4" s="1"/>
  <c r="X42" i="4" s="1"/>
  <c r="U42" i="4"/>
  <c r="I48" i="4"/>
  <c r="J48" i="4"/>
  <c r="K48" i="4"/>
  <c r="L48" i="4"/>
  <c r="M48" i="4"/>
  <c r="O48" i="4"/>
  <c r="Q48" i="4"/>
  <c r="R48" i="4"/>
  <c r="T48" i="4"/>
  <c r="W48" i="4"/>
  <c r="F5" i="2"/>
  <c r="J5" i="2" s="1"/>
  <c r="O5" i="2"/>
  <c r="F6" i="2"/>
  <c r="J6" i="2" s="1"/>
  <c r="P6" i="2" s="1"/>
  <c r="R6" i="2" s="1"/>
  <c r="O6" i="2"/>
  <c r="F7" i="2"/>
  <c r="J7" i="2" s="1"/>
  <c r="P7" i="2" s="1"/>
  <c r="R7" i="2" s="1"/>
  <c r="O7" i="2"/>
  <c r="F8" i="2"/>
  <c r="J8" i="2"/>
  <c r="P8" i="2" s="1"/>
  <c r="R8" i="2" s="1"/>
  <c r="O8" i="2"/>
  <c r="F9" i="2"/>
  <c r="J9" i="2"/>
  <c r="O9" i="2"/>
  <c r="P9" i="2"/>
  <c r="R9" i="2"/>
  <c r="F10" i="2"/>
  <c r="J10" i="2"/>
  <c r="P10" i="2" s="1"/>
  <c r="R10" i="2" s="1"/>
  <c r="O10" i="2"/>
  <c r="F11" i="2"/>
  <c r="J11" i="2"/>
  <c r="P11" i="2" s="1"/>
  <c r="R11" i="2" s="1"/>
  <c r="O11" i="2"/>
  <c r="F12" i="2"/>
  <c r="J12" i="2"/>
  <c r="O12" i="2"/>
  <c r="P12" i="2" s="1"/>
  <c r="R12" i="2" s="1"/>
  <c r="F13" i="2"/>
  <c r="J13" i="2" s="1"/>
  <c r="P13" i="2" s="1"/>
  <c r="R13" i="2" s="1"/>
  <c r="O13" i="2"/>
  <c r="F14" i="2"/>
  <c r="J14" i="2" s="1"/>
  <c r="P14" i="2" s="1"/>
  <c r="R14" i="2" s="1"/>
  <c r="O14" i="2"/>
  <c r="F15" i="2"/>
  <c r="J15" i="2" s="1"/>
  <c r="P15" i="2" s="1"/>
  <c r="R15" i="2" s="1"/>
  <c r="O15" i="2"/>
  <c r="F16" i="2"/>
  <c r="J16" i="2"/>
  <c r="P16" i="2" s="1"/>
  <c r="R16" i="2" s="1"/>
  <c r="O16" i="2"/>
  <c r="F17" i="2"/>
  <c r="J17" i="2"/>
  <c r="O17" i="2"/>
  <c r="P17" i="2"/>
  <c r="R17" i="2"/>
  <c r="F18" i="2"/>
  <c r="J18" i="2"/>
  <c r="P18" i="2" s="1"/>
  <c r="R18" i="2" s="1"/>
  <c r="O18" i="2"/>
  <c r="F19" i="2"/>
  <c r="J19" i="2"/>
  <c r="P19" i="2" s="1"/>
  <c r="R19" i="2" s="1"/>
  <c r="O19" i="2"/>
  <c r="F20" i="2"/>
  <c r="J20" i="2"/>
  <c r="O20" i="2"/>
  <c r="P20" i="2" s="1"/>
  <c r="R20" i="2" s="1"/>
  <c r="F21" i="2"/>
  <c r="J21" i="2" s="1"/>
  <c r="P21" i="2" s="1"/>
  <c r="R21" i="2" s="1"/>
  <c r="O21" i="2"/>
  <c r="F22" i="2"/>
  <c r="J22" i="2" s="1"/>
  <c r="P22" i="2" s="1"/>
  <c r="R22" i="2" s="1"/>
  <c r="O22" i="2"/>
  <c r="F23" i="2"/>
  <c r="J23" i="2" s="1"/>
  <c r="P23" i="2" s="1"/>
  <c r="R23" i="2" s="1"/>
  <c r="O23" i="2"/>
  <c r="F24" i="2"/>
  <c r="J24" i="2"/>
  <c r="P24" i="2" s="1"/>
  <c r="R24" i="2" s="1"/>
  <c r="O24" i="2"/>
  <c r="F25" i="2"/>
  <c r="J25" i="2"/>
  <c r="O25" i="2"/>
  <c r="P25" i="2"/>
  <c r="R25" i="2"/>
  <c r="F26" i="2"/>
  <c r="J26" i="2"/>
  <c r="P26" i="2" s="1"/>
  <c r="R26" i="2" s="1"/>
  <c r="O26" i="2"/>
  <c r="F27" i="2"/>
  <c r="J27" i="2"/>
  <c r="P27" i="2" s="1"/>
  <c r="R27" i="2" s="1"/>
  <c r="O27" i="2"/>
  <c r="F28" i="2"/>
  <c r="J28" i="2"/>
  <c r="O28" i="2"/>
  <c r="P28" i="2" s="1"/>
  <c r="R28" i="2" s="1"/>
  <c r="F29" i="2"/>
  <c r="J29" i="2" s="1"/>
  <c r="P29" i="2" s="1"/>
  <c r="R29" i="2" s="1"/>
  <c r="O29" i="2"/>
  <c r="F30" i="2"/>
  <c r="J30" i="2" s="1"/>
  <c r="P30" i="2" s="1"/>
  <c r="R30" i="2" s="1"/>
  <c r="O30" i="2"/>
  <c r="F31" i="2"/>
  <c r="J31" i="2" s="1"/>
  <c r="P31" i="2" s="1"/>
  <c r="O31" i="2"/>
  <c r="F32" i="2"/>
  <c r="J32" i="2" s="1"/>
  <c r="P32" i="2" s="1"/>
  <c r="R32" i="2" s="1"/>
  <c r="O32" i="2"/>
  <c r="F33" i="2"/>
  <c r="J33" i="2" s="1"/>
  <c r="P33" i="2" s="1"/>
  <c r="R33" i="2" s="1"/>
  <c r="O33" i="2"/>
  <c r="F34" i="2"/>
  <c r="J34" i="2" s="1"/>
  <c r="P34" i="2" s="1"/>
  <c r="R34" i="2" s="1"/>
  <c r="O34" i="2"/>
  <c r="F35" i="2"/>
  <c r="J35" i="2"/>
  <c r="P35" i="2" s="1"/>
  <c r="R35" i="2" s="1"/>
  <c r="O35" i="2"/>
  <c r="F36" i="2"/>
  <c r="J36" i="2"/>
  <c r="O36" i="2"/>
  <c r="P36" i="2"/>
  <c r="R36" i="2"/>
  <c r="F37" i="2"/>
  <c r="J37" i="2"/>
  <c r="L37" i="2"/>
  <c r="O37" i="2" s="1"/>
  <c r="P37" i="2" s="1"/>
  <c r="R37" i="2" s="1"/>
  <c r="F38" i="2"/>
  <c r="J38" i="2"/>
  <c r="P38" i="2" s="1"/>
  <c r="R38" i="2" s="1"/>
  <c r="O38" i="2"/>
  <c r="F39" i="2"/>
  <c r="J39" i="2"/>
  <c r="O39" i="2"/>
  <c r="P39" i="2"/>
  <c r="R39" i="2"/>
  <c r="F40" i="2"/>
  <c r="J40" i="2"/>
  <c r="P40" i="2" s="1"/>
  <c r="R40" i="2" s="1"/>
  <c r="O40" i="2"/>
  <c r="F41" i="2"/>
  <c r="J41" i="2"/>
  <c r="P41" i="2" s="1"/>
  <c r="R41" i="2" s="1"/>
  <c r="O41" i="2"/>
  <c r="F42" i="2"/>
  <c r="J42" i="2"/>
  <c r="P42" i="2" s="1"/>
  <c r="R42" i="2" s="1"/>
  <c r="O42" i="2"/>
  <c r="F43" i="2"/>
  <c r="J43" i="2" s="1"/>
  <c r="P43" i="2" s="1"/>
  <c r="R43" i="2" s="1"/>
  <c r="O43" i="2"/>
  <c r="F44" i="2"/>
  <c r="J44" i="2" s="1"/>
  <c r="P44" i="2" s="1"/>
  <c r="R44" i="2" s="1"/>
  <c r="O44" i="2"/>
  <c r="F45" i="2"/>
  <c r="J45" i="2" s="1"/>
  <c r="P45" i="2" s="1"/>
  <c r="R45" i="2" s="1"/>
  <c r="O45" i="2"/>
  <c r="F46" i="2"/>
  <c r="Q46" i="2" s="1"/>
  <c r="J46" i="2"/>
  <c r="P46" i="2" s="1"/>
  <c r="R46" i="2" s="1"/>
  <c r="O46" i="2"/>
  <c r="F47" i="2"/>
  <c r="J47" i="2" s="1"/>
  <c r="P47" i="2" s="1"/>
  <c r="R47" i="2" s="1"/>
  <c r="O47" i="2"/>
  <c r="F48" i="2"/>
  <c r="J48" i="2" s="1"/>
  <c r="P48" i="2" s="1"/>
  <c r="R48" i="2" s="1"/>
  <c r="O48" i="2"/>
  <c r="F49" i="2"/>
  <c r="J49" i="2"/>
  <c r="P49" i="2" s="1"/>
  <c r="R49" i="2" s="1"/>
  <c r="O49" i="2"/>
  <c r="F50" i="2"/>
  <c r="J50" i="2"/>
  <c r="O50" i="2"/>
  <c r="P50" i="2"/>
  <c r="R50" i="2" s="1"/>
  <c r="Q50" i="2"/>
  <c r="F51" i="2"/>
  <c r="J51" i="2" s="1"/>
  <c r="P51" i="2" s="1"/>
  <c r="R51" i="2" s="1"/>
  <c r="O51" i="2"/>
  <c r="F52" i="2"/>
  <c r="J52" i="2"/>
  <c r="P52" i="2" s="1"/>
  <c r="R52" i="2" s="1"/>
  <c r="O52" i="2"/>
  <c r="F53" i="2"/>
  <c r="J53" i="2"/>
  <c r="O53" i="2"/>
  <c r="P53" i="2"/>
  <c r="R53" i="2"/>
  <c r="F54" i="2"/>
  <c r="J54" i="2"/>
  <c r="P54" i="2" s="1"/>
  <c r="R54" i="2" s="1"/>
  <c r="O54" i="2"/>
  <c r="F55" i="2"/>
  <c r="J55" i="2"/>
  <c r="P55" i="2" s="1"/>
  <c r="R55" i="2" s="1"/>
  <c r="O55" i="2"/>
  <c r="Q55" i="2"/>
  <c r="F56" i="2"/>
  <c r="J56" i="2"/>
  <c r="O56" i="2"/>
  <c r="P56" i="2"/>
  <c r="R56" i="2"/>
  <c r="F57" i="2"/>
  <c r="J57" i="2"/>
  <c r="P57" i="2" s="1"/>
  <c r="R57" i="2" s="1"/>
  <c r="O57" i="2"/>
  <c r="F58" i="2"/>
  <c r="J58" i="2"/>
  <c r="P58" i="2" s="1"/>
  <c r="R58" i="2" s="1"/>
  <c r="O58" i="2"/>
  <c r="F59" i="2"/>
  <c r="J59" i="2"/>
  <c r="P59" i="2" s="1"/>
  <c r="R59" i="2" s="1"/>
  <c r="O59" i="2"/>
  <c r="Q59" i="2"/>
  <c r="F60" i="2"/>
  <c r="J60" i="2"/>
  <c r="P60" i="2" s="1"/>
  <c r="R60" i="2" s="1"/>
  <c r="O60" i="2"/>
  <c r="Q60" i="2"/>
  <c r="F61" i="2"/>
  <c r="Q61" i="2" s="1"/>
  <c r="J61" i="2"/>
  <c r="P61" i="2" s="1"/>
  <c r="R61" i="2" s="1"/>
  <c r="O61" i="2"/>
  <c r="F62" i="2"/>
  <c r="Q62" i="2" s="1"/>
  <c r="O62" i="2"/>
  <c r="F63" i="2"/>
  <c r="J63" i="2" s="1"/>
  <c r="P63" i="2" s="1"/>
  <c r="R63" i="2" s="1"/>
  <c r="O63" i="2"/>
  <c r="Q63" i="2"/>
  <c r="F64" i="2"/>
  <c r="J64" i="2"/>
  <c r="P64" i="2" s="1"/>
  <c r="R64" i="2" s="1"/>
  <c r="O64" i="2"/>
  <c r="Q64" i="2"/>
  <c r="F65" i="2"/>
  <c r="Q65" i="2" s="1"/>
  <c r="J65" i="2"/>
  <c r="P65" i="2" s="1"/>
  <c r="R65" i="2" s="1"/>
  <c r="O65" i="2"/>
  <c r="F66" i="2"/>
  <c r="Q66" i="2" s="1"/>
  <c r="O66" i="2"/>
  <c r="F67" i="2"/>
  <c r="J67" i="2" s="1"/>
  <c r="P67" i="2" s="1"/>
  <c r="R67" i="2" s="1"/>
  <c r="O67" i="2"/>
  <c r="Q67" i="2"/>
  <c r="F68" i="2"/>
  <c r="J68" i="2"/>
  <c r="P68" i="2" s="1"/>
  <c r="R68" i="2" s="1"/>
  <c r="O68" i="2"/>
  <c r="Q68" i="2"/>
  <c r="F69" i="2"/>
  <c r="Q69" i="2" s="1"/>
  <c r="J69" i="2"/>
  <c r="P69" i="2" s="1"/>
  <c r="R69" i="2" s="1"/>
  <c r="O69" i="2"/>
  <c r="F70" i="2"/>
  <c r="J70" i="2" s="1"/>
  <c r="P70" i="2" s="1"/>
  <c r="R70" i="2" s="1"/>
  <c r="O70" i="2"/>
  <c r="F71" i="2"/>
  <c r="J71" i="2" s="1"/>
  <c r="P71" i="2" s="1"/>
  <c r="R71" i="2" s="1"/>
  <c r="O71" i="2"/>
  <c r="F72" i="2"/>
  <c r="L72" i="2" s="1"/>
  <c r="J72" i="2"/>
  <c r="F73" i="2"/>
  <c r="Q73" i="2" s="1"/>
  <c r="O73" i="2"/>
  <c r="F74" i="2"/>
  <c r="J74" i="2" s="1"/>
  <c r="P74" i="2" s="1"/>
  <c r="R74" i="2" s="1"/>
  <c r="O74" i="2"/>
  <c r="F75" i="2"/>
  <c r="J75" i="2" s="1"/>
  <c r="P75" i="2" s="1"/>
  <c r="R75" i="2" s="1"/>
  <c r="O75" i="2"/>
  <c r="F76" i="2"/>
  <c r="J76" i="2" s="1"/>
  <c r="P76" i="2" s="1"/>
  <c r="R76" i="2" s="1"/>
  <c r="O76" i="2"/>
  <c r="F77" i="2"/>
  <c r="J77" i="2" s="1"/>
  <c r="P77" i="2" s="1"/>
  <c r="R77" i="2" s="1"/>
  <c r="O77" i="2"/>
  <c r="F78" i="2"/>
  <c r="J78" i="2"/>
  <c r="P78" i="2" s="1"/>
  <c r="R78" i="2" s="1"/>
  <c r="O78" i="2"/>
  <c r="F79" i="2"/>
  <c r="J79" i="2"/>
  <c r="O79" i="2"/>
  <c r="P79" i="2"/>
  <c r="R79" i="2"/>
  <c r="F80" i="2"/>
  <c r="J80" i="2"/>
  <c r="P80" i="2" s="1"/>
  <c r="R80" i="2" s="1"/>
  <c r="O80" i="2"/>
  <c r="Q80" i="2"/>
  <c r="F81" i="2"/>
  <c r="J81" i="2"/>
  <c r="P81" i="2" s="1"/>
  <c r="R81" i="2" s="1"/>
  <c r="O81" i="2"/>
  <c r="F82" i="2"/>
  <c r="J82" i="2"/>
  <c r="O82" i="2"/>
  <c r="P82" i="2"/>
  <c r="R82" i="2"/>
  <c r="F83" i="2"/>
  <c r="J83" i="2"/>
  <c r="P83" i="2" s="1"/>
  <c r="R83" i="2" s="1"/>
  <c r="O83" i="2"/>
  <c r="F84" i="2"/>
  <c r="J84" i="2"/>
  <c r="P84" i="2" s="1"/>
  <c r="R84" i="2" s="1"/>
  <c r="O84" i="2"/>
  <c r="F85" i="2"/>
  <c r="J85" i="2" s="1"/>
  <c r="P85" i="2" s="1"/>
  <c r="R85" i="2" s="1"/>
  <c r="O85" i="2"/>
  <c r="F86" i="2"/>
  <c r="J86" i="2" s="1"/>
  <c r="P86" i="2" s="1"/>
  <c r="R86" i="2" s="1"/>
  <c r="O86" i="2"/>
  <c r="F87" i="2"/>
  <c r="J87" i="2" s="1"/>
  <c r="P87" i="2" s="1"/>
  <c r="R87" i="2" s="1"/>
  <c r="O87" i="2"/>
  <c r="F88" i="2"/>
  <c r="J88" i="2" s="1"/>
  <c r="P88" i="2" s="1"/>
  <c r="R88" i="2" s="1"/>
  <c r="O88" i="2"/>
  <c r="F89" i="2"/>
  <c r="J89" i="2"/>
  <c r="P89" i="2" s="1"/>
  <c r="R89" i="2" s="1"/>
  <c r="O89" i="2"/>
  <c r="F90" i="2"/>
  <c r="J90" i="2"/>
  <c r="O90" i="2"/>
  <c r="P90" i="2"/>
  <c r="R90" i="2"/>
  <c r="F91" i="2"/>
  <c r="J91" i="2"/>
  <c r="P91" i="2" s="1"/>
  <c r="R91" i="2" s="1"/>
  <c r="O91" i="2"/>
  <c r="F92" i="2"/>
  <c r="J92" i="2"/>
  <c r="P92" i="2" s="1"/>
  <c r="R92" i="2" s="1"/>
  <c r="O92" i="2"/>
  <c r="F93" i="2"/>
  <c r="J93" i="2" s="1"/>
  <c r="P93" i="2" s="1"/>
  <c r="R93" i="2" s="1"/>
  <c r="O93" i="2"/>
  <c r="F94" i="2"/>
  <c r="J94" i="2" s="1"/>
  <c r="P94" i="2" s="1"/>
  <c r="R94" i="2" s="1"/>
  <c r="O94" i="2"/>
  <c r="F95" i="2"/>
  <c r="J95" i="2" s="1"/>
  <c r="P95" i="2" s="1"/>
  <c r="R95" i="2" s="1"/>
  <c r="O95" i="2"/>
  <c r="F96" i="2"/>
  <c r="J96" i="2" s="1"/>
  <c r="P96" i="2" s="1"/>
  <c r="R96" i="2" s="1"/>
  <c r="O96" i="2"/>
  <c r="F97" i="2"/>
  <c r="J97" i="2"/>
  <c r="P97" i="2" s="1"/>
  <c r="R97" i="2" s="1"/>
  <c r="O97" i="2"/>
  <c r="F98" i="2"/>
  <c r="J98" i="2"/>
  <c r="O98" i="2"/>
  <c r="P98" i="2"/>
  <c r="R98" i="2"/>
  <c r="F99" i="2"/>
  <c r="J99" i="2"/>
  <c r="P99" i="2" s="1"/>
  <c r="R99" i="2" s="1"/>
  <c r="O99" i="2"/>
  <c r="F100" i="2"/>
  <c r="J100" i="2"/>
  <c r="P100" i="2" s="1"/>
  <c r="R100" i="2" s="1"/>
  <c r="O100" i="2"/>
  <c r="F101" i="2"/>
  <c r="J101" i="2" s="1"/>
  <c r="P101" i="2" s="1"/>
  <c r="R101" i="2" s="1"/>
  <c r="O101" i="2"/>
  <c r="Q101" i="2"/>
  <c r="F102" i="2"/>
  <c r="J102" i="2"/>
  <c r="P102" i="2" s="1"/>
  <c r="R102" i="2" s="1"/>
  <c r="O102" i="2"/>
  <c r="Q102" i="2"/>
  <c r="F103" i="2"/>
  <c r="J103" i="2"/>
  <c r="P103" i="2" s="1"/>
  <c r="R103" i="2" s="1"/>
  <c r="O103" i="2"/>
  <c r="F104" i="2"/>
  <c r="J104" i="2"/>
  <c r="O104" i="2"/>
  <c r="P104" i="2"/>
  <c r="R104" i="2"/>
  <c r="F105" i="2"/>
  <c r="J105" i="2"/>
  <c r="P105" i="2" s="1"/>
  <c r="R105" i="2" s="1"/>
  <c r="O105" i="2"/>
  <c r="F106" i="2"/>
  <c r="J106" i="2"/>
  <c r="L106" i="2"/>
  <c r="O106" i="2" s="1"/>
  <c r="F107" i="2"/>
  <c r="L107" i="2" s="1"/>
  <c r="O107" i="2" s="1"/>
  <c r="P107" i="2" s="1"/>
  <c r="R107" i="2" s="1"/>
  <c r="J107" i="2"/>
  <c r="F108" i="2"/>
  <c r="J108" i="2" s="1"/>
  <c r="P108" i="2" s="1"/>
  <c r="R108" i="2" s="1"/>
  <c r="O108" i="2"/>
  <c r="F109" i="2"/>
  <c r="J109" i="2"/>
  <c r="P109" i="2" s="1"/>
  <c r="R109" i="2" s="1"/>
  <c r="O109" i="2"/>
  <c r="F110" i="2"/>
  <c r="J110" i="2"/>
  <c r="O110" i="2"/>
  <c r="P110" i="2"/>
  <c r="R110" i="2"/>
  <c r="F111" i="2"/>
  <c r="J111" i="2"/>
  <c r="L111" i="2"/>
  <c r="O111" i="2" s="1"/>
  <c r="P111" i="2" s="1"/>
  <c r="R111" i="2" s="1"/>
  <c r="F112" i="2"/>
  <c r="J112" i="2"/>
  <c r="P112" i="2" s="1"/>
  <c r="R112" i="2" s="1"/>
  <c r="O112" i="2"/>
  <c r="F113" i="2"/>
  <c r="J113" i="2"/>
  <c r="O113" i="2"/>
  <c r="P113" i="2"/>
  <c r="R113" i="2"/>
  <c r="F114" i="2"/>
  <c r="J114" i="2"/>
  <c r="P114" i="2" s="1"/>
  <c r="R114" i="2" s="1"/>
  <c r="O114" i="2"/>
  <c r="F115" i="2"/>
  <c r="J115" i="2"/>
  <c r="P115" i="2" s="1"/>
  <c r="R115" i="2" s="1"/>
  <c r="O115" i="2"/>
  <c r="F116" i="2"/>
  <c r="J116" i="2" s="1"/>
  <c r="P116" i="2" s="1"/>
  <c r="R116" i="2" s="1"/>
  <c r="O116" i="2"/>
  <c r="F117" i="2"/>
  <c r="J117" i="2" s="1"/>
  <c r="P117" i="2" s="1"/>
  <c r="R117" i="2" s="1"/>
  <c r="O117" i="2"/>
  <c r="F118" i="2"/>
  <c r="J118" i="2" s="1"/>
  <c r="P118" i="2" s="1"/>
  <c r="R118" i="2" s="1"/>
  <c r="O118" i="2"/>
  <c r="F119" i="2"/>
  <c r="J119" i="2" s="1"/>
  <c r="P119" i="2" s="1"/>
  <c r="R119" i="2" s="1"/>
  <c r="O119" i="2"/>
  <c r="F120" i="2"/>
  <c r="J120" i="2"/>
  <c r="P120" i="2" s="1"/>
  <c r="R120" i="2" s="1"/>
  <c r="O120" i="2"/>
  <c r="F121" i="2"/>
  <c r="J121" i="2"/>
  <c r="O121" i="2"/>
  <c r="P121" i="2"/>
  <c r="R121" i="2"/>
  <c r="F122" i="2"/>
  <c r="J122" i="2"/>
  <c r="P122" i="2" s="1"/>
  <c r="R122" i="2" s="1"/>
  <c r="O122" i="2"/>
  <c r="Q122" i="2"/>
  <c r="F123" i="2"/>
  <c r="J123" i="2"/>
  <c r="P123" i="2" s="1"/>
  <c r="R123" i="2" s="1"/>
  <c r="O123" i="2"/>
  <c r="F124" i="2"/>
  <c r="J124" i="2"/>
  <c r="O124" i="2"/>
  <c r="P124" i="2"/>
  <c r="R124" i="2"/>
  <c r="F125" i="2"/>
  <c r="J125" i="2"/>
  <c r="P125" i="2" s="1"/>
  <c r="R125" i="2" s="1"/>
  <c r="O125" i="2"/>
  <c r="F126" i="2"/>
  <c r="J126" i="2"/>
  <c r="P126" i="2" s="1"/>
  <c r="R126" i="2" s="1"/>
  <c r="O126" i="2"/>
  <c r="Q126" i="2"/>
  <c r="F127" i="2"/>
  <c r="J127" i="2"/>
  <c r="O127" i="2"/>
  <c r="P127" i="2"/>
  <c r="R127" i="2"/>
  <c r="F128" i="2"/>
  <c r="J128" i="2"/>
  <c r="P128" i="2" s="1"/>
  <c r="R128" i="2" s="1"/>
  <c r="O128" i="2"/>
  <c r="F129" i="2"/>
  <c r="J129" i="2"/>
  <c r="P129" i="2" s="1"/>
  <c r="R129" i="2" s="1"/>
  <c r="O129" i="2"/>
  <c r="Q129" i="2"/>
  <c r="F130" i="2"/>
  <c r="J130" i="2"/>
  <c r="O130" i="2"/>
  <c r="P130" i="2"/>
  <c r="R130" i="2"/>
  <c r="F131" i="2"/>
  <c r="J131" i="2"/>
  <c r="P131" i="2" s="1"/>
  <c r="R131" i="2" s="1"/>
  <c r="O131" i="2"/>
  <c r="Q131" i="2"/>
  <c r="F132" i="2"/>
  <c r="J132" i="2"/>
  <c r="P132" i="2" s="1"/>
  <c r="R132" i="2" s="1"/>
  <c r="O132" i="2"/>
  <c r="F133" i="2"/>
  <c r="J133" i="2"/>
  <c r="O133" i="2"/>
  <c r="P133" i="2"/>
  <c r="R133" i="2" s="1"/>
  <c r="Q133" i="2"/>
  <c r="F134" i="2"/>
  <c r="J134" i="2" s="1"/>
  <c r="P134" i="2" s="1"/>
  <c r="R134" i="2" s="1"/>
  <c r="O134" i="2"/>
  <c r="F135" i="2"/>
  <c r="L135" i="2" s="1"/>
  <c r="O135" i="2" s="1"/>
  <c r="J135" i="2"/>
  <c r="P135" i="2" s="1"/>
  <c r="R135" i="2" s="1"/>
  <c r="G139" i="2"/>
  <c r="H139" i="2"/>
  <c r="I139" i="2"/>
  <c r="K139" i="2"/>
  <c r="M139" i="2"/>
  <c r="N139" i="2"/>
  <c r="F6" i="1"/>
  <c r="Q6" i="1" s="1"/>
  <c r="J6" i="1"/>
  <c r="O6" i="1"/>
  <c r="P6" i="1"/>
  <c r="F7" i="1"/>
  <c r="Q7" i="1" s="1"/>
  <c r="Q17" i="1" s="1"/>
  <c r="J7" i="1"/>
  <c r="O7" i="1"/>
  <c r="P7" i="1"/>
  <c r="R7" i="1" s="1"/>
  <c r="F8" i="1"/>
  <c r="J8" i="1" s="1"/>
  <c r="O8" i="1"/>
  <c r="P8" i="1"/>
  <c r="Q8" i="1"/>
  <c r="R8" i="1"/>
  <c r="F9" i="1"/>
  <c r="J9" i="1"/>
  <c r="P9" i="1" s="1"/>
  <c r="R9" i="1" s="1"/>
  <c r="O9" i="1"/>
  <c r="Q9" i="1"/>
  <c r="F10" i="1"/>
  <c r="Q10" i="1" s="1"/>
  <c r="J10" i="1"/>
  <c r="O10" i="1"/>
  <c r="P10" i="1"/>
  <c r="R10" i="1" s="1"/>
  <c r="F11" i="1"/>
  <c r="J11" i="1"/>
  <c r="O11" i="1"/>
  <c r="P11" i="1"/>
  <c r="R11" i="1" s="1"/>
  <c r="F12" i="1"/>
  <c r="J12" i="1"/>
  <c r="P12" i="1" s="1"/>
  <c r="O12" i="1"/>
  <c r="R12" i="1"/>
  <c r="F13" i="1"/>
  <c r="O13" i="1"/>
  <c r="F14" i="1"/>
  <c r="J14" i="1"/>
  <c r="O14" i="1"/>
  <c r="P14" i="1"/>
  <c r="R14" i="1" s="1"/>
  <c r="F15" i="1"/>
  <c r="J15" i="1"/>
  <c r="P15" i="1" s="1"/>
  <c r="O15" i="1"/>
  <c r="Q15" i="1"/>
  <c r="R15" i="1"/>
  <c r="G17" i="1"/>
  <c r="H17" i="1"/>
  <c r="I17" i="1"/>
  <c r="K17" i="1"/>
  <c r="L17" i="1"/>
  <c r="M17" i="1"/>
  <c r="N17" i="1"/>
  <c r="O17" i="1"/>
  <c r="F20" i="1"/>
  <c r="J20" i="1"/>
  <c r="O20" i="1"/>
  <c r="P20" i="1" s="1"/>
  <c r="Q20" i="1"/>
  <c r="F21" i="1"/>
  <c r="O21" i="1"/>
  <c r="F22" i="1"/>
  <c r="J22" i="1" s="1"/>
  <c r="F23" i="1"/>
  <c r="F24" i="1"/>
  <c r="J24" i="1"/>
  <c r="O24" i="1"/>
  <c r="P24" i="1"/>
  <c r="R24" i="1" s="1"/>
  <c r="F25" i="1"/>
  <c r="J25" i="1"/>
  <c r="P25" i="1" s="1"/>
  <c r="R25" i="1" s="1"/>
  <c r="O25" i="1"/>
  <c r="G26" i="1"/>
  <c r="H26" i="1"/>
  <c r="I26" i="1"/>
  <c r="K26" i="1"/>
  <c r="L26" i="1"/>
  <c r="M26" i="1"/>
  <c r="F28" i="1"/>
  <c r="J28" i="1" s="1"/>
  <c r="O28" i="1"/>
  <c r="P28" i="1"/>
  <c r="R28" i="1" s="1"/>
  <c r="F29" i="1"/>
  <c r="J29" i="1" s="1"/>
  <c r="N29" i="1"/>
  <c r="G30" i="1"/>
  <c r="H30" i="1"/>
  <c r="I30" i="1"/>
  <c r="J30" i="1"/>
  <c r="K30" i="1"/>
  <c r="M30" i="1"/>
  <c r="N30" i="1"/>
  <c r="Q30" i="1"/>
  <c r="F33" i="1"/>
  <c r="J33" i="1"/>
  <c r="O33" i="1"/>
  <c r="O35" i="1" s="1"/>
  <c r="P33" i="1"/>
  <c r="Q33" i="1"/>
  <c r="Q35" i="1" s="1"/>
  <c r="F34" i="1"/>
  <c r="J34" i="1" s="1"/>
  <c r="O34" i="1"/>
  <c r="Q34" i="1"/>
  <c r="F35" i="1"/>
  <c r="G35" i="1"/>
  <c r="H35" i="1"/>
  <c r="I35" i="1"/>
  <c r="K35" i="1"/>
  <c r="L35" i="1"/>
  <c r="M35" i="1"/>
  <c r="N35" i="1"/>
  <c r="F38" i="1"/>
  <c r="J38" i="1"/>
  <c r="O38" i="1"/>
  <c r="P38" i="1"/>
  <c r="F39" i="1"/>
  <c r="G39" i="1"/>
  <c r="H39" i="1"/>
  <c r="I39" i="1"/>
  <c r="J39" i="1"/>
  <c r="K39" i="1"/>
  <c r="L39" i="1"/>
  <c r="M39" i="1"/>
  <c r="N39" i="1"/>
  <c r="O39" i="1"/>
  <c r="Q39" i="1"/>
  <c r="F43" i="1"/>
  <c r="O43" i="1"/>
  <c r="F44" i="1"/>
  <c r="J44" i="1"/>
  <c r="L44" i="1"/>
  <c r="N44" i="1"/>
  <c r="N45" i="1" s="1"/>
  <c r="G45" i="1"/>
  <c r="H45" i="1"/>
  <c r="I45" i="1"/>
  <c r="K45" i="1"/>
  <c r="L45" i="1"/>
  <c r="M45" i="1"/>
  <c r="F48" i="1"/>
  <c r="N48" i="1" s="1"/>
  <c r="N49" i="1" s="1"/>
  <c r="J48" i="1"/>
  <c r="J49" i="1" s="1"/>
  <c r="L48" i="1"/>
  <c r="O48" i="1" s="1"/>
  <c r="O49" i="1" s="1"/>
  <c r="P48" i="1"/>
  <c r="F49" i="1"/>
  <c r="G49" i="1"/>
  <c r="H49" i="1"/>
  <c r="I49" i="1"/>
  <c r="K49" i="1"/>
  <c r="L49" i="1"/>
  <c r="M49" i="1"/>
  <c r="Q49" i="1"/>
  <c r="F54" i="1"/>
  <c r="J54" i="1"/>
  <c r="O54" i="1"/>
  <c r="O58" i="1" s="1"/>
  <c r="P54" i="1"/>
  <c r="R54" i="1" s="1"/>
  <c r="R58" i="1" s="1"/>
  <c r="Q54" i="1"/>
  <c r="F55" i="1"/>
  <c r="J55" i="1" s="1"/>
  <c r="P55" i="1" s="1"/>
  <c r="R55" i="1" s="1"/>
  <c r="O55" i="1"/>
  <c r="R56" i="1"/>
  <c r="F57" i="1"/>
  <c r="J57" i="1"/>
  <c r="P57" i="1" s="1"/>
  <c r="R57" i="1" s="1"/>
  <c r="O57" i="1"/>
  <c r="F58" i="1"/>
  <c r="G58" i="1"/>
  <c r="H58" i="1"/>
  <c r="I58" i="1"/>
  <c r="K58" i="1"/>
  <c r="L58" i="1"/>
  <c r="M58" i="1"/>
  <c r="N58" i="1"/>
  <c r="Q58" i="1"/>
  <c r="F63" i="1"/>
  <c r="J63" i="1" s="1"/>
  <c r="P63" i="1" s="1"/>
  <c r="O63" i="1"/>
  <c r="F64" i="1"/>
  <c r="N64" i="1" s="1"/>
  <c r="J64" i="1"/>
  <c r="L64" i="1"/>
  <c r="F65" i="1"/>
  <c r="J65" i="1" s="1"/>
  <c r="L65" i="1"/>
  <c r="N65" i="1"/>
  <c r="F66" i="1"/>
  <c r="L66" i="1" s="1"/>
  <c r="N66" i="1"/>
  <c r="O66" i="1"/>
  <c r="G67" i="1"/>
  <c r="H67" i="1"/>
  <c r="I67" i="1"/>
  <c r="K67" i="1"/>
  <c r="M67" i="1"/>
  <c r="N67" i="1"/>
  <c r="F70" i="1"/>
  <c r="O70" i="1"/>
  <c r="Q70" i="1"/>
  <c r="Q81" i="1" s="1"/>
  <c r="F71" i="1"/>
  <c r="J71" i="1"/>
  <c r="O71" i="1"/>
  <c r="F72" i="1"/>
  <c r="N72" i="1" s="1"/>
  <c r="J72" i="1"/>
  <c r="L72" i="1"/>
  <c r="O72" i="1"/>
  <c r="P72" i="1"/>
  <c r="R72" i="1" s="1"/>
  <c r="F73" i="1"/>
  <c r="J73" i="1"/>
  <c r="P73" i="1" s="1"/>
  <c r="R73" i="1" s="1"/>
  <c r="O73" i="1"/>
  <c r="F74" i="1"/>
  <c r="J74" i="1" s="1"/>
  <c r="F75" i="1"/>
  <c r="N75" i="1" s="1"/>
  <c r="J75" i="1"/>
  <c r="L75" i="1"/>
  <c r="F76" i="1"/>
  <c r="J76" i="1" s="1"/>
  <c r="N76" i="1"/>
  <c r="O76" i="1" s="1"/>
  <c r="F77" i="1"/>
  <c r="J77" i="1" s="1"/>
  <c r="F78" i="1"/>
  <c r="J78" i="1" s="1"/>
  <c r="P78" i="1" s="1"/>
  <c r="R78" i="1" s="1"/>
  <c r="O78" i="1"/>
  <c r="F79" i="1"/>
  <c r="J79" i="1"/>
  <c r="L79" i="1"/>
  <c r="O79" i="1" s="1"/>
  <c r="F80" i="1"/>
  <c r="N80" i="1" s="1"/>
  <c r="O80" i="1" s="1"/>
  <c r="J80" i="1"/>
  <c r="P80" i="1" s="1"/>
  <c r="R80" i="1" s="1"/>
  <c r="G81" i="1"/>
  <c r="H81" i="1"/>
  <c r="I81" i="1"/>
  <c r="K81" i="1"/>
  <c r="M81" i="1"/>
  <c r="F84" i="1"/>
  <c r="J84" i="1"/>
  <c r="P84" i="1" s="1"/>
  <c r="O84" i="1"/>
  <c r="Q84" i="1"/>
  <c r="Q91" i="1" s="1"/>
  <c r="R84" i="1"/>
  <c r="F85" i="1"/>
  <c r="J85" i="1" s="1"/>
  <c r="O85" i="1"/>
  <c r="P85" i="1" s="1"/>
  <c r="R85" i="1" s="1"/>
  <c r="F86" i="1"/>
  <c r="J86" i="1"/>
  <c r="O86" i="1"/>
  <c r="P86" i="1"/>
  <c r="R86" i="1" s="1"/>
  <c r="Q86" i="1"/>
  <c r="F87" i="1"/>
  <c r="N87" i="1" s="1"/>
  <c r="F88" i="1"/>
  <c r="N88" i="1" s="1"/>
  <c r="O88" i="1" s="1"/>
  <c r="J88" i="1"/>
  <c r="P88" i="1"/>
  <c r="R88" i="1" s="1"/>
  <c r="F89" i="1"/>
  <c r="J89" i="1" s="1"/>
  <c r="F90" i="1"/>
  <c r="L90" i="1" s="1"/>
  <c r="J90" i="1"/>
  <c r="N90" i="1"/>
  <c r="G91" i="1"/>
  <c r="H91" i="1"/>
  <c r="I91" i="1"/>
  <c r="K91" i="1"/>
  <c r="M91" i="1"/>
  <c r="F94" i="1"/>
  <c r="J94" i="1" s="1"/>
  <c r="J95" i="1" s="1"/>
  <c r="O94" i="1"/>
  <c r="P94" i="1"/>
  <c r="P95" i="1" s="1"/>
  <c r="G95" i="1"/>
  <c r="H95" i="1"/>
  <c r="I95" i="1"/>
  <c r="K95" i="1"/>
  <c r="L95" i="1"/>
  <c r="M95" i="1"/>
  <c r="N95" i="1"/>
  <c r="O95" i="1"/>
  <c r="Q95" i="1"/>
  <c r="F98" i="1"/>
  <c r="J98" i="1"/>
  <c r="J99" i="1" s="1"/>
  <c r="O98" i="1"/>
  <c r="O99" i="1" s="1"/>
  <c r="P98" i="1"/>
  <c r="Q98" i="1"/>
  <c r="F99" i="1"/>
  <c r="G99" i="1"/>
  <c r="H99" i="1"/>
  <c r="I99" i="1"/>
  <c r="K99" i="1"/>
  <c r="L99" i="1"/>
  <c r="M99" i="1"/>
  <c r="N99" i="1"/>
  <c r="Q99" i="1"/>
  <c r="F103" i="1"/>
  <c r="O103" i="1"/>
  <c r="O105" i="1" s="1"/>
  <c r="F104" i="1"/>
  <c r="O104" i="1"/>
  <c r="G105" i="1"/>
  <c r="H105" i="1"/>
  <c r="I105" i="1"/>
  <c r="K105" i="1"/>
  <c r="L105" i="1"/>
  <c r="M105" i="1"/>
  <c r="N105" i="1"/>
  <c r="F109" i="1"/>
  <c r="F113" i="1" s="1"/>
  <c r="J109" i="1"/>
  <c r="O109" i="1"/>
  <c r="F110" i="1"/>
  <c r="J110" i="1" s="1"/>
  <c r="P110" i="1" s="1"/>
  <c r="R110" i="1" s="1"/>
  <c r="O110" i="1"/>
  <c r="F111" i="1"/>
  <c r="J111" i="1" s="1"/>
  <c r="P111" i="1" s="1"/>
  <c r="R111" i="1" s="1"/>
  <c r="O111" i="1"/>
  <c r="F112" i="1"/>
  <c r="J112" i="1" s="1"/>
  <c r="O112" i="1"/>
  <c r="P112" i="1"/>
  <c r="R112" i="1" s="1"/>
  <c r="G113" i="1"/>
  <c r="H113" i="1"/>
  <c r="I113" i="1"/>
  <c r="K113" i="1"/>
  <c r="L113" i="1"/>
  <c r="M113" i="1"/>
  <c r="N113" i="1"/>
  <c r="O113" i="1"/>
  <c r="Q113" i="1"/>
  <c r="F116" i="1"/>
  <c r="O116" i="1"/>
  <c r="F117" i="1"/>
  <c r="N117" i="1" s="1"/>
  <c r="J117" i="1"/>
  <c r="O117" i="1"/>
  <c r="P117" i="1"/>
  <c r="R117" i="1" s="1"/>
  <c r="F118" i="1"/>
  <c r="J118" i="1"/>
  <c r="O118" i="1"/>
  <c r="P118" i="1"/>
  <c r="R118" i="1" s="1"/>
  <c r="F119" i="1"/>
  <c r="J119" i="1"/>
  <c r="G120" i="1"/>
  <c r="H120" i="1"/>
  <c r="I120" i="1"/>
  <c r="K120" i="1"/>
  <c r="M120" i="1"/>
  <c r="Q120" i="1"/>
  <c r="F123" i="1"/>
  <c r="J123" i="1"/>
  <c r="O123" i="1"/>
  <c r="F124" i="1"/>
  <c r="N124" i="1"/>
  <c r="F125" i="1"/>
  <c r="J125" i="1"/>
  <c r="G126" i="1"/>
  <c r="H126" i="1"/>
  <c r="I126" i="1"/>
  <c r="K126" i="1"/>
  <c r="M126" i="1"/>
  <c r="Q126" i="1"/>
  <c r="F129" i="1"/>
  <c r="F130" i="1"/>
  <c r="J130" i="1"/>
  <c r="O130" i="1"/>
  <c r="P130" i="1" s="1"/>
  <c r="R130" i="1" s="1"/>
  <c r="G131" i="1"/>
  <c r="H131" i="1"/>
  <c r="I131" i="1"/>
  <c r="K131" i="1"/>
  <c r="M131" i="1"/>
  <c r="Q131" i="1"/>
  <c r="F134" i="1"/>
  <c r="F136" i="1" s="1"/>
  <c r="O134" i="1"/>
  <c r="F135" i="1"/>
  <c r="J135" i="1"/>
  <c r="L135" i="1"/>
  <c r="N135" i="1"/>
  <c r="N136" i="1" s="1"/>
  <c r="G136" i="1"/>
  <c r="H136" i="1"/>
  <c r="I136" i="1"/>
  <c r="K136" i="1"/>
  <c r="L136" i="1"/>
  <c r="M136" i="1"/>
  <c r="F139" i="1"/>
  <c r="N139" i="1" s="1"/>
  <c r="J139" i="1"/>
  <c r="J140" i="1" s="1"/>
  <c r="L139" i="1"/>
  <c r="F140" i="1"/>
  <c r="G140" i="1"/>
  <c r="H140" i="1"/>
  <c r="I140" i="1"/>
  <c r="K140" i="1"/>
  <c r="L140" i="1"/>
  <c r="M140" i="1"/>
  <c r="N140" i="1"/>
  <c r="Q140" i="1"/>
  <c r="F143" i="1"/>
  <c r="F144" i="1" s="1"/>
  <c r="J143" i="1"/>
  <c r="L143" i="1"/>
  <c r="O143" i="1" s="1"/>
  <c r="O144" i="1" s="1"/>
  <c r="N143" i="1"/>
  <c r="N144" i="1" s="1"/>
  <c r="P143" i="1"/>
  <c r="R143" i="1" s="1"/>
  <c r="G144" i="1"/>
  <c r="H144" i="1"/>
  <c r="I144" i="1"/>
  <c r="J144" i="1"/>
  <c r="K144" i="1"/>
  <c r="M144" i="1"/>
  <c r="Q144" i="1"/>
  <c r="R144" i="1"/>
  <c r="F147" i="1"/>
  <c r="Q147" i="1" s="1"/>
  <c r="Q149" i="1" s="1"/>
  <c r="J147" i="1"/>
  <c r="O147" i="1"/>
  <c r="F148" i="1"/>
  <c r="L148" i="1" s="1"/>
  <c r="L149" i="1" s="1"/>
  <c r="N148" i="1"/>
  <c r="O148" i="1" s="1"/>
  <c r="G149" i="1"/>
  <c r="H149" i="1"/>
  <c r="I149" i="1"/>
  <c r="K149" i="1"/>
  <c r="M149" i="1"/>
  <c r="N149" i="1"/>
  <c r="F152" i="1"/>
  <c r="F153" i="1"/>
  <c r="N153" i="1" s="1"/>
  <c r="J153" i="1"/>
  <c r="L153" i="1"/>
  <c r="F154" i="1"/>
  <c r="J154" i="1" s="1"/>
  <c r="N154" i="1"/>
  <c r="F155" i="1"/>
  <c r="L155" i="1" s="1"/>
  <c r="J155" i="1"/>
  <c r="N155" i="1"/>
  <c r="O155" i="1" s="1"/>
  <c r="F156" i="1"/>
  <c r="G156" i="1"/>
  <c r="H156" i="1"/>
  <c r="I156" i="1"/>
  <c r="K156" i="1"/>
  <c r="M156" i="1"/>
  <c r="Q156" i="1"/>
  <c r="F159" i="1"/>
  <c r="J159" i="1" s="1"/>
  <c r="O159" i="1"/>
  <c r="P159" i="1"/>
  <c r="F160" i="1"/>
  <c r="N160" i="1" s="1"/>
  <c r="J160" i="1"/>
  <c r="L160" i="1"/>
  <c r="F161" i="1"/>
  <c r="J161" i="1" s="1"/>
  <c r="F162" i="1"/>
  <c r="G162" i="1"/>
  <c r="H162" i="1"/>
  <c r="I162" i="1"/>
  <c r="K162" i="1"/>
  <c r="M162" i="1"/>
  <c r="F165" i="1"/>
  <c r="Q165" i="1" s="1"/>
  <c r="Q170" i="1" s="1"/>
  <c r="O165" i="1"/>
  <c r="F166" i="1"/>
  <c r="Q166" i="1" s="1"/>
  <c r="J166" i="1"/>
  <c r="O166" i="1"/>
  <c r="F167" i="1"/>
  <c r="L167" i="1" s="1"/>
  <c r="F168" i="1"/>
  <c r="N168" i="1" s="1"/>
  <c r="J168" i="1"/>
  <c r="L168" i="1"/>
  <c r="F169" i="1"/>
  <c r="J169" i="1"/>
  <c r="L169" i="1"/>
  <c r="O169" i="1" s="1"/>
  <c r="N169" i="1"/>
  <c r="P169" i="1"/>
  <c r="R169" i="1" s="1"/>
  <c r="G170" i="1"/>
  <c r="H170" i="1"/>
  <c r="I170" i="1"/>
  <c r="K170" i="1"/>
  <c r="M170" i="1"/>
  <c r="F173" i="1"/>
  <c r="F181" i="1" s="1"/>
  <c r="O173" i="1"/>
  <c r="F174" i="1"/>
  <c r="N174" i="1" s="1"/>
  <c r="J174" i="1"/>
  <c r="L174" i="1"/>
  <c r="F175" i="1"/>
  <c r="J175" i="1"/>
  <c r="N175" i="1"/>
  <c r="O175" i="1"/>
  <c r="P175" i="1" s="1"/>
  <c r="R175" i="1" s="1"/>
  <c r="F176" i="1"/>
  <c r="J176" i="1" s="1"/>
  <c r="P176" i="1" s="1"/>
  <c r="R176" i="1" s="1"/>
  <c r="O176" i="1"/>
  <c r="F177" i="1"/>
  <c r="J177" i="1"/>
  <c r="L177" i="1"/>
  <c r="O177" i="1" s="1"/>
  <c r="F178" i="1"/>
  <c r="J178" i="1" s="1"/>
  <c r="F179" i="1"/>
  <c r="J179" i="1"/>
  <c r="O179" i="1"/>
  <c r="P179" i="1" s="1"/>
  <c r="R179" i="1" s="1"/>
  <c r="F180" i="1"/>
  <c r="J180" i="1" s="1"/>
  <c r="N180" i="1"/>
  <c r="O180" i="1" s="1"/>
  <c r="G181" i="1"/>
  <c r="H181" i="1"/>
  <c r="I181" i="1"/>
  <c r="K181" i="1"/>
  <c r="M181" i="1"/>
  <c r="N181" i="1"/>
  <c r="Q181" i="1"/>
  <c r="F184" i="1"/>
  <c r="G185" i="1"/>
  <c r="H185" i="1"/>
  <c r="I185" i="1"/>
  <c r="K185" i="1"/>
  <c r="M185" i="1"/>
  <c r="Q185" i="1"/>
  <c r="F188" i="1"/>
  <c r="J188" i="1"/>
  <c r="L188" i="1"/>
  <c r="N188" i="1"/>
  <c r="O188" i="1"/>
  <c r="F189" i="1"/>
  <c r="F190" i="1"/>
  <c r="J190" i="1"/>
  <c r="F191" i="1"/>
  <c r="N191" i="1" s="1"/>
  <c r="J191" i="1"/>
  <c r="L191" i="1"/>
  <c r="G192" i="1"/>
  <c r="H192" i="1"/>
  <c r="I192" i="1"/>
  <c r="K192" i="1"/>
  <c r="M192" i="1"/>
  <c r="Q192" i="1"/>
  <c r="F195" i="1"/>
  <c r="O195" i="1"/>
  <c r="F196" i="1"/>
  <c r="F197" i="1"/>
  <c r="J197" i="1" s="1"/>
  <c r="F198" i="1"/>
  <c r="N198" i="1" s="1"/>
  <c r="J198" i="1"/>
  <c r="L198" i="1"/>
  <c r="O198" i="1"/>
  <c r="F199" i="1"/>
  <c r="J199" i="1" s="1"/>
  <c r="F200" i="1"/>
  <c r="J200" i="1"/>
  <c r="L200" i="1"/>
  <c r="N200" i="1"/>
  <c r="O200" i="1"/>
  <c r="F201" i="1"/>
  <c r="J201" i="1" s="1"/>
  <c r="L201" i="1"/>
  <c r="N201" i="1"/>
  <c r="O201" i="1"/>
  <c r="P201" i="1"/>
  <c r="R201" i="1" s="1"/>
  <c r="F202" i="1"/>
  <c r="N202" i="1"/>
  <c r="F203" i="1"/>
  <c r="J203" i="1"/>
  <c r="P203" i="1" s="1"/>
  <c r="R203" i="1" s="1"/>
  <c r="L203" i="1"/>
  <c r="N203" i="1"/>
  <c r="O203" i="1"/>
  <c r="F204" i="1"/>
  <c r="J204" i="1" s="1"/>
  <c r="L204" i="1"/>
  <c r="N204" i="1"/>
  <c r="F205" i="1"/>
  <c r="L205" i="1" s="1"/>
  <c r="F206" i="1"/>
  <c r="N206" i="1" s="1"/>
  <c r="J206" i="1"/>
  <c r="P206" i="1" s="1"/>
  <c r="R206" i="1" s="1"/>
  <c r="L206" i="1"/>
  <c r="O206" i="1"/>
  <c r="F207" i="1"/>
  <c r="J207" i="1"/>
  <c r="L207" i="1"/>
  <c r="N207" i="1"/>
  <c r="F208" i="1"/>
  <c r="J208" i="1"/>
  <c r="L208" i="1"/>
  <c r="O208" i="1"/>
  <c r="P208" i="1"/>
  <c r="R208" i="1" s="1"/>
  <c r="F209" i="1"/>
  <c r="L209" i="1" s="1"/>
  <c r="J209" i="1"/>
  <c r="P209" i="1" s="1"/>
  <c r="R209" i="1" s="1"/>
  <c r="N209" i="1"/>
  <c r="O209" i="1"/>
  <c r="G210" i="1"/>
  <c r="H210" i="1"/>
  <c r="I210" i="1"/>
  <c r="K210" i="1"/>
  <c r="M210" i="1"/>
  <c r="F213" i="1"/>
  <c r="N213" i="1" s="1"/>
  <c r="N214" i="1" s="1"/>
  <c r="J213" i="1"/>
  <c r="J214" i="1" s="1"/>
  <c r="L213" i="1"/>
  <c r="O213" i="1"/>
  <c r="O214" i="1" s="1"/>
  <c r="G214" i="1"/>
  <c r="H214" i="1"/>
  <c r="I214" i="1"/>
  <c r="K214" i="1"/>
  <c r="L214" i="1"/>
  <c r="M214" i="1"/>
  <c r="Q214" i="1"/>
  <c r="F217" i="1"/>
  <c r="L217" i="1" s="1"/>
  <c r="J217" i="1"/>
  <c r="J219" i="1" s="1"/>
  <c r="N217" i="1"/>
  <c r="N219" i="1" s="1"/>
  <c r="O217" i="1"/>
  <c r="O219" i="1" s="1"/>
  <c r="F218" i="1"/>
  <c r="J218" i="1"/>
  <c r="L218" i="1"/>
  <c r="N218" i="1"/>
  <c r="O218" i="1"/>
  <c r="P218" i="1"/>
  <c r="R218" i="1" s="1"/>
  <c r="G219" i="1"/>
  <c r="H219" i="1"/>
  <c r="I219" i="1"/>
  <c r="K219" i="1"/>
  <c r="L219" i="1"/>
  <c r="M219" i="1"/>
  <c r="Q219" i="1"/>
  <c r="F224" i="1"/>
  <c r="J224" i="1"/>
  <c r="L224" i="1"/>
  <c r="N224" i="1"/>
  <c r="F225" i="1"/>
  <c r="J225" i="1"/>
  <c r="L225" i="1"/>
  <c r="N225" i="1"/>
  <c r="O225" i="1"/>
  <c r="F226" i="1"/>
  <c r="J226" i="1" s="1"/>
  <c r="F227" i="1"/>
  <c r="L227" i="1" s="1"/>
  <c r="J227" i="1"/>
  <c r="P227" i="1" s="1"/>
  <c r="R227" i="1" s="1"/>
  <c r="N227" i="1"/>
  <c r="O227" i="1"/>
  <c r="G228" i="1"/>
  <c r="H228" i="1"/>
  <c r="I228" i="1"/>
  <c r="K228" i="1"/>
  <c r="M228" i="1"/>
  <c r="Q228" i="1"/>
  <c r="F231" i="1"/>
  <c r="J231" i="1"/>
  <c r="O231" i="1"/>
  <c r="F232" i="1"/>
  <c r="J232" i="1" s="1"/>
  <c r="N232" i="1"/>
  <c r="O232" i="1"/>
  <c r="P232" i="1"/>
  <c r="R232" i="1"/>
  <c r="F233" i="1"/>
  <c r="N233" i="1" s="1"/>
  <c r="J233" i="1"/>
  <c r="L233" i="1"/>
  <c r="O233" i="1" s="1"/>
  <c r="O235" i="1" s="1"/>
  <c r="F234" i="1"/>
  <c r="J234" i="1" s="1"/>
  <c r="O234" i="1"/>
  <c r="P234" i="1"/>
  <c r="R234" i="1" s="1"/>
  <c r="F235" i="1"/>
  <c r="G235" i="1"/>
  <c r="H235" i="1"/>
  <c r="I235" i="1"/>
  <c r="K235" i="1"/>
  <c r="L235" i="1"/>
  <c r="M235" i="1"/>
  <c r="N235" i="1"/>
  <c r="Q235" i="1"/>
  <c r="F238" i="1"/>
  <c r="L238" i="1" s="1"/>
  <c r="L240" i="1" s="1"/>
  <c r="J238" i="1"/>
  <c r="J240" i="1" s="1"/>
  <c r="N238" i="1"/>
  <c r="N240" i="1" s="1"/>
  <c r="O238" i="1"/>
  <c r="O240" i="1" s="1"/>
  <c r="P238" i="1"/>
  <c r="R238" i="1"/>
  <c r="F239" i="1"/>
  <c r="J239" i="1"/>
  <c r="O239" i="1"/>
  <c r="F240" i="1"/>
  <c r="G240" i="1"/>
  <c r="H240" i="1"/>
  <c r="I240" i="1"/>
  <c r="K240" i="1"/>
  <c r="M240" i="1"/>
  <c r="Q240" i="1"/>
  <c r="F243" i="1"/>
  <c r="J243" i="1" s="1"/>
  <c r="L243" i="1"/>
  <c r="N243" i="1"/>
  <c r="O243" i="1" s="1"/>
  <c r="F244" i="1"/>
  <c r="F253" i="1" s="1"/>
  <c r="J244" i="1"/>
  <c r="P244" i="1" s="1"/>
  <c r="R244" i="1" s="1"/>
  <c r="O244" i="1"/>
  <c r="F245" i="1"/>
  <c r="J245" i="1" s="1"/>
  <c r="P245" i="1" s="1"/>
  <c r="R245" i="1" s="1"/>
  <c r="N245" i="1"/>
  <c r="O245" i="1"/>
  <c r="F246" i="1"/>
  <c r="J246" i="1"/>
  <c r="L246" i="1"/>
  <c r="N246" i="1"/>
  <c r="O246" i="1"/>
  <c r="P246" i="1"/>
  <c r="R246" i="1"/>
  <c r="F247" i="1"/>
  <c r="J247" i="1" s="1"/>
  <c r="F248" i="1"/>
  <c r="L248" i="1" s="1"/>
  <c r="J248" i="1"/>
  <c r="F249" i="1"/>
  <c r="N249" i="1" s="1"/>
  <c r="J249" i="1"/>
  <c r="L249" i="1"/>
  <c r="F250" i="1"/>
  <c r="J250" i="1"/>
  <c r="L250" i="1"/>
  <c r="O250" i="1" s="1"/>
  <c r="N250" i="1"/>
  <c r="F251" i="1"/>
  <c r="J251" i="1"/>
  <c r="P251" i="1" s="1"/>
  <c r="R251" i="1" s="1"/>
  <c r="L251" i="1"/>
  <c r="N251" i="1"/>
  <c r="O251" i="1"/>
  <c r="F252" i="1"/>
  <c r="J252" i="1" s="1"/>
  <c r="P252" i="1" s="1"/>
  <c r="R252" i="1" s="1"/>
  <c r="L252" i="1"/>
  <c r="N252" i="1"/>
  <c r="O252" i="1"/>
  <c r="G253" i="1"/>
  <c r="H253" i="1"/>
  <c r="I253" i="1"/>
  <c r="K253" i="1"/>
  <c r="M253" i="1"/>
  <c r="Q253" i="1"/>
  <c r="F261" i="1"/>
  <c r="L261" i="1" s="1"/>
  <c r="J261" i="1"/>
  <c r="F262" i="1"/>
  <c r="J262" i="1"/>
  <c r="P262" i="1" s="1"/>
  <c r="R262" i="1" s="1"/>
  <c r="O262" i="1"/>
  <c r="F263" i="1"/>
  <c r="J263" i="1" s="1"/>
  <c r="P263" i="1" s="1"/>
  <c r="R263" i="1" s="1"/>
  <c r="N263" i="1"/>
  <c r="O263" i="1"/>
  <c r="F264" i="1"/>
  <c r="J264" i="1"/>
  <c r="L264" i="1"/>
  <c r="N264" i="1"/>
  <c r="O264" i="1"/>
  <c r="P264" i="1"/>
  <c r="R264" i="1"/>
  <c r="F265" i="1"/>
  <c r="G265" i="1"/>
  <c r="H265" i="1"/>
  <c r="I265" i="1"/>
  <c r="K265" i="1"/>
  <c r="M265" i="1"/>
  <c r="Q265" i="1"/>
  <c r="F268" i="1"/>
  <c r="Q268" i="1" s="1"/>
  <c r="Q269" i="1" s="1"/>
  <c r="J268" i="1"/>
  <c r="O268" i="1"/>
  <c r="O269" i="1" s="1"/>
  <c r="P268" i="1"/>
  <c r="G269" i="1"/>
  <c r="H269" i="1"/>
  <c r="I269" i="1"/>
  <c r="J269" i="1"/>
  <c r="K269" i="1"/>
  <c r="L269" i="1"/>
  <c r="M269" i="1"/>
  <c r="N269" i="1"/>
  <c r="F272" i="1"/>
  <c r="J272" i="1" s="1"/>
  <c r="F273" i="1"/>
  <c r="L273" i="1" s="1"/>
  <c r="J273" i="1"/>
  <c r="F274" i="1"/>
  <c r="J274" i="1"/>
  <c r="N274" i="1"/>
  <c r="O274" i="1" s="1"/>
  <c r="F275" i="1"/>
  <c r="J275" i="1"/>
  <c r="O275" i="1"/>
  <c r="P275" i="1"/>
  <c r="R275" i="1" s="1"/>
  <c r="Q275" i="1"/>
  <c r="F276" i="1"/>
  <c r="J276" i="1"/>
  <c r="L276" i="1"/>
  <c r="O276" i="1" s="1"/>
  <c r="P276" i="1" s="1"/>
  <c r="R276" i="1" s="1"/>
  <c r="F277" i="1"/>
  <c r="J277" i="1" s="1"/>
  <c r="F278" i="1"/>
  <c r="L278" i="1" s="1"/>
  <c r="J278" i="1"/>
  <c r="F279" i="1"/>
  <c r="N279" i="1" s="1"/>
  <c r="J279" i="1"/>
  <c r="L279" i="1"/>
  <c r="O279" i="1" s="1"/>
  <c r="F280" i="1"/>
  <c r="J280" i="1"/>
  <c r="P280" i="1" s="1"/>
  <c r="R280" i="1" s="1"/>
  <c r="L280" i="1"/>
  <c r="O280" i="1" s="1"/>
  <c r="N280" i="1"/>
  <c r="G281" i="1"/>
  <c r="H281" i="1"/>
  <c r="I281" i="1"/>
  <c r="K281" i="1"/>
  <c r="M281" i="1"/>
  <c r="F284" i="1"/>
  <c r="J284" i="1"/>
  <c r="N284" i="1"/>
  <c r="O284" i="1" s="1"/>
  <c r="F285" i="1"/>
  <c r="G285" i="1"/>
  <c r="H285" i="1"/>
  <c r="I285" i="1"/>
  <c r="J285" i="1"/>
  <c r="K285" i="1"/>
  <c r="L285" i="1"/>
  <c r="M285" i="1"/>
  <c r="N285" i="1"/>
  <c r="Q285" i="1"/>
  <c r="G288" i="1"/>
  <c r="H288" i="1"/>
  <c r="I288" i="1"/>
  <c r="K288" i="1"/>
  <c r="M288" i="1"/>
  <c r="F291" i="1"/>
  <c r="J291" i="1" s="1"/>
  <c r="O291" i="1"/>
  <c r="F292" i="1"/>
  <c r="J292" i="1"/>
  <c r="P292" i="1" s="1"/>
  <c r="R292" i="1" s="1"/>
  <c r="O292" i="1"/>
  <c r="F293" i="1"/>
  <c r="J293" i="1" s="1"/>
  <c r="P293" i="1" s="1"/>
  <c r="R293" i="1" s="1"/>
  <c r="O293" i="1"/>
  <c r="F294" i="1"/>
  <c r="J294" i="1" s="1"/>
  <c r="P294" i="1" s="1"/>
  <c r="R294" i="1" s="1"/>
  <c r="O294" i="1"/>
  <c r="F295" i="1"/>
  <c r="J295" i="1" s="1"/>
  <c r="P295" i="1" s="1"/>
  <c r="R295" i="1" s="1"/>
  <c r="O295" i="1"/>
  <c r="F296" i="1"/>
  <c r="J296" i="1"/>
  <c r="O296" i="1"/>
  <c r="P296" i="1"/>
  <c r="R296" i="1" s="1"/>
  <c r="F297" i="1"/>
  <c r="J297" i="1" s="1"/>
  <c r="P297" i="1" s="1"/>
  <c r="R297" i="1" s="1"/>
  <c r="O297" i="1"/>
  <c r="F298" i="1"/>
  <c r="J298" i="1"/>
  <c r="O298" i="1"/>
  <c r="P298" i="1"/>
  <c r="R298" i="1" s="1"/>
  <c r="F299" i="1"/>
  <c r="J299" i="1" s="1"/>
  <c r="P299" i="1" s="1"/>
  <c r="R299" i="1" s="1"/>
  <c r="O299" i="1"/>
  <c r="F300" i="1"/>
  <c r="J300" i="1"/>
  <c r="P300" i="1" s="1"/>
  <c r="R300" i="1" s="1"/>
  <c r="O300" i="1"/>
  <c r="F301" i="1"/>
  <c r="J301" i="1" s="1"/>
  <c r="P301" i="1" s="1"/>
  <c r="R301" i="1" s="1"/>
  <c r="O301" i="1"/>
  <c r="F302" i="1"/>
  <c r="J302" i="1" s="1"/>
  <c r="P302" i="1" s="1"/>
  <c r="R302" i="1" s="1"/>
  <c r="O302" i="1"/>
  <c r="F303" i="1"/>
  <c r="J303" i="1"/>
  <c r="P303" i="1" s="1"/>
  <c r="R303" i="1" s="1"/>
  <c r="O303" i="1"/>
  <c r="F304" i="1"/>
  <c r="J304" i="1"/>
  <c r="O304" i="1"/>
  <c r="P304" i="1"/>
  <c r="R304" i="1" s="1"/>
  <c r="F305" i="1"/>
  <c r="F309" i="1" s="1"/>
  <c r="O305" i="1"/>
  <c r="F306" i="1"/>
  <c r="J306" i="1"/>
  <c r="O306" i="1"/>
  <c r="P306" i="1"/>
  <c r="R306" i="1" s="1"/>
  <c r="F307" i="1"/>
  <c r="J307" i="1" s="1"/>
  <c r="P307" i="1" s="1"/>
  <c r="R307" i="1" s="1"/>
  <c r="O307" i="1"/>
  <c r="G309" i="1"/>
  <c r="G313" i="1" s="1"/>
  <c r="H309" i="1"/>
  <c r="I309" i="1"/>
  <c r="K309" i="1"/>
  <c r="L309" i="1"/>
  <c r="M309" i="1"/>
  <c r="M313" i="1" s="1"/>
  <c r="N309" i="1"/>
  <c r="O309" i="1"/>
  <c r="Q309" i="1"/>
  <c r="H313" i="1"/>
  <c r="I313" i="1"/>
  <c r="K313" i="1"/>
  <c r="W8" i="9" l="1"/>
  <c r="Y8" i="9" s="1"/>
  <c r="W14" i="9"/>
  <c r="Y14" i="9" s="1"/>
  <c r="W6" i="9"/>
  <c r="Y6" i="9" s="1"/>
  <c r="O19" i="9"/>
  <c r="M19" i="9"/>
  <c r="Q14" i="9"/>
  <c r="V14" i="9" s="1"/>
  <c r="Q10" i="9"/>
  <c r="V10" i="9" s="1"/>
  <c r="W10" i="9" s="1"/>
  <c r="Y10" i="9" s="1"/>
  <c r="Q6" i="9"/>
  <c r="V6" i="9" s="1"/>
  <c r="Q11" i="9"/>
  <c r="V11" i="9" s="1"/>
  <c r="W11" i="9" s="1"/>
  <c r="Y11" i="9" s="1"/>
  <c r="Q2" i="9"/>
  <c r="Q7" i="9"/>
  <c r="V7" i="9" s="1"/>
  <c r="W7" i="9" s="1"/>
  <c r="Y7" i="9" s="1"/>
  <c r="X5" i="8"/>
  <c r="X30" i="8" s="1"/>
  <c r="V30" i="8"/>
  <c r="N30" i="8"/>
  <c r="P94" i="7"/>
  <c r="R94" i="7" s="1"/>
  <c r="J129" i="7"/>
  <c r="R5" i="7"/>
  <c r="R129" i="7" s="1"/>
  <c r="P129" i="7"/>
  <c r="F129" i="7"/>
  <c r="P209" i="6"/>
  <c r="R208" i="6"/>
  <c r="R209" i="6" s="1"/>
  <c r="P176" i="6"/>
  <c r="R168" i="6"/>
  <c r="R176" i="6" s="1"/>
  <c r="P115" i="6"/>
  <c r="R111" i="6"/>
  <c r="R115" i="6" s="1"/>
  <c r="R91" i="6"/>
  <c r="R92" i="6" s="1"/>
  <c r="P92" i="6"/>
  <c r="P151" i="6"/>
  <c r="R147" i="6"/>
  <c r="R151" i="6" s="1"/>
  <c r="P135" i="6"/>
  <c r="R134" i="6"/>
  <c r="R135" i="6" s="1"/>
  <c r="R105" i="6"/>
  <c r="P108" i="6"/>
  <c r="P35" i="6"/>
  <c r="R33" i="6"/>
  <c r="R35" i="6" s="1"/>
  <c r="P303" i="6"/>
  <c r="R285" i="6"/>
  <c r="R303" i="6" s="1"/>
  <c r="P248" i="6"/>
  <c r="R238" i="6"/>
  <c r="R248" i="6" s="1"/>
  <c r="P230" i="6"/>
  <c r="R226" i="6"/>
  <c r="R230" i="6" s="1"/>
  <c r="R108" i="6"/>
  <c r="P100" i="6"/>
  <c r="R98" i="6"/>
  <c r="R100" i="6" s="1"/>
  <c r="P44" i="6"/>
  <c r="R42" i="6"/>
  <c r="R44" i="6" s="1"/>
  <c r="M308" i="6"/>
  <c r="R142" i="6"/>
  <c r="R144" i="6" s="1"/>
  <c r="P144" i="6"/>
  <c r="P223" i="6"/>
  <c r="R219" i="6"/>
  <c r="R223" i="6" s="1"/>
  <c r="P139" i="6"/>
  <c r="R138" i="6"/>
  <c r="R139" i="6" s="1"/>
  <c r="R88" i="6"/>
  <c r="P48" i="6"/>
  <c r="R47" i="6"/>
  <c r="R48" i="6" s="1"/>
  <c r="P275" i="6"/>
  <c r="R266" i="6"/>
  <c r="R275" i="6" s="1"/>
  <c r="P205" i="6"/>
  <c r="R190" i="6"/>
  <c r="R205" i="6" s="1"/>
  <c r="R154" i="6"/>
  <c r="R157" i="6" s="1"/>
  <c r="P157" i="6"/>
  <c r="R26" i="6"/>
  <c r="P187" i="6"/>
  <c r="R183" i="6"/>
  <c r="R187" i="6" s="1"/>
  <c r="R214" i="6"/>
  <c r="P131" i="6"/>
  <c r="R130" i="6"/>
  <c r="R95" i="6"/>
  <c r="R96" i="6" s="1"/>
  <c r="P96" i="6"/>
  <c r="P78" i="6"/>
  <c r="R67" i="6"/>
  <c r="R78" i="6" s="1"/>
  <c r="R60" i="6"/>
  <c r="R64" i="6" s="1"/>
  <c r="P64" i="6"/>
  <c r="J30" i="6"/>
  <c r="P28" i="6"/>
  <c r="R118" i="6"/>
  <c r="R121" i="6" s="1"/>
  <c r="P121" i="6"/>
  <c r="P57" i="6"/>
  <c r="R53" i="6"/>
  <c r="R57" i="6" s="1"/>
  <c r="R233" i="6"/>
  <c r="R235" i="6" s="1"/>
  <c r="P235" i="6"/>
  <c r="P259" i="6"/>
  <c r="R255" i="6"/>
  <c r="R259" i="6" s="1"/>
  <c r="R160" i="6"/>
  <c r="R165" i="6" s="1"/>
  <c r="P165" i="6"/>
  <c r="R131" i="6"/>
  <c r="P126" i="6"/>
  <c r="R124" i="6"/>
  <c r="R126" i="6" s="1"/>
  <c r="J64" i="6"/>
  <c r="P17" i="6"/>
  <c r="R6" i="6"/>
  <c r="R17" i="6" s="1"/>
  <c r="J223" i="6"/>
  <c r="J157" i="6"/>
  <c r="J115" i="6"/>
  <c r="P26" i="6"/>
  <c r="J248" i="6"/>
  <c r="J151" i="6"/>
  <c r="J88" i="6"/>
  <c r="J57" i="6"/>
  <c r="J275" i="6"/>
  <c r="J176" i="6"/>
  <c r="J126" i="6"/>
  <c r="J100" i="6"/>
  <c r="J78" i="6"/>
  <c r="J35" i="6"/>
  <c r="J17" i="6"/>
  <c r="J96" i="6"/>
  <c r="J303" i="6"/>
  <c r="P279" i="6"/>
  <c r="J230" i="6"/>
  <c r="O223" i="6"/>
  <c r="J205" i="6"/>
  <c r="P180" i="6"/>
  <c r="O157" i="6"/>
  <c r="O115" i="6"/>
  <c r="O92" i="6"/>
  <c r="P88" i="6"/>
  <c r="P39" i="6"/>
  <c r="F30" i="6"/>
  <c r="F282" i="6" s="1"/>
  <c r="F308" i="6" s="1"/>
  <c r="P214" i="6"/>
  <c r="O64" i="6"/>
  <c r="O282" i="6" s="1"/>
  <c r="O308" i="6" s="1"/>
  <c r="O18" i="5"/>
  <c r="W6" i="5"/>
  <c r="Y6" i="5" s="1"/>
  <c r="Y5" i="5"/>
  <c r="V18" i="5"/>
  <c r="V27" i="4"/>
  <c r="X27" i="4" s="1"/>
  <c r="V41" i="4"/>
  <c r="X41" i="4" s="1"/>
  <c r="V8" i="4"/>
  <c r="X8" i="4" s="1"/>
  <c r="V23" i="4"/>
  <c r="X23" i="4" s="1"/>
  <c r="X5" i="4"/>
  <c r="V7" i="4"/>
  <c r="X7" i="4" s="1"/>
  <c r="S11" i="4"/>
  <c r="S48" i="4" s="1"/>
  <c r="P26" i="4"/>
  <c r="U26" i="4" s="1"/>
  <c r="V26" i="4" s="1"/>
  <c r="X26" i="4" s="1"/>
  <c r="P22" i="4"/>
  <c r="U22" i="4" s="1"/>
  <c r="V22" i="4" s="1"/>
  <c r="X22" i="4" s="1"/>
  <c r="P11" i="4"/>
  <c r="P7" i="4"/>
  <c r="U7" i="4" s="1"/>
  <c r="N48" i="4"/>
  <c r="P38" i="4"/>
  <c r="U38" i="4" s="1"/>
  <c r="V38" i="4" s="1"/>
  <c r="X38" i="4" s="1"/>
  <c r="P34" i="4"/>
  <c r="U34" i="4" s="1"/>
  <c r="V34" i="4" s="1"/>
  <c r="X34" i="4" s="1"/>
  <c r="P13" i="4"/>
  <c r="U13" i="4" s="1"/>
  <c r="V13" i="4" s="1"/>
  <c r="X13" i="4" s="1"/>
  <c r="O72" i="2"/>
  <c r="L139" i="2"/>
  <c r="O139" i="2"/>
  <c r="P106" i="2"/>
  <c r="R106" i="2" s="1"/>
  <c r="P72" i="2"/>
  <c r="R72" i="2" s="1"/>
  <c r="R31" i="2"/>
  <c r="J139" i="2"/>
  <c r="P5" i="2"/>
  <c r="J73" i="2"/>
  <c r="P73" i="2" s="1"/>
  <c r="R73" i="2" s="1"/>
  <c r="J66" i="2"/>
  <c r="P66" i="2" s="1"/>
  <c r="R66" i="2" s="1"/>
  <c r="J62" i="2"/>
  <c r="P62" i="2" s="1"/>
  <c r="R62" i="2" s="1"/>
  <c r="Q31" i="2"/>
  <c r="Q139" i="2" s="1"/>
  <c r="F139" i="2"/>
  <c r="P274" i="1"/>
  <c r="R274" i="1" s="1"/>
  <c r="P250" i="1"/>
  <c r="R250" i="1" s="1"/>
  <c r="P279" i="1"/>
  <c r="R279" i="1" s="1"/>
  <c r="O249" i="1"/>
  <c r="P249" i="1" s="1"/>
  <c r="R249" i="1" s="1"/>
  <c r="J281" i="1"/>
  <c r="P291" i="1"/>
  <c r="P284" i="1"/>
  <c r="O285" i="1"/>
  <c r="R268" i="1"/>
  <c r="R269" i="1" s="1"/>
  <c r="P243" i="1"/>
  <c r="P233" i="1"/>
  <c r="R233" i="1" s="1"/>
  <c r="L265" i="1"/>
  <c r="J305" i="1"/>
  <c r="P305" i="1" s="1"/>
  <c r="R305" i="1" s="1"/>
  <c r="F185" i="1"/>
  <c r="J184" i="1"/>
  <c r="L162" i="1"/>
  <c r="O160" i="1"/>
  <c r="J23" i="1"/>
  <c r="N23" i="1"/>
  <c r="O23" i="1" s="1"/>
  <c r="P231" i="1"/>
  <c r="J235" i="1"/>
  <c r="J202" i="1"/>
  <c r="L202" i="1"/>
  <c r="O202" i="1" s="1"/>
  <c r="J196" i="1"/>
  <c r="L196" i="1"/>
  <c r="N196" i="1"/>
  <c r="P160" i="1"/>
  <c r="J162" i="1"/>
  <c r="J253" i="1"/>
  <c r="J228" i="1"/>
  <c r="O224" i="1"/>
  <c r="O149" i="1"/>
  <c r="N129" i="1"/>
  <c r="N131" i="1" s="1"/>
  <c r="J129" i="1"/>
  <c r="F131" i="1"/>
  <c r="L129" i="1"/>
  <c r="P99" i="1"/>
  <c r="R98" i="1"/>
  <c r="R99" i="1" s="1"/>
  <c r="O90" i="1"/>
  <c r="P90" i="1" s="1"/>
  <c r="R90" i="1" s="1"/>
  <c r="J13" i="1"/>
  <c r="P13" i="1" s="1"/>
  <c r="R13" i="1" s="1"/>
  <c r="F17" i="1"/>
  <c r="J17" i="1"/>
  <c r="Q272" i="1"/>
  <c r="Q281" i="1" s="1"/>
  <c r="P269" i="1"/>
  <c r="P200" i="1"/>
  <c r="R200" i="1" s="1"/>
  <c r="P198" i="1"/>
  <c r="R198" i="1" s="1"/>
  <c r="P180" i="1"/>
  <c r="R180" i="1" s="1"/>
  <c r="P177" i="1"/>
  <c r="R177" i="1" s="1"/>
  <c r="P166" i="1"/>
  <c r="R166" i="1" s="1"/>
  <c r="J58" i="1"/>
  <c r="J21" i="1"/>
  <c r="Q21" i="1"/>
  <c r="Q26" i="1" s="1"/>
  <c r="F26" i="1"/>
  <c r="F281" i="1"/>
  <c r="J265" i="1"/>
  <c r="F228" i="1"/>
  <c r="O207" i="1"/>
  <c r="P207" i="1" s="1"/>
  <c r="R207" i="1" s="1"/>
  <c r="O204" i="1"/>
  <c r="P204" i="1" s="1"/>
  <c r="R204" i="1" s="1"/>
  <c r="L190" i="1"/>
  <c r="N190" i="1"/>
  <c r="J104" i="1"/>
  <c r="P104" i="1" s="1"/>
  <c r="Q104" i="1"/>
  <c r="F45" i="1"/>
  <c r="J43" i="1"/>
  <c r="N277" i="1"/>
  <c r="F269" i="1"/>
  <c r="N247" i="1"/>
  <c r="P225" i="1"/>
  <c r="R225" i="1" s="1"/>
  <c r="F210" i="1"/>
  <c r="O174" i="1"/>
  <c r="O181" i="1" s="1"/>
  <c r="R48" i="1"/>
  <c r="R49" i="1" s="1"/>
  <c r="P49" i="1"/>
  <c r="R20" i="1"/>
  <c r="N278" i="1"/>
  <c r="O278" i="1" s="1"/>
  <c r="P278" i="1" s="1"/>
  <c r="R278" i="1" s="1"/>
  <c r="L277" i="1"/>
  <c r="O277" i="1" s="1"/>
  <c r="P277" i="1" s="1"/>
  <c r="R277" i="1" s="1"/>
  <c r="N273" i="1"/>
  <c r="N281" i="1" s="1"/>
  <c r="L272" i="1"/>
  <c r="N261" i="1"/>
  <c r="N265" i="1" s="1"/>
  <c r="N248" i="1"/>
  <c r="O248" i="1" s="1"/>
  <c r="P248" i="1" s="1"/>
  <c r="R248" i="1" s="1"/>
  <c r="L247" i="1"/>
  <c r="P239" i="1"/>
  <c r="R239" i="1" s="1"/>
  <c r="R240" i="1" s="1"/>
  <c r="N226" i="1"/>
  <c r="N228" i="1" s="1"/>
  <c r="F219" i="1"/>
  <c r="F214" i="1"/>
  <c r="N205" i="1"/>
  <c r="O205" i="1" s="1"/>
  <c r="N199" i="1"/>
  <c r="F192" i="1"/>
  <c r="J189" i="1"/>
  <c r="L189" i="1"/>
  <c r="N189" i="1"/>
  <c r="N184" i="1"/>
  <c r="N185" i="1" s="1"/>
  <c r="P174" i="1"/>
  <c r="R174" i="1" s="1"/>
  <c r="O168" i="1"/>
  <c r="L170" i="1"/>
  <c r="N156" i="1"/>
  <c r="F120" i="1"/>
  <c r="J116" i="1"/>
  <c r="J35" i="1"/>
  <c r="P34" i="1"/>
  <c r="R34" i="1" s="1"/>
  <c r="L226" i="1"/>
  <c r="P217" i="1"/>
  <c r="P213" i="1"/>
  <c r="J205" i="1"/>
  <c r="L199" i="1"/>
  <c r="O199" i="1" s="1"/>
  <c r="P199" i="1" s="1"/>
  <c r="R199" i="1" s="1"/>
  <c r="L197" i="1"/>
  <c r="O197" i="1" s="1"/>
  <c r="P197" i="1" s="1"/>
  <c r="R197" i="1" s="1"/>
  <c r="N197" i="1"/>
  <c r="O191" i="1"/>
  <c r="P191" i="1" s="1"/>
  <c r="R191" i="1" s="1"/>
  <c r="L184" i="1"/>
  <c r="P168" i="1"/>
  <c r="R168" i="1" s="1"/>
  <c r="R94" i="1"/>
  <c r="R95" i="1" s="1"/>
  <c r="N91" i="1"/>
  <c r="P76" i="1"/>
  <c r="R76" i="1" s="1"/>
  <c r="O44" i="1"/>
  <c r="O45" i="1" s="1"/>
  <c r="R33" i="1"/>
  <c r="R35" i="1" s="1"/>
  <c r="Q195" i="1"/>
  <c r="Q210" i="1" s="1"/>
  <c r="P188" i="1"/>
  <c r="L154" i="1"/>
  <c r="O154" i="1" s="1"/>
  <c r="P154" i="1" s="1"/>
  <c r="R154" i="1" s="1"/>
  <c r="J148" i="1"/>
  <c r="P144" i="1"/>
  <c r="J134" i="1"/>
  <c r="J124" i="1"/>
  <c r="L124" i="1"/>
  <c r="J66" i="1"/>
  <c r="P66" i="1" s="1"/>
  <c r="R66" i="1" s="1"/>
  <c r="L67" i="1"/>
  <c r="O64" i="1"/>
  <c r="P35" i="1"/>
  <c r="L29" i="1"/>
  <c r="N22" i="1"/>
  <c r="J103" i="1"/>
  <c r="Q103" i="1"/>
  <c r="Q105" i="1" s="1"/>
  <c r="F105" i="1"/>
  <c r="L74" i="1"/>
  <c r="N74" i="1"/>
  <c r="L178" i="1"/>
  <c r="O178" i="1" s="1"/>
  <c r="P178" i="1" s="1"/>
  <c r="R178" i="1" s="1"/>
  <c r="J173" i="1"/>
  <c r="N167" i="1"/>
  <c r="N161" i="1"/>
  <c r="Q159" i="1"/>
  <c r="J152" i="1"/>
  <c r="L152" i="1"/>
  <c r="L144" i="1"/>
  <c r="O139" i="1"/>
  <c r="O135" i="1"/>
  <c r="P135" i="1" s="1"/>
  <c r="R135" i="1" s="1"/>
  <c r="L119" i="1"/>
  <c r="N119" i="1"/>
  <c r="N120" i="1"/>
  <c r="N89" i="1"/>
  <c r="P79" i="1"/>
  <c r="R79" i="1" s="1"/>
  <c r="N77" i="1"/>
  <c r="O77" i="1" s="1"/>
  <c r="P77" i="1" s="1"/>
  <c r="R77" i="1" s="1"/>
  <c r="O75" i="1"/>
  <c r="P75" i="1" s="1"/>
  <c r="R75" i="1" s="1"/>
  <c r="N81" i="1"/>
  <c r="J70" i="1"/>
  <c r="F81" i="1"/>
  <c r="P58" i="1"/>
  <c r="P17" i="1"/>
  <c r="R6" i="1"/>
  <c r="R17" i="1" s="1"/>
  <c r="J195" i="1"/>
  <c r="J167" i="1"/>
  <c r="P123" i="1"/>
  <c r="L89" i="1"/>
  <c r="R38" i="1"/>
  <c r="R39" i="1" s="1"/>
  <c r="P39" i="1"/>
  <c r="P155" i="1"/>
  <c r="R155" i="1" s="1"/>
  <c r="O153" i="1"/>
  <c r="P153" i="1" s="1"/>
  <c r="R153" i="1" s="1"/>
  <c r="P147" i="1"/>
  <c r="L125" i="1"/>
  <c r="N125" i="1"/>
  <c r="N126" i="1" s="1"/>
  <c r="F126" i="1"/>
  <c r="F91" i="1"/>
  <c r="J87" i="1"/>
  <c r="L87" i="1"/>
  <c r="P71" i="1"/>
  <c r="R71" i="1" s="1"/>
  <c r="O65" i="1"/>
  <c r="Q63" i="1"/>
  <c r="Q67" i="1" s="1"/>
  <c r="J165" i="1"/>
  <c r="F170" i="1"/>
  <c r="F149" i="1"/>
  <c r="Q134" i="1"/>
  <c r="Q136" i="1" s="1"/>
  <c r="J113" i="1"/>
  <c r="P109" i="1"/>
  <c r="F95" i="1"/>
  <c r="F67" i="1"/>
  <c r="P65" i="1"/>
  <c r="R65" i="1" s="1"/>
  <c r="F30" i="1"/>
  <c r="V2" i="9" l="1"/>
  <c r="Q19" i="9"/>
  <c r="P282" i="6"/>
  <c r="P308" i="6" s="1"/>
  <c r="R282" i="6"/>
  <c r="R308" i="6" s="1"/>
  <c r="P30" i="6"/>
  <c r="R28" i="6"/>
  <c r="R30" i="6" s="1"/>
  <c r="J282" i="6"/>
  <c r="J308" i="6" s="1"/>
  <c r="W18" i="5"/>
  <c r="Y18" i="5"/>
  <c r="U11" i="4"/>
  <c r="V11" i="4" s="1"/>
  <c r="X11" i="4" s="1"/>
  <c r="X48" i="4" s="1"/>
  <c r="P48" i="4"/>
  <c r="P139" i="2"/>
  <c r="R5" i="2"/>
  <c r="R139" i="2" s="1"/>
  <c r="R109" i="1"/>
  <c r="R113" i="1" s="1"/>
  <c r="P113" i="1"/>
  <c r="R147" i="1"/>
  <c r="R123" i="1"/>
  <c r="J81" i="1"/>
  <c r="P70" i="1"/>
  <c r="L120" i="1"/>
  <c r="O119" i="1"/>
  <c r="N170" i="1"/>
  <c r="O167" i="1"/>
  <c r="O170" i="1" s="1"/>
  <c r="O67" i="1"/>
  <c r="P64" i="1"/>
  <c r="P148" i="1"/>
  <c r="R148" i="1" s="1"/>
  <c r="J149" i="1"/>
  <c r="P116" i="1"/>
  <c r="J120" i="1"/>
  <c r="L192" i="1"/>
  <c r="O189" i="1"/>
  <c r="F288" i="1"/>
  <c r="R160" i="1"/>
  <c r="L91" i="1"/>
  <c r="O87" i="1"/>
  <c r="P173" i="1"/>
  <c r="J181" i="1"/>
  <c r="P189" i="1"/>
  <c r="R189" i="1" s="1"/>
  <c r="O247" i="1"/>
  <c r="L253" i="1"/>
  <c r="N253" i="1"/>
  <c r="R231" i="1"/>
  <c r="R235" i="1" s="1"/>
  <c r="P235" i="1"/>
  <c r="P87" i="1"/>
  <c r="P167" i="1"/>
  <c r="R167" i="1" s="1"/>
  <c r="O140" i="1"/>
  <c r="P139" i="1"/>
  <c r="J105" i="1"/>
  <c r="P103" i="1"/>
  <c r="R188" i="1"/>
  <c r="P205" i="1"/>
  <c r="R205" i="1" s="1"/>
  <c r="O190" i="1"/>
  <c r="P190" i="1" s="1"/>
  <c r="R190" i="1" s="1"/>
  <c r="P21" i="1"/>
  <c r="J26" i="1"/>
  <c r="P224" i="1"/>
  <c r="N210" i="1"/>
  <c r="O261" i="1"/>
  <c r="P195" i="1"/>
  <c r="J210" i="1"/>
  <c r="J91" i="1"/>
  <c r="R213" i="1"/>
  <c r="R214" i="1" s="1"/>
  <c r="P214" i="1"/>
  <c r="O196" i="1"/>
  <c r="O210" i="1" s="1"/>
  <c r="L210" i="1"/>
  <c r="P23" i="1"/>
  <c r="R23" i="1" s="1"/>
  <c r="J185" i="1"/>
  <c r="P240" i="1"/>
  <c r="L156" i="1"/>
  <c r="O152" i="1"/>
  <c r="O156" i="1" s="1"/>
  <c r="N26" i="1"/>
  <c r="O22" i="1"/>
  <c r="L126" i="1"/>
  <c r="O124" i="1"/>
  <c r="O126" i="1" s="1"/>
  <c r="R217" i="1"/>
  <c r="R219" i="1" s="1"/>
  <c r="P219" i="1"/>
  <c r="L281" i="1"/>
  <c r="O272" i="1"/>
  <c r="O136" i="1"/>
  <c r="P43" i="1"/>
  <c r="Q43" i="1"/>
  <c r="Q45" i="1" s="1"/>
  <c r="Q288" i="1" s="1"/>
  <c r="Q313" i="1" s="1"/>
  <c r="J45" i="1"/>
  <c r="O129" i="1"/>
  <c r="O131" i="1" s="1"/>
  <c r="L131" i="1"/>
  <c r="P196" i="1"/>
  <c r="R196" i="1" s="1"/>
  <c r="R63" i="1"/>
  <c r="P165" i="1"/>
  <c r="J170" i="1"/>
  <c r="J156" i="1"/>
  <c r="P152" i="1"/>
  <c r="J67" i="1"/>
  <c r="O184" i="1"/>
  <c r="O185" i="1" s="1"/>
  <c r="L185" i="1"/>
  <c r="O226" i="1"/>
  <c r="P226" i="1" s="1"/>
  <c r="R226" i="1" s="1"/>
  <c r="L228" i="1"/>
  <c r="P44" i="1"/>
  <c r="R44" i="1" s="1"/>
  <c r="P285" i="1"/>
  <c r="R284" i="1"/>
  <c r="R285" i="1" s="1"/>
  <c r="O273" i="1"/>
  <c r="P273" i="1" s="1"/>
  <c r="R273" i="1" s="1"/>
  <c r="O89" i="1"/>
  <c r="P89" i="1" s="1"/>
  <c r="R89" i="1" s="1"/>
  <c r="Q162" i="1"/>
  <c r="R159" i="1"/>
  <c r="O29" i="1"/>
  <c r="L30" i="1"/>
  <c r="J136" i="1"/>
  <c r="P134" i="1"/>
  <c r="L181" i="1"/>
  <c r="F313" i="1"/>
  <c r="J131" i="1"/>
  <c r="P202" i="1"/>
  <c r="R202" i="1" s="1"/>
  <c r="R243" i="1"/>
  <c r="R291" i="1"/>
  <c r="R309" i="1" s="1"/>
  <c r="P309" i="1"/>
  <c r="O125" i="1"/>
  <c r="P125" i="1" s="1"/>
  <c r="R125" i="1" s="1"/>
  <c r="J126" i="1"/>
  <c r="O161" i="1"/>
  <c r="P161" i="1" s="1"/>
  <c r="R161" i="1" s="1"/>
  <c r="N162" i="1"/>
  <c r="O74" i="1"/>
  <c r="L81" i="1"/>
  <c r="N192" i="1"/>
  <c r="R104" i="1"/>
  <c r="J192" i="1"/>
  <c r="J309" i="1"/>
  <c r="V19" i="9" l="1"/>
  <c r="W2" i="9"/>
  <c r="V48" i="4"/>
  <c r="U48" i="4"/>
  <c r="J288" i="1"/>
  <c r="J313" i="1" s="1"/>
  <c r="R139" i="1"/>
  <c r="R140" i="1" s="1"/>
  <c r="P140" i="1"/>
  <c r="P162" i="1"/>
  <c r="P74" i="1"/>
  <c r="R74" i="1" s="1"/>
  <c r="O81" i="1"/>
  <c r="L288" i="1"/>
  <c r="L313" i="1" s="1"/>
  <c r="P156" i="1"/>
  <c r="R152" i="1"/>
  <c r="R156" i="1" s="1"/>
  <c r="R21" i="1"/>
  <c r="P247" i="1"/>
  <c r="O253" i="1"/>
  <c r="R64" i="1"/>
  <c r="R67" i="1" s="1"/>
  <c r="P67" i="1"/>
  <c r="R162" i="1"/>
  <c r="P184" i="1"/>
  <c r="P210" i="1"/>
  <c r="R195" i="1"/>
  <c r="R210" i="1" s="1"/>
  <c r="R87" i="1"/>
  <c r="R91" i="1" s="1"/>
  <c r="P91" i="1"/>
  <c r="O192" i="1"/>
  <c r="R149" i="1"/>
  <c r="P129" i="1"/>
  <c r="R43" i="1"/>
  <c r="R45" i="1" s="1"/>
  <c r="P45" i="1"/>
  <c r="O26" i="1"/>
  <c r="P22" i="1"/>
  <c r="R22" i="1" s="1"/>
  <c r="O265" i="1"/>
  <c r="P261" i="1"/>
  <c r="P192" i="1"/>
  <c r="R173" i="1"/>
  <c r="R181" i="1" s="1"/>
  <c r="P181" i="1"/>
  <c r="P149" i="1"/>
  <c r="R165" i="1"/>
  <c r="R170" i="1" s="1"/>
  <c r="P170" i="1"/>
  <c r="N288" i="1"/>
  <c r="N313" i="1" s="1"/>
  <c r="R192" i="1"/>
  <c r="O91" i="1"/>
  <c r="O120" i="1"/>
  <c r="P119" i="1"/>
  <c r="R119" i="1" s="1"/>
  <c r="O281" i="1"/>
  <c r="P272" i="1"/>
  <c r="R224" i="1"/>
  <c r="R228" i="1" s="1"/>
  <c r="P228" i="1"/>
  <c r="R103" i="1"/>
  <c r="R105" i="1" s="1"/>
  <c r="P105" i="1"/>
  <c r="R116" i="1"/>
  <c r="R120" i="1" s="1"/>
  <c r="P120" i="1"/>
  <c r="O30" i="1"/>
  <c r="P29" i="1"/>
  <c r="R134" i="1"/>
  <c r="R136" i="1" s="1"/>
  <c r="P136" i="1"/>
  <c r="P124" i="1"/>
  <c r="O228" i="1"/>
  <c r="O162" i="1"/>
  <c r="P81" i="1"/>
  <c r="R70" i="1"/>
  <c r="R81" i="1" s="1"/>
  <c r="Y2" i="9" l="1"/>
  <c r="Y19" i="9" s="1"/>
  <c r="W19" i="9"/>
  <c r="P265" i="1"/>
  <c r="R261" i="1"/>
  <c r="R265" i="1" s="1"/>
  <c r="R29" i="1"/>
  <c r="R30" i="1" s="1"/>
  <c r="P30" i="1"/>
  <c r="O288" i="1"/>
  <c r="O313" i="1" s="1"/>
  <c r="R247" i="1"/>
  <c r="R253" i="1" s="1"/>
  <c r="P253" i="1"/>
  <c r="P26" i="1"/>
  <c r="P288" i="1" s="1"/>
  <c r="P313" i="1" s="1"/>
  <c r="R272" i="1"/>
  <c r="R281" i="1" s="1"/>
  <c r="P281" i="1"/>
  <c r="R184" i="1"/>
  <c r="R185" i="1" s="1"/>
  <c r="P185" i="1"/>
  <c r="R26" i="1"/>
  <c r="R129" i="1"/>
  <c r="R131" i="1" s="1"/>
  <c r="P131" i="1"/>
  <c r="R124" i="1"/>
  <c r="R126" i="1" s="1"/>
  <c r="P126" i="1"/>
  <c r="R288" i="1" l="1"/>
  <c r="R313" i="1" s="1"/>
</calcChain>
</file>

<file path=xl/comments1.xml><?xml version="1.0" encoding="utf-8"?>
<comments xmlns="http://schemas.openxmlformats.org/spreadsheetml/2006/main">
  <authors>
    <author>Prof</author>
    <author>Luis Garcia</author>
  </authors>
  <commentList>
    <comment ref="C38" authorId="0" shapeId="0">
      <text>
        <r>
          <rPr>
            <b/>
            <sz val="9"/>
            <color indexed="81"/>
            <rFont val="Tahoma"/>
            <family val="2"/>
          </rPr>
          <t>Prof:</t>
        </r>
        <r>
          <rPr>
            <sz val="9"/>
            <color indexed="81"/>
            <rFont val="Tahoma"/>
            <family val="2"/>
          </rPr>
          <t xml:space="preserve">
CAMBIAR POR SU AYUDANTE</t>
        </r>
      </text>
    </comment>
    <comment ref="C87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ECOLOGIA Y TURISMO
</t>
        </r>
      </text>
    </comment>
    <comment ref="C167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POSIBLE CAMBIO A ADULTO MAYOR
</t>
        </r>
      </text>
    </comment>
    <comment ref="C231" authorId="1" shapeId="0">
      <text>
        <r>
          <rPr>
            <b/>
            <sz val="9"/>
            <color indexed="81"/>
            <rFont val="Tahoma"/>
            <family val="2"/>
          </rPr>
          <t>Luis Garcia:</t>
        </r>
        <r>
          <rPr>
            <sz val="9"/>
            <color indexed="81"/>
            <rFont val="Tahoma"/>
            <family val="2"/>
          </rPr>
          <t xml:space="preserve">
DAR DE BAJA 2 QUINCENA OCT
</t>
        </r>
      </text>
    </comment>
  </commentList>
</comments>
</file>

<file path=xl/sharedStrings.xml><?xml version="1.0" encoding="utf-8"?>
<sst xmlns="http://schemas.openxmlformats.org/spreadsheetml/2006/main" count="1850" uniqueCount="616">
  <si>
    <t>NETO A PAGAR</t>
  </si>
  <si>
    <t>APORT. VOLUNTARIA/ASOCIA. CIV.</t>
  </si>
  <si>
    <t>TOTAL NOMINA</t>
  </si>
  <si>
    <t>TOTAL</t>
  </si>
  <si>
    <t>CUOTA SINDICAL</t>
  </si>
  <si>
    <t>IMSS</t>
  </si>
  <si>
    <t>ISR/100%</t>
  </si>
  <si>
    <t>SUBSIDIO AL EMPLEO</t>
  </si>
  <si>
    <t>TIEMPO EXTRA</t>
  </si>
  <si>
    <t>TOTAS</t>
  </si>
  <si>
    <t>TOTAL NOMINAS DIETAS, GENERAL Y JUBILADOS</t>
  </si>
  <si>
    <t>DESC. PRESTAMO</t>
  </si>
  <si>
    <t>PRESTAMO PERSONAL</t>
  </si>
  <si>
    <t xml:space="preserve">TOTAL </t>
  </si>
  <si>
    <t xml:space="preserve">TOTAL NOMINA JUBILADOS </t>
  </si>
  <si>
    <t>MORALES MORENO MARICELA</t>
  </si>
  <si>
    <t>JUBILADO</t>
  </si>
  <si>
    <t>PANDURO QUEZADA SALVADOR</t>
  </si>
  <si>
    <t>JIMENEZ LARIOS JOSE</t>
  </si>
  <si>
    <t>CHAVEZ GONZALES MA ESTHER</t>
  </si>
  <si>
    <t>CHAVEZ NAJAR J ANGUEL</t>
  </si>
  <si>
    <t>ARIAS UREÑA ALFREDO</t>
  </si>
  <si>
    <t>ARAIZA GARCIA J. JESUS</t>
  </si>
  <si>
    <t>JIMENEZ LARIOS ANTONIO</t>
  </si>
  <si>
    <t xml:space="preserve">CORTES MARTINEZ J. ENCARNACION </t>
  </si>
  <si>
    <t xml:space="preserve">GOMEZ ARIAS ELIAS </t>
  </si>
  <si>
    <t>TORRES PANDURO MARTHA</t>
  </si>
  <si>
    <t>ORTIZ SOLORIO J. GUADALUPE</t>
  </si>
  <si>
    <t>GARCIA MENDOZA MARIA MERCED</t>
  </si>
  <si>
    <t>TORRES JIMENEZ ALVARO</t>
  </si>
  <si>
    <t>GONZALEZ GONZALEZ J. JESUS</t>
  </si>
  <si>
    <t>PARBU CORONA NIVARDO</t>
  </si>
  <si>
    <t>CARDENAS GARCIA LUZ ADRIANA</t>
  </si>
  <si>
    <t>JUBILADOS</t>
  </si>
  <si>
    <t xml:space="preserve">TOTAL NOMINA GENERAL </t>
  </si>
  <si>
    <t>FRANCISCO VALENCIA BARON</t>
  </si>
  <si>
    <t>ENCARGADO DE OFICINA</t>
  </si>
  <si>
    <t>INSPECCION AGRICOLA Y GANADERA</t>
  </si>
  <si>
    <t>JOSE DE JESUS CARVAJAL CHOCOTECO</t>
  </si>
  <si>
    <t>OPER. MAQ. CATERPILLAR</t>
  </si>
  <si>
    <t>J TRINIDAD HERNANDEZ PIMENTEL</t>
  </si>
  <si>
    <t>OPER. MAQ. D-6</t>
  </si>
  <si>
    <t>LUIS VALDOVINOS SANDOVAL</t>
  </si>
  <si>
    <t>OPER. MAQ. RETROEX.</t>
  </si>
  <si>
    <t>JUAN MANUEL HERNANDEZ HUERTA</t>
  </si>
  <si>
    <t>OPER. MAQ. MOTOCONFORM.</t>
  </si>
  <si>
    <t>-</t>
  </si>
  <si>
    <t>ANTONIO PEREZ VARGAS</t>
  </si>
  <si>
    <t>AYUDANTE TRACTOR D-6</t>
  </si>
  <si>
    <t>RODRIGO MENDOZA VARGAS</t>
  </si>
  <si>
    <t>ENC. DE MAQUINARIA</t>
  </si>
  <si>
    <t>SAGRARIO MORFIN GARCIA</t>
  </si>
  <si>
    <t>SECRETARIA</t>
  </si>
  <si>
    <t>MARTHA GONZALEZ MENDOZA</t>
  </si>
  <si>
    <t>JUAN MANUEL GALVAN TORRES</t>
  </si>
  <si>
    <t>DIR. PROM. FOMENTO AGROP. Y FOREST.</t>
  </si>
  <si>
    <t>DESARROLLO RURAL Y FOMENTO AGROPECUARIO</t>
  </si>
  <si>
    <t>CARLOS EDUARDO HERNANDEZ VILLASEÑOR</t>
  </si>
  <si>
    <t>JUEZ MUNICIPAL.</t>
  </si>
  <si>
    <t>JUZGADOS MUNICIPALES</t>
  </si>
  <si>
    <t>JOSE MARIA LICEA RIVERA</t>
  </si>
  <si>
    <t>CHOFER</t>
  </si>
  <si>
    <t>VICTORIA LARA CISNEROS</t>
  </si>
  <si>
    <t>PROMOTOR DE SALUD</t>
  </si>
  <si>
    <t>CRUZ LORENA CHAVEZ HERNANDEZ</t>
  </si>
  <si>
    <t>MEDICO MPAL.</t>
  </si>
  <si>
    <t>MARICELA DELGADILLO MACIAS</t>
  </si>
  <si>
    <t>DENTISTA CENTRO DE SALUD</t>
  </si>
  <si>
    <t>SERVICIOS MEDICOS</t>
  </si>
  <si>
    <t>TURISMO Y DEPORTES</t>
  </si>
  <si>
    <t>PAVIMENTOS Y EMPEDRADOS</t>
  </si>
  <si>
    <t>RICARDO SANCHEZ PANDURO</t>
  </si>
  <si>
    <t>ENC. DE BOMBAS</t>
  </si>
  <si>
    <t>GREGORIO JIMENEZ LARA</t>
  </si>
  <si>
    <t>TEC. MECAN. EQ. DE BOMBEO</t>
  </si>
  <si>
    <t>SALVADOR JIMENEZ LARA</t>
  </si>
  <si>
    <t xml:space="preserve">REXAYEN CARRASCO MORENO </t>
  </si>
  <si>
    <t>FONTANERO</t>
  </si>
  <si>
    <t>RAFAEL PARTIDA MORENO</t>
  </si>
  <si>
    <t>FONTANERO LA PURISIMA</t>
  </si>
  <si>
    <t>HERIBERTO LOPEZ MARTINEZ</t>
  </si>
  <si>
    <t>JUAN HERNANDEZ MALDONADO</t>
  </si>
  <si>
    <t>ARNOLDO TORRES MENDOZA</t>
  </si>
  <si>
    <t>LEONARDO CUEVAS SOLORIO</t>
  </si>
  <si>
    <t>RAMON OROZCO FLORES</t>
  </si>
  <si>
    <t xml:space="preserve">ENC. DE VALVULAS </t>
  </si>
  <si>
    <t>AGUA, DRENAJE Y ALCANTARILLADO</t>
  </si>
  <si>
    <t>JORGE ALBERTO CORDOVA CORTES</t>
  </si>
  <si>
    <t>AUX. TECNICO "A"</t>
  </si>
  <si>
    <t>FRANCISCO GOMEZ MARTINEZ</t>
  </si>
  <si>
    <t>JEFE DE ALUMBRADO PUBLICO</t>
  </si>
  <si>
    <t>ALUMBRADO PUBLICO</t>
  </si>
  <si>
    <t>MANUEL BARAJAS MENDOZA</t>
  </si>
  <si>
    <t>ENC. DE PARQUE MPAL.</t>
  </si>
  <si>
    <t>JESUS CHAVEZ LOPEZ</t>
  </si>
  <si>
    <t>BARRENDERO</t>
  </si>
  <si>
    <t>JUAN CORTES CISNEROS</t>
  </si>
  <si>
    <t xml:space="preserve">JARDINERO </t>
  </si>
  <si>
    <t>JOSE DE JESUS BARAJAS CHAVEZ</t>
  </si>
  <si>
    <t>JARDINERO</t>
  </si>
  <si>
    <t>ASEO PARQUES Y JARDINES</t>
  </si>
  <si>
    <t>MA. CONCEPCION FLORES HERNANDEZ</t>
  </si>
  <si>
    <t>CONSERJE</t>
  </si>
  <si>
    <t>M MERCEDES MEDRANO CARDENAS</t>
  </si>
  <si>
    <t>INTENDENCIA AUDITORIO MPAL</t>
  </si>
  <si>
    <t>MIGUEL ANGEL HERNANDEZ HUERTA</t>
  </si>
  <si>
    <t>ENC. DE BAÑOS PUBLICOS</t>
  </si>
  <si>
    <t>MA. DE JESUS LOPEZ AVALOS</t>
  </si>
  <si>
    <t>MERCADOS</t>
  </si>
  <si>
    <t>ESTACIONOMETRO</t>
  </si>
  <si>
    <t>FRANCISCO JAVIER CUEVAS LICEA</t>
  </si>
  <si>
    <t>VETERINARIO</t>
  </si>
  <si>
    <t>JORGE SALVADOR PEREZ ZEPEDA</t>
  </si>
  <si>
    <t>JEFE ADM. DE RATRO</t>
  </si>
  <si>
    <t>RASTRO</t>
  </si>
  <si>
    <t>SALVADOR MEZA VAZQUEZ</t>
  </si>
  <si>
    <t>VELADOR Y AUX. DE INT.</t>
  </si>
  <si>
    <t>CEMENTERIO</t>
  </si>
  <si>
    <t>GUILLERMO CORTES AGUILAR</t>
  </si>
  <si>
    <t>RECOLECTOR</t>
  </si>
  <si>
    <t>OSBALDO TORRES URENDA</t>
  </si>
  <si>
    <t>RIGOBERTO CAMPOS CHAVEZ</t>
  </si>
  <si>
    <t>MANUEL MEJIA MURGUIA</t>
  </si>
  <si>
    <t>CHOFER CAMION ESCOLAR</t>
  </si>
  <si>
    <t>MIGUEL ANGEL OCHOA MUÑIZ</t>
  </si>
  <si>
    <t>REYNALDO CAMPOS ANDRADE</t>
  </si>
  <si>
    <t>AUX. SERV. GRALES</t>
  </si>
  <si>
    <t>EDSON DE JESUS ABUNDIS SOTO</t>
  </si>
  <si>
    <t>ROSENDO GUTIERREZ MUNGUIA</t>
  </si>
  <si>
    <t>LUIS ENRIQUE MACIAS CEBALLOS</t>
  </si>
  <si>
    <t>MARCO URIEL HERNANDEZ REBOLLEDO</t>
  </si>
  <si>
    <t>MENSAJERO</t>
  </si>
  <si>
    <t>ADAN CERVANTES MORENO</t>
  </si>
  <si>
    <t>JAVIER MONJE DIAZ</t>
  </si>
  <si>
    <t>JORGE RAMIRO BARBOZA TORRES</t>
  </si>
  <si>
    <t>J JESUS PARTIDA MORENO</t>
  </si>
  <si>
    <t>SUB-DIR. SERVICIOS PUBLICOS</t>
  </si>
  <si>
    <t>J JESUS BARAJAS FLORES</t>
  </si>
  <si>
    <t>DIR. SERVICIOS PUBLICOS</t>
  </si>
  <si>
    <t>SERVICIOS PUBLICOS</t>
  </si>
  <si>
    <t>MANUEL MARTIN CAMPOS ANDRADE</t>
  </si>
  <si>
    <t>AYUDANTE DE SOLDADOR</t>
  </si>
  <si>
    <t>TIBURCIO OCEGUERA BERNAL</t>
  </si>
  <si>
    <t>SOLDADOR</t>
  </si>
  <si>
    <t>ANTONIO MARTINEZ BARAJAS</t>
  </si>
  <si>
    <t>PINTOR</t>
  </si>
  <si>
    <t>J ACENCION MARTINEZ BARAJAS</t>
  </si>
  <si>
    <t>TALLER DE CERRAJERIA Y PINTURA</t>
  </si>
  <si>
    <t>IRMA SALAZAR VAZQUEZ</t>
  </si>
  <si>
    <t>SUPERVISOR DE VIVIENDA</t>
  </si>
  <si>
    <t>VIVIENDA</t>
  </si>
  <si>
    <t>RAMON ORTIZ LICEA</t>
  </si>
  <si>
    <t>AYUDANTE OBRAS PUBLICAS</t>
  </si>
  <si>
    <t>USVALDO SALINAS AGUILAR</t>
  </si>
  <si>
    <t>MARTIN DE JESUS ANDRADE LIZARDI</t>
  </si>
  <si>
    <t>ALBERTO GONZALEZ HERNANDEZ</t>
  </si>
  <si>
    <t>JULIO CESAR MORENO CUEVAS</t>
  </si>
  <si>
    <t>ALMACENISTA</t>
  </si>
  <si>
    <t>ANTONIO GARCIA CASARES</t>
  </si>
  <si>
    <t>J JESUS LICEA CASTILLO</t>
  </si>
  <si>
    <t>AUX. OBRAS PUBLICAS</t>
  </si>
  <si>
    <t>ANTONIO LOPEZ CASTAÑEDA</t>
  </si>
  <si>
    <t>AUX. TECNICO</t>
  </si>
  <si>
    <t>CONSTRUCCION</t>
  </si>
  <si>
    <t>ROQUE PLACENCIA SALAZAR</t>
  </si>
  <si>
    <t>AYUDANTE</t>
  </si>
  <si>
    <t>ELIZABETH JIMENEZ VARGAS</t>
  </si>
  <si>
    <t>MARINA CORTES GOMEZ</t>
  </si>
  <si>
    <t>SERGIO ALAN CUEVAS ARIAS</t>
  </si>
  <si>
    <t>SUB-DIRECTOR OBRAS PUBLICAS</t>
  </si>
  <si>
    <t>JOSE ANTONIO MACIAS CARDENAS</t>
  </si>
  <si>
    <t>DIR. OBRAS PUBLICAS</t>
  </si>
  <si>
    <t>OBRAS PUBLICAS</t>
  </si>
  <si>
    <t>FRANCISCO JAVIER AGUILAR NAVARRETE</t>
  </si>
  <si>
    <t>AUX. AGUA POTABLE</t>
  </si>
  <si>
    <t>VERONICA VAZQUEZ FLORES</t>
  </si>
  <si>
    <t>OSCAR MARIO CHAVEZ DOÑAN</t>
  </si>
  <si>
    <t>DIR. DE AGUA POTABLE</t>
  </si>
  <si>
    <t>DEPARTAMENTO AGUA POTABLE</t>
  </si>
  <si>
    <t>DANELIA LOPEZ MEJIA</t>
  </si>
  <si>
    <t>AUX. ADM. CATASTRO</t>
  </si>
  <si>
    <t>ALEJANDRO MEZA BARAJAS</t>
  </si>
  <si>
    <t>CECILIA GUADALUPE JIMENEZ PANDURO</t>
  </si>
  <si>
    <t>CAJERA</t>
  </si>
  <si>
    <t>MIGUEL ANGEL CASTILLO ELIZONDO</t>
  </si>
  <si>
    <t>JEFE DE CASTASTRO</t>
  </si>
  <si>
    <t>DEPARTAMENTO DE IMPUESTOS PREDIAL Y CATASTRO</t>
  </si>
  <si>
    <t>GERARDO ORTIZ RAMIREZ</t>
  </si>
  <si>
    <t>JEFE DE MTTO. DE COMPUTO</t>
  </si>
  <si>
    <t xml:space="preserve">ALEJANDRO LOPEZ HERRERA </t>
  </si>
  <si>
    <t>ENC. DE COMP. E INF.</t>
  </si>
  <si>
    <t>DTO. COMPUTO E INFORMATICA</t>
  </si>
  <si>
    <t>KARINA JIMENEZ VARGAS</t>
  </si>
  <si>
    <t>PROVEDURIA</t>
  </si>
  <si>
    <t>HUGO CASTILLO MARTINEZ</t>
  </si>
  <si>
    <t>JEFE DE EGRESOS</t>
  </si>
  <si>
    <t>REGLAMENTOS DE EGRESOS</t>
  </si>
  <si>
    <t>MAYRA ALEJANDRA MENDOZA SANCHEZ</t>
  </si>
  <si>
    <t>AUXILIAR DE REGLAMENTOS</t>
  </si>
  <si>
    <t>EDUARDO DELGADILLO PULIDO</t>
  </si>
  <si>
    <t>DIRECTOR</t>
  </si>
  <si>
    <t>REGLAMENTOS</t>
  </si>
  <si>
    <t>CARLOS URIEL CUEVAS LUNA</t>
  </si>
  <si>
    <t>RECAUDADORA DE INGRESOS</t>
  </si>
  <si>
    <t>ROSA BIBIANA VALENCIA VARGAS</t>
  </si>
  <si>
    <t>JEFA DE INGRESOS</t>
  </si>
  <si>
    <t>DEPARTAMENTO DE INGRESOS</t>
  </si>
  <si>
    <t>CARLOS MANUEL ORTIZ PANDURO</t>
  </si>
  <si>
    <t>ENCARGADO DE CONTABILIDAD</t>
  </si>
  <si>
    <t>ABIMAEL ALEJANDRO CUEVAS MARTINEZ</t>
  </si>
  <si>
    <t>ENCARGADO CTA. PUBLICA</t>
  </si>
  <si>
    <t>PEDRO PEREGRINO LOPEZ</t>
  </si>
  <si>
    <t>ENC. DE HDA. PUB. MPAL.</t>
  </si>
  <si>
    <t>HACIENDA PUBLICA MUNICIPAL</t>
  </si>
  <si>
    <t>JOSE ENRIQUE SALAZAR VAZQUEZ</t>
  </si>
  <si>
    <t>MARIA LUZ DE LA MORA MORFIN</t>
  </si>
  <si>
    <t>AGENTE SANTIAGO</t>
  </si>
  <si>
    <t>LIDIA MARTINEZ VALDOVINOS</t>
  </si>
  <si>
    <t>JARDINERO PURISIMA</t>
  </si>
  <si>
    <t>CELSO RODRIGUEZ MARTINEZ</t>
  </si>
  <si>
    <t>AGENTE LA PURISIMA</t>
  </si>
  <si>
    <t>AGENCIAS</t>
  </si>
  <si>
    <t>LUCILA MORA RANGEL</t>
  </si>
  <si>
    <t>RADIO OPERADOR</t>
  </si>
  <si>
    <t>JOSEFINA CARDENAS BARAJAS</t>
  </si>
  <si>
    <t>MA. VERONICA RODRIGUEZ BUENROSTRO</t>
  </si>
  <si>
    <t>OFICIAL DE REGISTRO CIVIL</t>
  </si>
  <si>
    <t>VICTOR MANUEL SOTO JIMENEZ</t>
  </si>
  <si>
    <t>DELEGADO AHUIJULLO</t>
  </si>
  <si>
    <t>DELEGACIONES Y AGENCIAS</t>
  </si>
  <si>
    <t>PROGRAMA MPAL. DE EMPLEO</t>
  </si>
  <si>
    <t>MARIA AZUCENA PANDURO PANDURO</t>
  </si>
  <si>
    <t>SUBDIR. PROM. ECO.</t>
  </si>
  <si>
    <t>BERTIN UBALDO HERRERA MANCILLA</t>
  </si>
  <si>
    <t>DIR. DE PROMOCION ECONOMICA</t>
  </si>
  <si>
    <t>PROMOCION ECONOMICA</t>
  </si>
  <si>
    <t>JORGE ENRIQUE URZUA CUEVAS</t>
  </si>
  <si>
    <t>CONTRALOR</t>
  </si>
  <si>
    <t>CONTRALORIA</t>
  </si>
  <si>
    <t>JOSE DE JESUS MARTINEZ CORTES</t>
  </si>
  <si>
    <t xml:space="preserve">MECANICO </t>
  </si>
  <si>
    <t>MANTENIMIENTO VEHICULOS MPALS.</t>
  </si>
  <si>
    <t>BERTHA ALICIA SILVA MACIAS</t>
  </si>
  <si>
    <t>INTENDENCIA MUSEO</t>
  </si>
  <si>
    <t>ROCIO PANDURO CUADROS</t>
  </si>
  <si>
    <t>MA. DEL CARMEN ACEVEDO MEJIA</t>
  </si>
  <si>
    <t>INTENDENCIA CASA DE LA CULTURA</t>
  </si>
  <si>
    <t xml:space="preserve">MARIA GUADALUPE JIMENEZ SANCHEZ </t>
  </si>
  <si>
    <t>AUX. DE MUSEO</t>
  </si>
  <si>
    <t>LUIS GABRIEL AGUILAR GOMEZ</t>
  </si>
  <si>
    <t>ENCARGADO DEL MUSEO</t>
  </si>
  <si>
    <t>ANDORENY YASMIN LOPEZ MEJIA</t>
  </si>
  <si>
    <t>SECRETARIA CASA DE LA CULTURA</t>
  </si>
  <si>
    <t>LIZBETH BARON MENDOZA</t>
  </si>
  <si>
    <t>CASA DE LA CULTURA Y MUSEO</t>
  </si>
  <si>
    <t>FIDEL GOMEZ MEJIA</t>
  </si>
  <si>
    <t>ENCARGADO UNID. DEPORTIVA</t>
  </si>
  <si>
    <t>JUAN FLORES AVALOS</t>
  </si>
  <si>
    <t>JARDINERO CANCHA SAN JUAN</t>
  </si>
  <si>
    <t>JOSE LUIS MUNGUIA VALENCIA</t>
  </si>
  <si>
    <t>PROMOTOR DE INFANTIL</t>
  </si>
  <si>
    <t>JOSE ALBERTO HERRERA VAZQUEZ</t>
  </si>
  <si>
    <t>PROMOTOR DE DEPORTES</t>
  </si>
  <si>
    <t>AURELIO LADISLAO CARDENAS CISNEROS</t>
  </si>
  <si>
    <t xml:space="preserve">JUAN PABLO CARDENAS MERCADO </t>
  </si>
  <si>
    <t>JOSE LUIS YAHUACA DELGADO</t>
  </si>
  <si>
    <t>RENE CHAVEZ DENIZ</t>
  </si>
  <si>
    <t>CRONISTA</t>
  </si>
  <si>
    <t>SILVIA ANGUIANO AGUAYO</t>
  </si>
  <si>
    <t>ENCARGADA DE BIBLIOTECA</t>
  </si>
  <si>
    <t>ADELAIDA VAZQUEZ FLORES</t>
  </si>
  <si>
    <t xml:space="preserve">ERIKA GABRIELA SOTO MENDOZA </t>
  </si>
  <si>
    <t>DIR. EDUC. PUBLICA MPAL.</t>
  </si>
  <si>
    <t>EDUCACION PUBLICA</t>
  </si>
  <si>
    <t>LUZ BERTHA PANDURO ALCARAZ</t>
  </si>
  <si>
    <t>ODILIA MORALES MORENO</t>
  </si>
  <si>
    <t>OFIC. AUX. DE REG. CIV.</t>
  </si>
  <si>
    <t>MARIA TERESA QUIROZ SILVA</t>
  </si>
  <si>
    <t>REGISTRO CIVIL</t>
  </si>
  <si>
    <t>SONIA GUADALUPE ALCARAZ VAZQUEZ</t>
  </si>
  <si>
    <t xml:space="preserve">AUXILIAR RAMO 33 </t>
  </si>
  <si>
    <t>DIRECTOR RAMO 33</t>
  </si>
  <si>
    <t>JULISSA CONTRERAS CASTILLO</t>
  </si>
  <si>
    <t>AUXILIAR RAMO 20</t>
  </si>
  <si>
    <t>VALERIA ALEJANDRA LARIOS CABADAS</t>
  </si>
  <si>
    <t>DIRECTOR RAMO 20</t>
  </si>
  <si>
    <t>COPLADEMUN</t>
  </si>
  <si>
    <t>ESTUDIOS ESPECIALES</t>
  </si>
  <si>
    <t>SERGIO ALBERTO ORTIZ REYES</t>
  </si>
  <si>
    <t xml:space="preserve">FOTOGRAFO  </t>
  </si>
  <si>
    <t>PRENSA Y PUBLICIDAD</t>
  </si>
  <si>
    <t>ESPIRIDION HERNANDEZ MORAN</t>
  </si>
  <si>
    <t>CAMAROGRAFO</t>
  </si>
  <si>
    <t>ALVARO ALEJANDRO GOMEZ MARTINEZ</t>
  </si>
  <si>
    <t>DIR. DE RELAC. PUB.</t>
  </si>
  <si>
    <t>RELAC. PUB. Y COM. SOC</t>
  </si>
  <si>
    <t>TOMAS GARCIA GUERRERO</t>
  </si>
  <si>
    <t>ASESOR JURIDICO</t>
  </si>
  <si>
    <t xml:space="preserve">JURIDICO </t>
  </si>
  <si>
    <t>ANDREA SARAHI CORONA GARCIA</t>
  </si>
  <si>
    <t>ENCARGADA DE NOMINA</t>
  </si>
  <si>
    <t>EVARISTO SOTO CONTRERAS</t>
  </si>
  <si>
    <t>OFICIAL MAYOR</t>
  </si>
  <si>
    <t>OFICIALIA MAYOR</t>
  </si>
  <si>
    <t>RAQUEL ARELLANO CONTRERAS</t>
  </si>
  <si>
    <t>SECRETARIA SINDICO</t>
  </si>
  <si>
    <t>SECRETARIA REGIDORES</t>
  </si>
  <si>
    <t>SONIA YADIRA BERNABE GUTIERREZ</t>
  </si>
  <si>
    <t>RAMIRO REBOLLEDO DELGADILLO</t>
  </si>
  <si>
    <t>FABIOLA MARTINEZ CUEVAS</t>
  </si>
  <si>
    <t>RECEPCIONISTA</t>
  </si>
  <si>
    <t xml:space="preserve">MARIA ELENA GUERRERO PANDURO </t>
  </si>
  <si>
    <t>LENIN ALFREDO RAMIREZ MILANEZ</t>
  </si>
  <si>
    <t>SECRETARIO GENERAL</t>
  </si>
  <si>
    <t>MARTIN LARIOS GARCIA</t>
  </si>
  <si>
    <t>PRESIDENTE</t>
  </si>
  <si>
    <t>PRESIDENCIA</t>
  </si>
  <si>
    <t>TOTAL DIETAS</t>
  </si>
  <si>
    <t>CARMEN YADIRA ALCARAZ SOLORIO</t>
  </si>
  <si>
    <t>SINDICO</t>
  </si>
  <si>
    <t>MARIA DEL PILAR PANTOJA AGUILAR</t>
  </si>
  <si>
    <t>REGIDOR</t>
  </si>
  <si>
    <t>MAURICIO ALBERTO CONTRERAS PEREZ</t>
  </si>
  <si>
    <t>JUANA LARIOS OROZCO</t>
  </si>
  <si>
    <t>SAUL ARMANDO ROLON BARAJAS</t>
  </si>
  <si>
    <t>OSCAR RAMIRO TORRES CHAVEZ</t>
  </si>
  <si>
    <t>GRACIELA IRMA BARON MENDOZA</t>
  </si>
  <si>
    <t>JOSE OSMAR LARIOS DE LA MORA</t>
  </si>
  <si>
    <t>SALVADOR ALEJANDRO CUEVAS RODRIGUEZ</t>
  </si>
  <si>
    <t>MARIA DE LOS ANGELES GISELA ANGUIANO GALVAN</t>
  </si>
  <si>
    <t>DIETAS</t>
  </si>
  <si>
    <t>FIRMA DE CONFORMIDAD</t>
  </si>
  <si>
    <t>DIAS TRABAJADOS</t>
  </si>
  <si>
    <t xml:space="preserve">SALARIO DIARIO </t>
  </si>
  <si>
    <t>DESCUENTOS</t>
  </si>
  <si>
    <t>PRESTACIONES</t>
  </si>
  <si>
    <t>NOMBRE</t>
  </si>
  <si>
    <t>PUESTO</t>
  </si>
  <si>
    <t>TOTAL NOMINA EVENTUAL</t>
  </si>
  <si>
    <t xml:space="preserve">RAUL PEREZ PANDURO </t>
  </si>
  <si>
    <t>VELADOR MERCADO</t>
  </si>
  <si>
    <t>JAVIER RANGEL GARCIA</t>
  </si>
  <si>
    <t xml:space="preserve">VELADOR </t>
  </si>
  <si>
    <t>HECTOR ALONSO MORFIN HERRERA</t>
  </si>
  <si>
    <t>UNIDAD DE TRANSPARENCIA</t>
  </si>
  <si>
    <t>ADAN CERVANTES CASTILLO</t>
  </si>
  <si>
    <t>SUBDIRECTOR PARQUES Y JARDINES</t>
  </si>
  <si>
    <t>EDUARDO MARTINEZ BARON</t>
  </si>
  <si>
    <t>SUBDIRECTOR DE FOMENTO AGROPECUARIO</t>
  </si>
  <si>
    <t>PAUL RICARDO DE LA MORA MACIAS</t>
  </si>
  <si>
    <t>SUBDIRECTOR DE EDUCACION</t>
  </si>
  <si>
    <t>DIEGO PANDURO TENORIO</t>
  </si>
  <si>
    <t>SUBDIRECTOR DE AGUA POTABLE</t>
  </si>
  <si>
    <t>ALEJANDRO RUBEN VALENCIA SANDOVAL</t>
  </si>
  <si>
    <t>SUBDIRECTOR  DE PROTECCION CIVIL</t>
  </si>
  <si>
    <t>ROBERTO SOTO RODRIGUEZ</t>
  </si>
  <si>
    <t>JAVIER GONZALEZ CARDENAS</t>
  </si>
  <si>
    <t>SECRETARIO PARTICULAR</t>
  </si>
  <si>
    <t>LAURA MATILDE MADRIGAL MORFIN</t>
  </si>
  <si>
    <t>SECRETARIA OFICIAL MAYOR</t>
  </si>
  <si>
    <t xml:space="preserve">EMMANUEL MUNGUIA SANCHEZ </t>
  </si>
  <si>
    <t>ENRIQUE MUÑIZ GARCIA</t>
  </si>
  <si>
    <t>JOSE DE JESUS MORFIN LARIOS</t>
  </si>
  <si>
    <t>PROVEEDURIA</t>
  </si>
  <si>
    <t>ALEJANDRO RAMOS ACEVEDO</t>
  </si>
  <si>
    <t>JOAQUIN LOPEZ BAEZA</t>
  </si>
  <si>
    <t>MARISOL MEDRANO MARTINEZ</t>
  </si>
  <si>
    <t>PROMOTOR DE CULTURA MUSEO</t>
  </si>
  <si>
    <t>ARMANDO BARRAGAN LOSOYA</t>
  </si>
  <si>
    <t>PROMOTOR DE CULTURA</t>
  </si>
  <si>
    <t>SAMARIA GIZEH CHAVEZ TORRES</t>
  </si>
  <si>
    <t>JUAN CARLOS SANCHEZ MORENO</t>
  </si>
  <si>
    <t>PROMOTOR DE  DEPORTES</t>
  </si>
  <si>
    <t>JOSE ANGEL ALCARAZ ARELLANO</t>
  </si>
  <si>
    <t>PROMOTOR AGROPECUARIO</t>
  </si>
  <si>
    <t>JOSE JUAN PABLO RIVERA DIAZ</t>
  </si>
  <si>
    <t>SERGIO SANCHEZ MORFIN</t>
  </si>
  <si>
    <t>OFICIAL DE PROTECCION CIVIL</t>
  </si>
  <si>
    <t xml:space="preserve"> JOSE DE JESUS MATA MORFIN</t>
  </si>
  <si>
    <t>JACINTO DE LOS SANTOS CHAVEZ</t>
  </si>
  <si>
    <t>OCTAVIANO ESPINOZA MARTINEZ</t>
  </si>
  <si>
    <t>SABINO OSVALDO VAZQUEZ REYES</t>
  </si>
  <si>
    <t>JOSE CARLOS MAGALLANES LARA</t>
  </si>
  <si>
    <t>RAUL SUAREZ ARANDA</t>
  </si>
  <si>
    <t>GUSTAVO ANGEL DE JESUS SANTILLAN ORTEGA</t>
  </si>
  <si>
    <t>ARACELI GUTIERREZ GALVEZ</t>
  </si>
  <si>
    <t>NUTRIOLOGA SERVICIOS MEDICOS</t>
  </si>
  <si>
    <t>HECTOR MANUEL RODRIGUEZ LOPEZ</t>
  </si>
  <si>
    <t>NOTIFICADOR</t>
  </si>
  <si>
    <t>JUAN CARLOS ARELLANO CASILLAS</t>
  </si>
  <si>
    <t>JOSE ANICETO LARIOS CARDENAS</t>
  </si>
  <si>
    <t>JEFE DE PLANEACION</t>
  </si>
  <si>
    <t>CHRISTIAN MAYELA GUADALUPE VILLAGRANA MARTINEZ</t>
  </si>
  <si>
    <t>JEFA DE INFORMATICA</t>
  </si>
  <si>
    <t>DAVID LIZARDI RIVERA</t>
  </si>
  <si>
    <t>JARDINERO SANTIAGO</t>
  </si>
  <si>
    <t>MARIA ISABEL ORONA ZARATE</t>
  </si>
  <si>
    <t>JARDINERA SANTIAGO</t>
  </si>
  <si>
    <t>NORA RIVERA NEGRETE</t>
  </si>
  <si>
    <t>INTENDETE DEL MERCADO MPAL</t>
  </si>
  <si>
    <t>SUSANA ESMERALDA HERRERA MARTINEZ</t>
  </si>
  <si>
    <t xml:space="preserve">INTENDENTE </t>
  </si>
  <si>
    <t>YOSELIN CHAVEZ  SOTO</t>
  </si>
  <si>
    <t>INTENDENTE</t>
  </si>
  <si>
    <t>FRANCISCO JAVIER CERNA PADILLA</t>
  </si>
  <si>
    <t>TERESA ALCARAZ CORTES</t>
  </si>
  <si>
    <t>CELEDONIA GONZALES GOMEZ</t>
  </si>
  <si>
    <t>EDITH ANAYA MARTINEZ</t>
  </si>
  <si>
    <t>LUZ BERTHA OCEGUERA SANCHEZ</t>
  </si>
  <si>
    <t>MA.CARMEN MORFIN MENDOZA</t>
  </si>
  <si>
    <t>INT. CASA DE SALUD LA PURISIMA</t>
  </si>
  <si>
    <t xml:space="preserve">MARICELA MEZA SALAZAR </t>
  </si>
  <si>
    <t>INSTRUCTORA DE AEROBICS</t>
  </si>
  <si>
    <t>JUAN JOSE CONTRERAS CRUZ</t>
  </si>
  <si>
    <t>INSTRUCTOR MARIACHI MUNICIPAL</t>
  </si>
  <si>
    <t>MIGUEL ANGUEL MORA MARTINEZ</t>
  </si>
  <si>
    <t>INSTRUCTOR DE MUSICA</t>
  </si>
  <si>
    <t>JUAN CARLOS GONZALEZ GUTIERREZ</t>
  </si>
  <si>
    <t>ENFERMERO</t>
  </si>
  <si>
    <t>MONICA VALENCIA CEBALLOS</t>
  </si>
  <si>
    <t>ENCARGADO DE VALVULAS</t>
  </si>
  <si>
    <t>SAUL JIMENEZ LARA</t>
  </si>
  <si>
    <t>ANGEL CORONA MUÑOZ</t>
  </si>
  <si>
    <t>ENCARGADO DE VALVULA</t>
  </si>
  <si>
    <t>OCTAVIO LUNA DIAZ</t>
  </si>
  <si>
    <t>MARTIN DIAZ</t>
  </si>
  <si>
    <t>GERARDO DAÑESTA DIAZ</t>
  </si>
  <si>
    <t>ENCARGADO DE RADIO CULTURAL</t>
  </si>
  <si>
    <t>GUSTAVO MEDINA VARGAS</t>
  </si>
  <si>
    <t>ENCARGADO DE PANTEON</t>
  </si>
  <si>
    <t>ADAN GALLEGOS ROMERO</t>
  </si>
  <si>
    <t>ENCARGADO DE LOGISTICA Y DECORACION</t>
  </si>
  <si>
    <t>ERIKA BERENICE GONZALEZ MEJIA</t>
  </si>
  <si>
    <t>NIDIA GUADALUPE PANDURO BUENROSTRO</t>
  </si>
  <si>
    <t>ENCARGADA DE  COMEDORES</t>
  </si>
  <si>
    <t>ANGEL ALEXIS BERNAL BARAJAS</t>
  </si>
  <si>
    <t>LUCIANO DIAZ PANDURO</t>
  </si>
  <si>
    <t>ENC POLIDEPORTIVO</t>
  </si>
  <si>
    <t>ROGELIO DE JESUS MACIAS SANCHEZ</t>
  </si>
  <si>
    <t>ENC DE PROYECTOS</t>
  </si>
  <si>
    <t>EVERARDO CONTRERAS GARCIA</t>
  </si>
  <si>
    <t>ENC CANCHA LA LOMA</t>
  </si>
  <si>
    <t>JESUS VENUSTIANO ROMERO VARGAS</t>
  </si>
  <si>
    <t>ENC CANCHA EJIDAL</t>
  </si>
  <si>
    <t>ADOLFO EVANGELISTA CHAVEZ</t>
  </si>
  <si>
    <t>EMPEDRADOR</t>
  </si>
  <si>
    <t>ROMELIA CHAVEZ CHAVEZ</t>
  </si>
  <si>
    <t>DIRECTORA COPLADEMUN</t>
  </si>
  <si>
    <t>ALEJANDRA GUTIERREZ GOMEZ</t>
  </si>
  <si>
    <t>GONZALO RAMIREZ RAMIREZ</t>
  </si>
  <si>
    <t>DIRECTOR INSTITUTO DEL ADULTO MAYOR</t>
  </si>
  <si>
    <t>SERGIO ALBERTO RAMOS MEDRANO</t>
  </si>
  <si>
    <t>DIRECTOR GRAL. DE CULTURA</t>
  </si>
  <si>
    <t>CESAR JAVIER ANGUIANO ALVAREZ</t>
  </si>
  <si>
    <t>DIRECTOR DE TURISMO</t>
  </si>
  <si>
    <t>JUAN CUEVAS FIGUEROA</t>
  </si>
  <si>
    <t>DIRECTOR DE SERVICIOS MEDICOS</t>
  </si>
  <si>
    <t>JAIRO TOMAS MEZA LOPEZ</t>
  </si>
  <si>
    <t>DIRECTOR DE PARQUES Y JARDINES</t>
  </si>
  <si>
    <t>HERIBERTO FLORES CUEVAS</t>
  </si>
  <si>
    <t>DIRECTOR DE ECOLOGIA</t>
  </si>
  <si>
    <t>JOSE ANGEL ARRIAGA HERNANDEZ</t>
  </si>
  <si>
    <t>DIRECTOR DE DEPORTES</t>
  </si>
  <si>
    <t>JULIO HUMBERTO GUEVARA RODRIGUEZ</t>
  </si>
  <si>
    <t>DIRECTOR DE ALUMBRADO PUBLICO</t>
  </si>
  <si>
    <t>YESENIA JULISSA ALVAREZ PEREZ</t>
  </si>
  <si>
    <t>DIR INSTITUTO DE LA JUVENTUD</t>
  </si>
  <si>
    <t>CARLOS GOMEZ ARIAS</t>
  </si>
  <si>
    <t>CUBRE VACACIONES</t>
  </si>
  <si>
    <t>EFRAIN PARTIDA MORENO</t>
  </si>
  <si>
    <t>JOSE ORONA RODRIGUEZ</t>
  </si>
  <si>
    <t>ANDREA CERVANTES MELENDEZ</t>
  </si>
  <si>
    <t>COORDINADORA BRIGADA DE LA SALUD</t>
  </si>
  <si>
    <t>JOSE HAZAEL CORTES NUÑO</t>
  </si>
  <si>
    <t>COORDINADOR E INCLUSION A GRUPOS VULNERABLES</t>
  </si>
  <si>
    <t>MARIA GUADALUPE BECERRA OSORIO</t>
  </si>
  <si>
    <t>COCINERA COMEDOR LA PURISIMA</t>
  </si>
  <si>
    <t>MA. DE LA PAZ MENDOZA GARCIA</t>
  </si>
  <si>
    <t>COCINERA COMEDOR COMUNITARIO</t>
  </si>
  <si>
    <t>ISIDRO CARDENAS MORFIN</t>
  </si>
  <si>
    <t>LORENZO CHAVEZ SOTO</t>
  </si>
  <si>
    <t>URIEL VALENCIA ORTEGA</t>
  </si>
  <si>
    <t>OSCAR ANTONIO SILVA CORTES</t>
  </si>
  <si>
    <t>MIGUEL ANGEL ANGUIANO MONTES DE OCA</t>
  </si>
  <si>
    <t>SALVADOR PEREZ ARIAS</t>
  </si>
  <si>
    <t xml:space="preserve">CENSO Y CONTRUCCION </t>
  </si>
  <si>
    <t>ABEL ARIAS URENA</t>
  </si>
  <si>
    <t>ANTONIO BARAJAS LICEA</t>
  </si>
  <si>
    <t>RAUL AGUILAR RODRIGUEZ</t>
  </si>
  <si>
    <t>AYUDANTE SERVICIOS GENERALES</t>
  </si>
  <si>
    <t>GIBRAN PANDURO SANDOVAL</t>
  </si>
  <si>
    <t>AYUDANTE PARQUES Y JARDINES</t>
  </si>
  <si>
    <t>FRANCISCO JAVIER PANDURO MONTES DE OCA</t>
  </si>
  <si>
    <t>EDUARDO SILVA CORTES</t>
  </si>
  <si>
    <t>GUSTAVO GUADALUPE DIAZ RODRIGUEZ</t>
  </si>
  <si>
    <t>JUAN CARLOS CORTES GALVEZ</t>
  </si>
  <si>
    <t>JOSE BARAJAS FLORES</t>
  </si>
  <si>
    <t>JOSE DE JESUS MARTINEZ ARELLANO</t>
  </si>
  <si>
    <t>MARTIN ANTONIO ALVAREZ PEREZ</t>
  </si>
  <si>
    <t>ALEJANDRO CRUZ MEDRANO CLAUSTRO</t>
  </si>
  <si>
    <t>SERGIO LOPEZ RODRIGUEZ</t>
  </si>
  <si>
    <t>AYUDANTE DE PARQUES Y JARDINES</t>
  </si>
  <si>
    <t>JULIO CESAR GONZALEZ CARDENAS</t>
  </si>
  <si>
    <t>AYUDANTE DE OBRAS PUBLICAS</t>
  </si>
  <si>
    <t>GERARDO DAÑESTA RODRIGUEZ</t>
  </si>
  <si>
    <t>EMMANUEL DAÑESTA DIAZ</t>
  </si>
  <si>
    <t>MANUEL LOPEZ MARTINEZ</t>
  </si>
  <si>
    <t>AGUSTIN ADRIAN PINEDA EVANGELISTA</t>
  </si>
  <si>
    <t>JOSE MIGUEL MARQUEZ SANDOVAL</t>
  </si>
  <si>
    <t>ARTURO FLORES LUPERCIO</t>
  </si>
  <si>
    <t>SERGIO SANCHEZ GARCIA</t>
  </si>
  <si>
    <t>AYUDANTE DE ALBAÑIL</t>
  </si>
  <si>
    <t xml:space="preserve">MANUEL ARTURO FLORES ASCENCIO </t>
  </si>
  <si>
    <t>CLAUDIA ESMERALDA RENTERIA ORTIZ</t>
  </si>
  <si>
    <t>AYUDANTE COMEDORES</t>
  </si>
  <si>
    <t>IRMA PERAL VERA</t>
  </si>
  <si>
    <t>AYUDANTE COMEDOR LA PURISIMA</t>
  </si>
  <si>
    <t>BRENDA CECILIA SALAZAR GOMEZ</t>
  </si>
  <si>
    <t>RICARDO GARCIA ORTIZ</t>
  </si>
  <si>
    <t>AUXILIAR DE VIALIDAD</t>
  </si>
  <si>
    <t>JOSE SALVADOR BARAJAS MORENO</t>
  </si>
  <si>
    <t>ANGEL MEZA LOPEZ</t>
  </si>
  <si>
    <t>EFRAIN MORA DE LA MORA</t>
  </si>
  <si>
    <t>JORGE ELIAN ARREGUIN LICEA</t>
  </si>
  <si>
    <t>AUXILIAR DE INSTITUTO DE LA JUVENTUD</t>
  </si>
  <si>
    <t>MARIA GUADALUPE LARIOS GARCIA</t>
  </si>
  <si>
    <t>AUXILIAR DE INSTITUTO DE JOVENES</t>
  </si>
  <si>
    <t>MARIA DE LOURDES GARCIA MAGAÑA</t>
  </si>
  <si>
    <t>AUXILIAR COPLADEMUN</t>
  </si>
  <si>
    <t>RAMON BERNARDINO GOMEZ</t>
  </si>
  <si>
    <t>LILIANA FERNANDA OROZCO RODRIGUEZ</t>
  </si>
  <si>
    <t>AUXILIAR COMUNICACIÓN SOCIAL</t>
  </si>
  <si>
    <t>NELIDA MANCILLA CARDENAS</t>
  </si>
  <si>
    <t>AUXILIAR COMEDOR E. ZAPATA</t>
  </si>
  <si>
    <t>YAHIR LOMELI CONTRERAS</t>
  </si>
  <si>
    <t>AUXILIAR AHUIJULLO</t>
  </si>
  <si>
    <t>OCTAVIO BARAJAS MORFIN</t>
  </si>
  <si>
    <t>CARLOS ALFONSO ANGUIANO CHAVEZ</t>
  </si>
  <si>
    <t>AUXILIAR AGUA POTABLE</t>
  </si>
  <si>
    <t>CINDY KARINA ROLON ORTIZ</t>
  </si>
  <si>
    <t>AUX. MEDICO MPAL</t>
  </si>
  <si>
    <t>JORGE ALEJANDRO CARDENAS ROSALES</t>
  </si>
  <si>
    <t>AUX. DE COMPUTO</t>
  </si>
  <si>
    <t>JUAN CARLOS MEJINEZ SILVA</t>
  </si>
  <si>
    <t>ASEO PUBLICO</t>
  </si>
  <si>
    <t>PERCEPCIONES</t>
  </si>
  <si>
    <t>PAGAR</t>
  </si>
  <si>
    <t>ASOCIAC. CIVIL</t>
  </si>
  <si>
    <t>NOMINA</t>
  </si>
  <si>
    <t>FONACOT</t>
  </si>
  <si>
    <t>SINDICAL</t>
  </si>
  <si>
    <t>TEL</t>
  </si>
  <si>
    <t>PRESTAMO</t>
  </si>
  <si>
    <t>AL EMPLEO</t>
  </si>
  <si>
    <t>AGUINALDO/16</t>
  </si>
  <si>
    <t>EXTRA</t>
  </si>
  <si>
    <t>VACACIONAL</t>
  </si>
  <si>
    <t>PERSONAL</t>
  </si>
  <si>
    <t>NETO A</t>
  </si>
  <si>
    <t>APORT. VOLUNT</t>
  </si>
  <si>
    <t>DESCUNT</t>
  </si>
  <si>
    <t>CUOTA</t>
  </si>
  <si>
    <t>DESCTO</t>
  </si>
  <si>
    <t>DESCUENTO</t>
  </si>
  <si>
    <t xml:space="preserve">SUBSIDIO </t>
  </si>
  <si>
    <t>ANTICIPO</t>
  </si>
  <si>
    <t>TIEMPO</t>
  </si>
  <si>
    <t xml:space="preserve">PRIMA </t>
  </si>
  <si>
    <t>Total</t>
  </si>
  <si>
    <t>TOTAL NOMINA SEGURIDAD PUBLICA</t>
  </si>
  <si>
    <t>POLICIA MUNICIPAL</t>
  </si>
  <si>
    <t>AGTE. SEG PUB AHUIJULLO</t>
  </si>
  <si>
    <t>ALCAIDE</t>
  </si>
  <si>
    <t>CHOFER DE AMBULANCIA</t>
  </si>
  <si>
    <t>COMANDANTE EN TURNO</t>
  </si>
  <si>
    <t>SUBDIRECTOR</t>
  </si>
  <si>
    <t>AGUINALDO</t>
  </si>
  <si>
    <t>DIARIO</t>
  </si>
  <si>
    <t>SALARIO</t>
  </si>
  <si>
    <t>CAPITULO</t>
  </si>
  <si>
    <t>TITULO</t>
  </si>
  <si>
    <t>DEDUCCIONES</t>
  </si>
  <si>
    <t>R.F.C.</t>
  </si>
  <si>
    <t>ASOCIA. CIV.</t>
  </si>
  <si>
    <t>ISR/</t>
  </si>
  <si>
    <t>GTOS. DE REPR.</t>
  </si>
  <si>
    <t>TOTAL  NOMINA PROTECCION CIVIL</t>
  </si>
  <si>
    <t>LOPEZ MEJIA EDER MARTIN</t>
  </si>
  <si>
    <t>OFICIAL</t>
  </si>
  <si>
    <t>MEZA RAMOS ALDO URIEL</t>
  </si>
  <si>
    <t>MUNDO VERA RAUL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</si>
  <si>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</si>
  <si>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GONZALEZ CEJA ADELA</t>
  </si>
  <si>
    <t>CORTEZ ORTIZ BLANCA IDALIA</t>
  </si>
  <si>
    <t>AGUIRRE ZUÑIGA JOSE GUADALUPE</t>
  </si>
  <si>
    <t>JIMENEZ BAUTISTA LUIS ALFREDO</t>
  </si>
  <si>
    <t>HERNANDEZ HUERTA LUIS GONZALO</t>
  </si>
  <si>
    <t>GONZALEZ CEJA LORENZO</t>
  </si>
  <si>
    <t>LICEA SOLORZANO ROBERTO</t>
  </si>
  <si>
    <t>VAZQUEZ BARAJAS CARLOS AARON</t>
  </si>
  <si>
    <t xml:space="preserve">DIRECTOR </t>
  </si>
  <si>
    <t>TRABAJ</t>
  </si>
  <si>
    <t xml:space="preserve">DIAS </t>
  </si>
  <si>
    <t xml:space="preserve">GOMES ARIAS ELIAS </t>
  </si>
  <si>
    <t xml:space="preserve">                                  </t>
  </si>
  <si>
    <t>CUOTA SIND.</t>
  </si>
  <si>
    <t>ISR  100%</t>
  </si>
  <si>
    <t>SUBS. AL EMPLEO</t>
  </si>
  <si>
    <t>PREST. PERS.</t>
  </si>
  <si>
    <t>DIAS TRAB.</t>
  </si>
  <si>
    <t>JUAN CARLOS PANDURO ARELLANO</t>
  </si>
  <si>
    <t>ANA GABRIELA MEDRANO ALCANTAR</t>
  </si>
  <si>
    <t xml:space="preserve">ENFERMERA </t>
  </si>
  <si>
    <t>LUIS ANGEL TORRES GONZALES</t>
  </si>
  <si>
    <t>ENC.DE VALVULA</t>
  </si>
  <si>
    <t>CESAR JAVIER ANGUIANO GALVAN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</si>
</sst>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00_-;\-* #,##0.000_-;_-* &quot;-&quot;???_-;_-@_-"/>
    <numFmt numFmtId="167" formatCode="_-* #,##0.000_-;\-* #,##0.000_-;_-* &quot;-&quot;??_-;_-@_-"/>
    <numFmt numFmtId="168" formatCode="_-* #,##0.0_-;\-* #,##0.0_-;_-* &quot;-&quot;???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2"/>
      <name val="Arial"/>
      <family val="2"/>
    </font>
    <font>
      <b/>
      <u val="singleAccounting"/>
      <sz val="12"/>
      <color theme="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b/>
      <sz val="11"/>
      <color indexed="63"/>
      <name val="Arial"/>
      <family val="2"/>
    </font>
    <font>
      <sz val="12"/>
      <color theme="1"/>
      <name val="Calibri"/>
      <family val="2"/>
      <scheme val="minor"/>
    </font>
    <font>
      <b/>
      <sz val="12"/>
      <color indexed="63"/>
      <name val="Arial"/>
      <family val="2"/>
    </font>
    <font>
      <sz val="12"/>
      <color indexed="63"/>
      <name val="Arial"/>
      <family val="2"/>
    </font>
    <font>
      <b/>
      <u/>
      <sz val="12"/>
      <color theme="1"/>
      <name val="Arial"/>
      <family val="2"/>
    </font>
    <font>
      <sz val="12"/>
      <color indexed="8"/>
      <name val="Arial"/>
      <family val="2"/>
    </font>
  </fonts>
  <fills count="1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A3CA74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 tint="0.499984740745262"/>
        <bgColor indexed="64"/>
      </patternFill>
    </fill>
  </fills>
  <borders count="6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</cellStyleXfs>
  <cellXfs count="566">
    <xf numFmtId="0" fontId="0" fillId="0" borderId="0" xfId="0"/>
    <xf numFmtId="0" fontId="2" fillId="0" borderId="0" xfId="0" applyFont="1" applyAlignment="1">
      <alignment horizontal="left" vertical="center" wrapText="1"/>
    </xf>
    <xf numFmtId="164" fontId="2" fillId="0" borderId="0" xfId="1" applyFont="1" applyAlignment="1">
      <alignment horizontal="left" vertical="center" wrapText="1"/>
    </xf>
    <xf numFmtId="0" fontId="2" fillId="0" borderId="0" xfId="1" applyNumberFormat="1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164" fontId="3" fillId="2" borderId="1" xfId="1" applyFont="1" applyFill="1" applyBorder="1" applyAlignment="1">
      <alignment horizontal="left" vertical="center" wrapText="1"/>
    </xf>
    <xf numFmtId="164" fontId="3" fillId="3" borderId="2" xfId="1" applyFont="1" applyFill="1" applyBorder="1" applyAlignment="1">
      <alignment horizontal="left" vertical="center" wrapText="1"/>
    </xf>
    <xf numFmtId="164" fontId="3" fillId="2" borderId="3" xfId="1" applyFont="1" applyFill="1" applyBorder="1" applyAlignment="1">
      <alignment horizontal="left" vertical="center" wrapText="1"/>
    </xf>
    <xf numFmtId="164" fontId="3" fillId="3" borderId="4" xfId="1" applyFont="1" applyFill="1" applyBorder="1" applyAlignment="1">
      <alignment horizontal="left" vertical="center" wrapText="1"/>
    </xf>
    <xf numFmtId="164" fontId="3" fillId="3" borderId="5" xfId="1" applyFont="1" applyFill="1" applyBorder="1" applyAlignment="1">
      <alignment horizontal="left" vertical="center" wrapText="1"/>
    </xf>
    <xf numFmtId="164" fontId="3" fillId="3" borderId="6" xfId="1" applyFont="1" applyFill="1" applyBorder="1" applyAlignment="1">
      <alignment horizontal="left" vertical="center" wrapText="1"/>
    </xf>
    <xf numFmtId="164" fontId="3" fillId="2" borderId="7" xfId="1" applyFont="1" applyFill="1" applyBorder="1" applyAlignment="1">
      <alignment horizontal="left" vertical="center" wrapText="1"/>
    </xf>
    <xf numFmtId="164" fontId="3" fillId="2" borderId="5" xfId="1" applyFont="1" applyFill="1" applyBorder="1" applyAlignment="1">
      <alignment horizontal="left" vertical="center" wrapText="1"/>
    </xf>
    <xf numFmtId="164" fontId="3" fillId="2" borderId="8" xfId="1" applyFont="1" applyFill="1" applyBorder="1" applyAlignment="1">
      <alignment horizontal="left" vertical="center" wrapText="1"/>
    </xf>
    <xf numFmtId="164" fontId="3" fillId="2" borderId="9" xfId="1" applyFont="1" applyFill="1" applyBorder="1" applyAlignment="1">
      <alignment horizontal="left" vertical="center" wrapText="1"/>
    </xf>
    <xf numFmtId="164" fontId="3" fillId="2" borderId="10" xfId="1" applyFont="1" applyFill="1" applyBorder="1" applyAlignment="1">
      <alignment horizontal="left" vertical="center" wrapText="1"/>
    </xf>
    <xf numFmtId="164" fontId="3" fillId="3" borderId="11" xfId="1" applyFont="1" applyFill="1" applyBorder="1" applyAlignment="1">
      <alignment horizontal="left" vertical="center" wrapText="1"/>
    </xf>
    <xf numFmtId="164" fontId="4" fillId="2" borderId="12" xfId="1" applyFont="1" applyFill="1" applyBorder="1" applyAlignment="1">
      <alignment horizontal="left" vertical="center" wrapText="1"/>
    </xf>
    <xf numFmtId="164" fontId="3" fillId="3" borderId="13" xfId="1" applyFont="1" applyFill="1" applyBorder="1" applyAlignment="1">
      <alignment horizontal="left" vertical="center" wrapText="1"/>
    </xf>
    <xf numFmtId="164" fontId="3" fillId="3" borderId="14" xfId="1" applyFont="1" applyFill="1" applyBorder="1" applyAlignment="1">
      <alignment horizontal="left" vertical="center" wrapText="1"/>
    </xf>
    <xf numFmtId="164" fontId="3" fillId="3" borderId="15" xfId="1" applyFont="1" applyFill="1" applyBorder="1" applyAlignment="1">
      <alignment horizontal="left" vertical="center" wrapText="1"/>
    </xf>
    <xf numFmtId="164" fontId="3" fillId="2" borderId="16" xfId="1" applyFont="1" applyFill="1" applyBorder="1" applyAlignment="1">
      <alignment horizontal="left" vertical="center" wrapText="1"/>
    </xf>
    <xf numFmtId="164" fontId="3" fillId="2" borderId="14" xfId="1" applyFont="1" applyFill="1" applyBorder="1" applyAlignment="1">
      <alignment horizontal="left" vertical="center" wrapText="1"/>
    </xf>
    <xf numFmtId="164" fontId="3" fillId="2" borderId="17" xfId="1" applyFont="1" applyFill="1" applyBorder="1" applyAlignment="1">
      <alignment horizontal="left" vertical="center" wrapText="1"/>
    </xf>
    <xf numFmtId="164" fontId="3" fillId="2" borderId="12" xfId="1" applyFont="1" applyFill="1" applyBorder="1" applyAlignment="1">
      <alignment horizontal="left" vertical="center" wrapText="1"/>
    </xf>
    <xf numFmtId="164" fontId="3" fillId="2" borderId="18" xfId="1" applyFont="1" applyFill="1" applyBorder="1" applyAlignment="1">
      <alignment horizontal="left" vertical="center" wrapText="1"/>
    </xf>
    <xf numFmtId="2" fontId="2" fillId="0" borderId="0" xfId="0" applyNumberFormat="1" applyFont="1" applyFill="1" applyAlignment="1">
      <alignment horizontal="left" vertical="center" wrapText="1"/>
    </xf>
    <xf numFmtId="164" fontId="3" fillId="2" borderId="4" xfId="1" applyFont="1" applyFill="1" applyBorder="1" applyAlignment="1">
      <alignment horizontal="left" vertical="center" wrapText="1"/>
    </xf>
    <xf numFmtId="164" fontId="3" fillId="2" borderId="6" xfId="1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164" fontId="3" fillId="2" borderId="19" xfId="1" applyFont="1" applyFill="1" applyBorder="1" applyAlignment="1">
      <alignment horizontal="left" vertical="center" wrapText="1"/>
    </xf>
    <xf numFmtId="164" fontId="4" fillId="3" borderId="17" xfId="1" applyFont="1" applyFill="1" applyBorder="1" applyAlignment="1">
      <alignment horizontal="left" vertical="center" wrapText="1"/>
    </xf>
    <xf numFmtId="164" fontId="3" fillId="2" borderId="20" xfId="1" applyFont="1" applyFill="1" applyBorder="1" applyAlignment="1">
      <alignment horizontal="left" vertical="center" wrapText="1"/>
    </xf>
    <xf numFmtId="164" fontId="3" fillId="3" borderId="19" xfId="1" applyFont="1" applyFill="1" applyBorder="1" applyAlignment="1">
      <alignment horizontal="left" vertical="center" wrapText="1"/>
    </xf>
    <xf numFmtId="164" fontId="3" fillId="3" borderId="17" xfId="1" applyFont="1" applyFill="1" applyBorder="1" applyAlignment="1">
      <alignment horizontal="left" vertical="center" wrapText="1"/>
    </xf>
    <xf numFmtId="164" fontId="3" fillId="3" borderId="21" xfId="1" applyFont="1" applyFill="1" applyBorder="1" applyAlignment="1">
      <alignment horizontal="left" vertical="center" wrapText="1"/>
    </xf>
    <xf numFmtId="164" fontId="3" fillId="2" borderId="21" xfId="1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8" xfId="0" applyFont="1" applyFill="1" applyBorder="1" applyAlignment="1">
      <alignment horizontal="left" vertical="center" wrapText="1"/>
    </xf>
    <xf numFmtId="2" fontId="2" fillId="0" borderId="22" xfId="0" applyNumberFormat="1" applyFont="1" applyFill="1" applyBorder="1" applyAlignment="1">
      <alignment horizontal="left" vertical="center" wrapText="1"/>
    </xf>
    <xf numFmtId="164" fontId="2" fillId="0" borderId="22" xfId="1" applyFont="1" applyFill="1" applyBorder="1" applyAlignment="1">
      <alignment horizontal="left" vertical="center" wrapText="1"/>
    </xf>
    <xf numFmtId="0" fontId="2" fillId="0" borderId="22" xfId="1" applyNumberFormat="1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2" fillId="0" borderId="0" xfId="0" applyFont="1" applyFill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 vertical="center" wrapText="1"/>
    </xf>
    <xf numFmtId="164" fontId="3" fillId="0" borderId="0" xfId="1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4" borderId="11" xfId="0" applyFont="1" applyFill="1" applyBorder="1" applyAlignment="1">
      <alignment horizontal="left" vertical="center" wrapText="1"/>
    </xf>
    <xf numFmtId="0" fontId="2" fillId="0" borderId="0" xfId="1" applyNumberFormat="1" applyFont="1" applyFill="1" applyBorder="1" applyAlignment="1">
      <alignment horizontal="left" vertical="center" wrapText="1"/>
    </xf>
    <xf numFmtId="164" fontId="2" fillId="0" borderId="0" xfId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23" xfId="0" applyFont="1" applyBorder="1" applyAlignment="1">
      <alignment horizontal="left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0" xfId="0" applyFont="1" applyFill="1" applyBorder="1" applyAlignment="1">
      <alignment horizontal="left" vertical="center" wrapText="1"/>
    </xf>
    <xf numFmtId="164" fontId="5" fillId="0" borderId="22" xfId="1" applyFont="1" applyFill="1" applyBorder="1" applyAlignment="1">
      <alignment horizontal="left" vertical="center" wrapText="1"/>
    </xf>
    <xf numFmtId="164" fontId="6" fillId="0" borderId="0" xfId="1" applyFont="1" applyFill="1" applyBorder="1" applyAlignment="1">
      <alignment horizontal="left" vertical="center" wrapText="1"/>
    </xf>
    <xf numFmtId="164" fontId="6" fillId="0" borderId="22" xfId="1" applyFont="1" applyFill="1" applyBorder="1" applyAlignment="1">
      <alignment horizontal="left" vertical="center" wrapText="1"/>
    </xf>
    <xf numFmtId="0" fontId="2" fillId="5" borderId="0" xfId="0" applyFont="1" applyFill="1" applyAlignment="1">
      <alignment horizontal="left" vertical="center" wrapText="1"/>
    </xf>
    <xf numFmtId="0" fontId="3" fillId="0" borderId="22" xfId="0" applyFont="1" applyFill="1" applyBorder="1" applyAlignment="1">
      <alignment horizontal="left" vertical="center" wrapText="1"/>
    </xf>
    <xf numFmtId="2" fontId="2" fillId="0" borderId="0" xfId="0" applyNumberFormat="1" applyFont="1" applyBorder="1" applyAlignment="1">
      <alignment horizontal="left" vertical="center" wrapText="1"/>
    </xf>
    <xf numFmtId="164" fontId="2" fillId="0" borderId="0" xfId="1" applyFont="1" applyBorder="1" applyAlignment="1">
      <alignment horizontal="left" vertical="center" wrapText="1"/>
    </xf>
    <xf numFmtId="164" fontId="6" fillId="0" borderId="0" xfId="1" applyFont="1" applyBorder="1" applyAlignment="1">
      <alignment horizontal="left" vertical="center" wrapText="1"/>
    </xf>
    <xf numFmtId="0" fontId="2" fillId="0" borderId="0" xfId="1" applyNumberFormat="1" applyFont="1" applyBorder="1" applyAlignment="1">
      <alignment horizontal="left" vertical="center" wrapText="1"/>
    </xf>
    <xf numFmtId="164" fontId="3" fillId="0" borderId="0" xfId="1" applyFont="1" applyBorder="1" applyAlignment="1">
      <alignment horizontal="left" vertical="center" wrapText="1"/>
    </xf>
    <xf numFmtId="2" fontId="2" fillId="0" borderId="22" xfId="0" applyNumberFormat="1" applyFont="1" applyBorder="1" applyAlignment="1">
      <alignment horizontal="left" vertical="center" wrapText="1"/>
    </xf>
    <xf numFmtId="164" fontId="2" fillId="0" borderId="22" xfId="1" applyFont="1" applyBorder="1" applyAlignment="1">
      <alignment horizontal="left" vertical="center" wrapText="1"/>
    </xf>
    <xf numFmtId="0" fontId="2" fillId="0" borderId="22" xfId="1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164" fontId="5" fillId="0" borderId="22" xfId="1" applyFont="1" applyBorder="1" applyAlignment="1">
      <alignment horizontal="left" vertical="center" wrapText="1"/>
    </xf>
    <xf numFmtId="164" fontId="2" fillId="6" borderId="25" xfId="1" applyFont="1" applyFill="1" applyBorder="1" applyAlignment="1">
      <alignment horizontal="left" vertical="center" wrapText="1"/>
    </xf>
    <xf numFmtId="164" fontId="3" fillId="3" borderId="26" xfId="1" applyFont="1" applyFill="1" applyBorder="1" applyAlignment="1">
      <alignment horizontal="left" vertical="center" wrapText="1"/>
    </xf>
    <xf numFmtId="164" fontId="3" fillId="6" borderId="26" xfId="1" applyFont="1" applyFill="1" applyBorder="1" applyAlignment="1">
      <alignment horizontal="left" vertical="center" wrapText="1"/>
    </xf>
    <xf numFmtId="0" fontId="3" fillId="6" borderId="27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164" fontId="3" fillId="6" borderId="13" xfId="1" applyFont="1" applyFill="1" applyBorder="1" applyAlignment="1">
      <alignment horizontal="left" vertical="center" wrapText="1"/>
    </xf>
    <xf numFmtId="164" fontId="4" fillId="3" borderId="14" xfId="1" applyFont="1" applyFill="1" applyBorder="1" applyAlignment="1">
      <alignment horizontal="left" vertical="center" wrapText="1"/>
    </xf>
    <xf numFmtId="164" fontId="3" fillId="6" borderId="14" xfId="1" applyFont="1" applyFill="1" applyBorder="1" applyAlignment="1">
      <alignment horizontal="left" vertical="center" wrapText="1"/>
    </xf>
    <xf numFmtId="164" fontId="3" fillId="6" borderId="28" xfId="1" applyFont="1" applyFill="1" applyBorder="1" applyAlignment="1">
      <alignment horizontal="left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3" fillId="6" borderId="12" xfId="0" applyFont="1" applyFill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2" fillId="0" borderId="29" xfId="1" applyNumberFormat="1" applyFont="1" applyBorder="1" applyAlignment="1">
      <alignment horizontal="left" vertical="center" wrapText="1"/>
    </xf>
    <xf numFmtId="164" fontId="2" fillId="0" borderId="29" xfId="1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 wrapText="1"/>
    </xf>
    <xf numFmtId="0" fontId="3" fillId="0" borderId="29" xfId="0" applyFont="1" applyBorder="1" applyAlignment="1">
      <alignment horizontal="left" vertical="center" wrapText="1"/>
    </xf>
    <xf numFmtId="0" fontId="3" fillId="5" borderId="3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  <xf numFmtId="164" fontId="4" fillId="0" borderId="0" xfId="1" applyFont="1" applyFill="1" applyBorder="1" applyAlignment="1">
      <alignment horizontal="left" vertical="center" wrapText="1"/>
    </xf>
    <xf numFmtId="0" fontId="3" fillId="0" borderId="0" xfId="1" applyNumberFormat="1" applyFont="1" applyFill="1" applyBorder="1" applyAlignment="1">
      <alignment horizontal="left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164" fontId="3" fillId="2" borderId="32" xfId="1" applyFont="1" applyFill="1" applyBorder="1" applyAlignment="1">
      <alignment horizontal="left" vertical="center" wrapText="1"/>
    </xf>
    <xf numFmtId="164" fontId="4" fillId="3" borderId="32" xfId="1" applyFont="1" applyFill="1" applyBorder="1" applyAlignment="1">
      <alignment horizontal="left" vertical="center" wrapText="1"/>
    </xf>
    <xf numFmtId="164" fontId="3" fillId="3" borderId="32" xfId="1" applyFont="1" applyFill="1" applyBorder="1" applyAlignment="1">
      <alignment horizontal="left" vertical="center" wrapText="1"/>
    </xf>
    <xf numFmtId="0" fontId="3" fillId="2" borderId="32" xfId="1" applyNumberFormat="1" applyFont="1" applyFill="1" applyBorder="1" applyAlignment="1">
      <alignment horizontal="left" vertical="center" wrapText="1"/>
    </xf>
    <xf numFmtId="164" fontId="3" fillId="2" borderId="33" xfId="1" applyFont="1" applyFill="1" applyBorder="1" applyAlignment="1">
      <alignment horizontal="left" vertical="center" wrapText="1"/>
    </xf>
    <xf numFmtId="0" fontId="3" fillId="2" borderId="30" xfId="0" applyFont="1" applyFill="1" applyBorder="1" applyAlignment="1">
      <alignment horizontal="center" vertical="center" wrapText="1"/>
    </xf>
    <xf numFmtId="164" fontId="3" fillId="2" borderId="34" xfId="1" applyFont="1" applyFill="1" applyBorder="1" applyAlignment="1">
      <alignment horizontal="center" vertical="center" wrapText="1"/>
    </xf>
    <xf numFmtId="164" fontId="3" fillId="2" borderId="35" xfId="1" applyFont="1" applyFill="1" applyBorder="1" applyAlignment="1">
      <alignment horizontal="center" vertical="center" wrapText="1"/>
    </xf>
    <xf numFmtId="164" fontId="3" fillId="2" borderId="26" xfId="1" applyFont="1" applyFill="1" applyBorder="1" applyAlignment="1">
      <alignment horizontal="center" vertical="center" wrapText="1"/>
    </xf>
    <xf numFmtId="164" fontId="3" fillId="3" borderId="34" xfId="1" applyFont="1" applyFill="1" applyBorder="1" applyAlignment="1">
      <alignment horizontal="center" vertical="center" wrapText="1"/>
    </xf>
    <xf numFmtId="164" fontId="3" fillId="3" borderId="35" xfId="1" applyFont="1" applyFill="1" applyBorder="1" applyAlignment="1">
      <alignment horizontal="center" vertical="center" wrapText="1"/>
    </xf>
    <xf numFmtId="164" fontId="3" fillId="3" borderId="36" xfId="1" applyFont="1" applyFill="1" applyBorder="1" applyAlignment="1">
      <alignment horizontal="center" vertical="center" wrapText="1"/>
    </xf>
    <xf numFmtId="164" fontId="3" fillId="2" borderId="33" xfId="1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left" vertical="center" wrapText="1"/>
    </xf>
    <xf numFmtId="0" fontId="10" fillId="0" borderId="0" xfId="2" applyFont="1" applyBorder="1" applyAlignment="1">
      <alignment wrapText="1"/>
    </xf>
    <xf numFmtId="0" fontId="10" fillId="0" borderId="0" xfId="2" applyFont="1" applyFill="1" applyBorder="1" applyAlignment="1">
      <alignment wrapText="1"/>
    </xf>
    <xf numFmtId="0" fontId="10" fillId="0" borderId="0" xfId="2" applyFont="1" applyBorder="1" applyAlignment="1">
      <alignment horizontal="left" vertical="center" wrapText="1"/>
    </xf>
    <xf numFmtId="0" fontId="0" fillId="0" borderId="0" xfId="0" applyFont="1" applyBorder="1"/>
    <xf numFmtId="0" fontId="11" fillId="0" borderId="0" xfId="0" applyFont="1" applyBorder="1"/>
    <xf numFmtId="0" fontId="12" fillId="0" borderId="0" xfId="2" applyFont="1" applyFill="1" applyBorder="1" applyAlignment="1">
      <alignment wrapText="1"/>
    </xf>
    <xf numFmtId="0" fontId="12" fillId="0" borderId="0" xfId="2" applyFont="1" applyFill="1" applyBorder="1" applyAlignment="1">
      <alignment horizontal="left" vertical="center" wrapText="1"/>
    </xf>
    <xf numFmtId="2" fontId="4" fillId="0" borderId="0" xfId="2" applyNumberFormat="1" applyFont="1" applyFill="1" applyBorder="1" applyAlignment="1"/>
    <xf numFmtId="2" fontId="4" fillId="0" borderId="5" xfId="2" applyNumberFormat="1" applyFont="1" applyFill="1" applyBorder="1" applyAlignment="1"/>
    <xf numFmtId="0" fontId="12" fillId="2" borderId="5" xfId="2" applyFont="1" applyFill="1" applyBorder="1" applyAlignment="1">
      <alignment horizontal="center" vertical="center" wrapText="1"/>
    </xf>
    <xf numFmtId="0" fontId="12" fillId="2" borderId="6" xfId="2" applyFont="1" applyFill="1" applyBorder="1" applyAlignment="1">
      <alignment horizontal="center" vertical="center" wrapText="1"/>
    </xf>
    <xf numFmtId="0" fontId="3" fillId="2" borderId="37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/>
    </xf>
    <xf numFmtId="0" fontId="12" fillId="2" borderId="23" xfId="2" applyFont="1" applyFill="1" applyBorder="1" applyAlignment="1">
      <alignment horizontal="center" vertical="center" wrapText="1"/>
    </xf>
    <xf numFmtId="0" fontId="12" fillId="2" borderId="38" xfId="2" applyFont="1" applyFill="1" applyBorder="1" applyAlignment="1">
      <alignment horizontal="center" vertical="center" wrapText="1"/>
    </xf>
    <xf numFmtId="0" fontId="2" fillId="0" borderId="0" xfId="0" applyFont="1" applyBorder="1"/>
    <xf numFmtId="2" fontId="2" fillId="0" borderId="8" xfId="0" applyNumberFormat="1" applyFont="1" applyBorder="1"/>
    <xf numFmtId="0" fontId="2" fillId="0" borderId="8" xfId="0" applyFont="1" applyBorder="1"/>
    <xf numFmtId="2" fontId="2" fillId="0" borderId="8" xfId="0" applyNumberFormat="1" applyFont="1" applyFill="1" applyBorder="1"/>
    <xf numFmtId="0" fontId="6" fillId="0" borderId="8" xfId="2" applyFont="1" applyFill="1" applyBorder="1" applyAlignment="1"/>
    <xf numFmtId="2" fontId="6" fillId="0" borderId="8" xfId="2" applyNumberFormat="1" applyFont="1" applyFill="1" applyBorder="1" applyAlignment="1"/>
    <xf numFmtId="0" fontId="2" fillId="0" borderId="8" xfId="0" applyFont="1" applyFill="1" applyBorder="1"/>
    <xf numFmtId="2" fontId="2" fillId="0" borderId="8" xfId="0" applyNumberFormat="1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6" fillId="0" borderId="8" xfId="2" applyFont="1" applyFill="1" applyBorder="1" applyAlignment="1">
      <alignment horizontal="left"/>
    </xf>
    <xf numFmtId="0" fontId="13" fillId="0" borderId="8" xfId="2" applyFont="1" applyFill="1" applyBorder="1" applyAlignment="1">
      <alignment horizontal="left" vertical="center" wrapText="1"/>
    </xf>
    <xf numFmtId="0" fontId="12" fillId="0" borderId="8" xfId="2" applyFont="1" applyFill="1" applyBorder="1" applyAlignment="1">
      <alignment horizontal="left" vertical="center" wrapText="1"/>
    </xf>
    <xf numFmtId="0" fontId="2" fillId="0" borderId="0" xfId="0" applyFont="1" applyFill="1" applyBorder="1"/>
    <xf numFmtId="2" fontId="2" fillId="0" borderId="39" xfId="0" applyNumberFormat="1" applyFont="1" applyFill="1" applyBorder="1"/>
    <xf numFmtId="0" fontId="2" fillId="0" borderId="39" xfId="0" applyFont="1" applyBorder="1"/>
    <xf numFmtId="2" fontId="2" fillId="0" borderId="39" xfId="0" applyNumberFormat="1" applyFont="1" applyBorder="1"/>
    <xf numFmtId="0" fontId="6" fillId="0" borderId="39" xfId="2" applyFont="1" applyFill="1" applyBorder="1" applyAlignment="1"/>
    <xf numFmtId="2" fontId="6" fillId="0" borderId="39" xfId="2" applyNumberFormat="1" applyFont="1" applyFill="1" applyBorder="1" applyAlignment="1"/>
    <xf numFmtId="0" fontId="2" fillId="0" borderId="39" xfId="0" applyFont="1" applyFill="1" applyBorder="1"/>
    <xf numFmtId="2" fontId="2" fillId="0" borderId="39" xfId="0" applyNumberFormat="1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6" fillId="0" borderId="39" xfId="2" applyFont="1" applyFill="1" applyBorder="1" applyAlignment="1">
      <alignment horizontal="left"/>
    </xf>
    <xf numFmtId="0" fontId="13" fillId="0" borderId="39" xfId="2" applyFont="1" applyFill="1" applyBorder="1" applyAlignment="1">
      <alignment horizontal="left" vertical="center" wrapText="1"/>
    </xf>
    <xf numFmtId="0" fontId="12" fillId="0" borderId="39" xfId="2" applyFont="1" applyFill="1" applyBorder="1" applyAlignment="1">
      <alignment horizontal="left" vertical="center" wrapText="1"/>
    </xf>
    <xf numFmtId="0" fontId="2" fillId="0" borderId="22" xfId="0" applyFont="1" applyBorder="1"/>
    <xf numFmtId="2" fontId="2" fillId="0" borderId="29" xfId="0" applyNumberFormat="1" applyFont="1" applyFill="1" applyBorder="1"/>
    <xf numFmtId="0" fontId="2" fillId="0" borderId="29" xfId="0" applyFont="1" applyBorder="1"/>
    <xf numFmtId="2" fontId="2" fillId="0" borderId="29" xfId="0" applyNumberFormat="1" applyFont="1" applyBorder="1"/>
    <xf numFmtId="0" fontId="6" fillId="0" borderId="29" xfId="2" applyFont="1" applyFill="1" applyBorder="1" applyAlignment="1"/>
    <xf numFmtId="2" fontId="6" fillId="0" borderId="29" xfId="2" applyNumberFormat="1" applyFont="1" applyFill="1" applyBorder="1" applyAlignment="1"/>
    <xf numFmtId="0" fontId="2" fillId="0" borderId="29" xfId="0" applyFont="1" applyFill="1" applyBorder="1"/>
    <xf numFmtId="2" fontId="2" fillId="0" borderId="29" xfId="0" applyNumberFormat="1" applyFont="1" applyFill="1" applyBorder="1" applyAlignment="1">
      <alignment horizontal="left"/>
    </xf>
    <xf numFmtId="0" fontId="2" fillId="0" borderId="29" xfId="0" applyFont="1" applyFill="1" applyBorder="1" applyAlignment="1">
      <alignment horizontal="left"/>
    </xf>
    <xf numFmtId="0" fontId="6" fillId="0" borderId="29" xfId="2" applyFont="1" applyFill="1" applyBorder="1" applyAlignment="1">
      <alignment horizontal="left"/>
    </xf>
    <xf numFmtId="0" fontId="13" fillId="0" borderId="29" xfId="2" applyFont="1" applyFill="1" applyBorder="1" applyAlignment="1">
      <alignment horizontal="left" vertical="center" wrapText="1"/>
    </xf>
    <xf numFmtId="0" fontId="12" fillId="0" borderId="29" xfId="2" applyFont="1" applyFill="1" applyBorder="1" applyAlignment="1">
      <alignment horizontal="left" vertical="center" wrapText="1"/>
    </xf>
    <xf numFmtId="2" fontId="14" fillId="0" borderId="22" xfId="0" applyNumberFormat="1" applyFont="1" applyFill="1" applyBorder="1"/>
    <xf numFmtId="2" fontId="2" fillId="0" borderId="22" xfId="0" applyNumberFormat="1" applyFont="1" applyBorder="1"/>
    <xf numFmtId="2" fontId="2" fillId="0" borderId="22" xfId="0" applyNumberFormat="1" applyFont="1" applyFill="1" applyBorder="1"/>
    <xf numFmtId="0" fontId="6" fillId="0" borderId="22" xfId="2" applyFont="1" applyFill="1" applyBorder="1" applyAlignment="1"/>
    <xf numFmtId="2" fontId="6" fillId="0" borderId="22" xfId="2" applyNumberFormat="1" applyFont="1" applyFill="1" applyBorder="1" applyAlignment="1"/>
    <xf numFmtId="0" fontId="2" fillId="0" borderId="22" xfId="0" applyFont="1" applyFill="1" applyBorder="1"/>
    <xf numFmtId="2" fontId="2" fillId="0" borderId="22" xfId="0" applyNumberFormat="1" applyFont="1" applyFill="1" applyBorder="1" applyAlignment="1">
      <alignment horizontal="left"/>
    </xf>
    <xf numFmtId="0" fontId="2" fillId="0" borderId="22" xfId="0" applyFont="1" applyFill="1" applyBorder="1" applyAlignment="1">
      <alignment horizontal="left"/>
    </xf>
    <xf numFmtId="0" fontId="6" fillId="0" borderId="22" xfId="2" applyFont="1" applyFill="1" applyBorder="1" applyAlignment="1">
      <alignment horizontal="left"/>
    </xf>
    <xf numFmtId="0" fontId="13" fillId="0" borderId="22" xfId="2" applyFont="1" applyFill="1" applyBorder="1" applyAlignment="1">
      <alignment horizontal="left" vertical="center" wrapText="1"/>
    </xf>
    <xf numFmtId="0" fontId="12" fillId="0" borderId="22" xfId="2" applyFont="1" applyFill="1" applyBorder="1" applyAlignment="1">
      <alignment horizontal="left" vertical="center" wrapText="1"/>
    </xf>
    <xf numFmtId="2" fontId="6" fillId="0" borderId="22" xfId="2" applyNumberFormat="1" applyFont="1" applyFill="1" applyBorder="1" applyAlignment="1">
      <alignment horizontal="left"/>
    </xf>
    <xf numFmtId="0" fontId="12" fillId="0" borderId="40" xfId="2" applyFont="1" applyFill="1" applyBorder="1" applyAlignment="1">
      <alignment horizontal="left" vertical="center" wrapText="1"/>
    </xf>
    <xf numFmtId="0" fontId="2" fillId="0" borderId="41" xfId="0" applyFont="1" applyBorder="1"/>
    <xf numFmtId="0" fontId="11" fillId="0" borderId="22" xfId="0" applyFont="1" applyBorder="1"/>
    <xf numFmtId="0" fontId="13" fillId="0" borderId="22" xfId="2" applyFont="1" applyFill="1" applyBorder="1" applyAlignment="1">
      <alignment horizontal="left" vertical="center"/>
    </xf>
    <xf numFmtId="0" fontId="2" fillId="0" borderId="22" xfId="2" applyFont="1" applyFill="1" applyBorder="1" applyAlignment="1">
      <alignment horizontal="left" vertical="center" wrapText="1"/>
    </xf>
    <xf numFmtId="0" fontId="3" fillId="0" borderId="22" xfId="2" applyFont="1" applyFill="1" applyBorder="1" applyAlignment="1">
      <alignment horizontal="left" vertical="center" wrapText="1"/>
    </xf>
    <xf numFmtId="2" fontId="2" fillId="0" borderId="0" xfId="0" applyNumberFormat="1" applyFont="1" applyFill="1" applyBorder="1"/>
    <xf numFmtId="2" fontId="14" fillId="0" borderId="22" xfId="0" applyNumberFormat="1" applyFont="1" applyFill="1" applyBorder="1" applyAlignment="1">
      <alignment horizontal="right"/>
    </xf>
    <xf numFmtId="2" fontId="2" fillId="0" borderId="22" xfId="0" applyNumberFormat="1" applyFont="1" applyFill="1" applyBorder="1" applyAlignment="1">
      <alignment horizontal="right"/>
    </xf>
    <xf numFmtId="0" fontId="13" fillId="0" borderId="22" xfId="2" applyFont="1" applyFill="1" applyBorder="1" applyAlignment="1">
      <alignment horizontal="center" vertical="center" wrapText="1"/>
    </xf>
    <xf numFmtId="0" fontId="2" fillId="0" borderId="23" xfId="0" applyFont="1" applyBorder="1"/>
    <xf numFmtId="2" fontId="2" fillId="0" borderId="23" xfId="0" applyNumberFormat="1" applyFont="1" applyFill="1" applyBorder="1"/>
    <xf numFmtId="0" fontId="6" fillId="0" borderId="23" xfId="2" applyFont="1" applyFill="1" applyBorder="1" applyAlignment="1"/>
    <xf numFmtId="2" fontId="6" fillId="0" borderId="23" xfId="2" applyNumberFormat="1" applyFont="1" applyFill="1" applyBorder="1" applyAlignment="1"/>
    <xf numFmtId="0" fontId="2" fillId="0" borderId="23" xfId="0" applyFont="1" applyFill="1" applyBorder="1"/>
    <xf numFmtId="2" fontId="2" fillId="0" borderId="23" xfId="0" applyNumberFormat="1" applyFont="1" applyFill="1" applyBorder="1" applyAlignment="1">
      <alignment horizontal="left"/>
    </xf>
    <xf numFmtId="0" fontId="2" fillId="0" borderId="23" xfId="0" applyFont="1" applyFill="1" applyBorder="1" applyAlignment="1">
      <alignment horizontal="left"/>
    </xf>
    <xf numFmtId="0" fontId="6" fillId="0" borderId="23" xfId="2" applyFont="1" applyFill="1" applyBorder="1" applyAlignment="1">
      <alignment horizontal="left"/>
    </xf>
    <xf numFmtId="0" fontId="13" fillId="0" borderId="23" xfId="2" applyFont="1" applyFill="1" applyBorder="1" applyAlignment="1">
      <alignment horizontal="left" vertical="center" wrapText="1"/>
    </xf>
    <xf numFmtId="0" fontId="12" fillId="0" borderId="23" xfId="2" applyFont="1" applyFill="1" applyBorder="1" applyAlignment="1">
      <alignment horizontal="left" vertical="center" wrapText="1"/>
    </xf>
    <xf numFmtId="0" fontId="3" fillId="6" borderId="31" xfId="0" applyFont="1" applyFill="1" applyBorder="1" applyAlignment="1">
      <alignment horizontal="center" vertical="center" wrapText="1"/>
    </xf>
    <xf numFmtId="0" fontId="3" fillId="6" borderId="32" xfId="0" applyFont="1" applyFill="1" applyBorder="1" applyAlignment="1">
      <alignment horizontal="center" vertical="center" wrapText="1"/>
    </xf>
    <xf numFmtId="0" fontId="3" fillId="3" borderId="32" xfId="0" applyFont="1" applyFill="1" applyBorder="1" applyAlignment="1">
      <alignment horizontal="center" vertical="center" wrapText="1"/>
    </xf>
    <xf numFmtId="0" fontId="3" fillId="6" borderId="25" xfId="0" applyFont="1" applyFill="1" applyBorder="1" applyAlignment="1">
      <alignment horizontal="center" vertical="center" wrapText="1"/>
    </xf>
    <xf numFmtId="0" fontId="3" fillId="3" borderId="31" xfId="0" applyFont="1" applyFill="1" applyBorder="1" applyAlignment="1">
      <alignment horizontal="center" vertical="center"/>
    </xf>
    <xf numFmtId="0" fontId="3" fillId="3" borderId="32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6" borderId="30" xfId="0" applyFont="1" applyFill="1" applyBorder="1" applyAlignment="1">
      <alignment horizontal="center" vertical="center" wrapText="1"/>
    </xf>
    <xf numFmtId="0" fontId="2" fillId="6" borderId="27" xfId="0" applyFont="1" applyFill="1" applyBorder="1"/>
    <xf numFmtId="0" fontId="2" fillId="6" borderId="8" xfId="0" applyFont="1" applyFill="1" applyBorder="1"/>
    <xf numFmtId="0" fontId="2" fillId="6" borderId="9" xfId="0" applyFont="1" applyFill="1" applyBorder="1"/>
    <xf numFmtId="0" fontId="4" fillId="3" borderId="2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/>
    </xf>
    <xf numFmtId="0" fontId="4" fillId="3" borderId="42" xfId="0" applyFont="1" applyFill="1" applyBorder="1" applyAlignment="1">
      <alignment horizontal="center" vertical="center"/>
    </xf>
    <xf numFmtId="0" fontId="3" fillId="6" borderId="5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center" wrapText="1"/>
    </xf>
    <xf numFmtId="0" fontId="3" fillId="6" borderId="43" xfId="0" applyFont="1" applyFill="1" applyBorder="1" applyAlignment="1">
      <alignment horizontal="center" vertical="center" wrapText="1"/>
    </xf>
    <xf numFmtId="0" fontId="3" fillId="6" borderId="44" xfId="0" applyFont="1" applyFill="1" applyBorder="1" applyAlignment="1">
      <alignment horizontal="center" vertical="center" wrapText="1"/>
    </xf>
    <xf numFmtId="0" fontId="2" fillId="6" borderId="10" xfId="0" applyFont="1" applyFill="1" applyBorder="1"/>
    <xf numFmtId="0" fontId="2" fillId="6" borderId="12" xfId="0" applyFont="1" applyFill="1" applyBorder="1"/>
    <xf numFmtId="0" fontId="2" fillId="6" borderId="18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21" xfId="0" applyFont="1" applyFill="1" applyBorder="1" applyAlignment="1">
      <alignment horizontal="center" vertical="center" wrapText="1"/>
    </xf>
    <xf numFmtId="0" fontId="3" fillId="6" borderId="11" xfId="0" applyFont="1" applyFill="1" applyBorder="1" applyAlignment="1">
      <alignment horizontal="center" vertical="center" wrapText="1"/>
    </xf>
    <xf numFmtId="0" fontId="11" fillId="0" borderId="0" xfId="0" applyFont="1" applyFill="1" applyBorder="1"/>
    <xf numFmtId="0" fontId="11" fillId="0" borderId="0" xfId="0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 applyFill="1" applyBorder="1" applyAlignment="1"/>
    <xf numFmtId="165" fontId="4" fillId="0" borderId="25" xfId="0" applyNumberFormat="1" applyFont="1" applyFill="1" applyBorder="1" applyAlignment="1"/>
    <xf numFmtId="0" fontId="3" fillId="2" borderId="2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2" borderId="43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0" fontId="4" fillId="3" borderId="43" xfId="0" applyFont="1" applyFill="1" applyBorder="1" applyAlignment="1">
      <alignment horizontal="center" vertical="center"/>
    </xf>
    <xf numFmtId="9" fontId="4" fillId="3" borderId="43" xfId="0" applyNumberFormat="1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 wrapText="1"/>
    </xf>
    <xf numFmtId="0" fontId="4" fillId="2" borderId="43" xfId="0" applyFont="1" applyFill="1" applyBorder="1" applyAlignment="1">
      <alignment horizontal="center" vertical="center" wrapText="1"/>
    </xf>
    <xf numFmtId="0" fontId="4" fillId="2" borderId="46" xfId="0" applyFont="1" applyFill="1" applyBorder="1" applyAlignment="1">
      <alignment horizontal="center" vertical="center" wrapText="1"/>
    </xf>
    <xf numFmtId="0" fontId="3" fillId="2" borderId="47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4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2" borderId="4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2" borderId="4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left" vertical="center" wrapText="1"/>
    </xf>
    <xf numFmtId="165" fontId="6" fillId="0" borderId="50" xfId="3" applyNumberFormat="1" applyFont="1" applyBorder="1" applyAlignment="1">
      <alignment horizontal="left" vertical="center" wrapText="1"/>
    </xf>
    <xf numFmtId="165" fontId="6" fillId="0" borderId="0" xfId="3" applyNumberFormat="1" applyFont="1" applyBorder="1" applyAlignment="1">
      <alignment horizontal="left" vertical="center" wrapText="1"/>
    </xf>
    <xf numFmtId="165" fontId="6" fillId="0" borderId="8" xfId="3" applyNumberFormat="1" applyFont="1" applyBorder="1" applyAlignment="1">
      <alignment horizontal="left" vertical="center" wrapText="1"/>
    </xf>
    <xf numFmtId="165" fontId="15" fillId="0" borderId="8" xfId="3" applyNumberFormat="1" applyFont="1" applyBorder="1" applyAlignment="1">
      <alignment horizontal="left" vertical="center" wrapText="1"/>
    </xf>
    <xf numFmtId="165" fontId="13" fillId="0" borderId="8" xfId="3" applyNumberFormat="1" applyFont="1" applyBorder="1" applyAlignment="1">
      <alignment horizontal="left" vertical="center" wrapText="1"/>
    </xf>
    <xf numFmtId="166" fontId="13" fillId="0" borderId="0" xfId="3" applyNumberFormat="1" applyFont="1" applyBorder="1" applyAlignment="1">
      <alignment horizontal="left" vertical="center" wrapText="1"/>
    </xf>
    <xf numFmtId="165" fontId="13" fillId="0" borderId="0" xfId="3" applyNumberFormat="1" applyFont="1" applyFill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12" fillId="7" borderId="0" xfId="0" applyFont="1" applyFill="1" applyBorder="1" applyAlignment="1">
      <alignment horizontal="left" vertical="center" wrapText="1"/>
    </xf>
    <xf numFmtId="165" fontId="15" fillId="0" borderId="0" xfId="3" applyNumberFormat="1" applyFont="1" applyBorder="1" applyAlignment="1">
      <alignment horizontal="left" vertical="center" wrapText="1"/>
    </xf>
    <xf numFmtId="165" fontId="13" fillId="0" borderId="0" xfId="3" applyNumberFormat="1" applyFont="1" applyBorder="1" applyAlignment="1">
      <alignment horizontal="left" vertical="center" wrapText="1"/>
    </xf>
    <xf numFmtId="165" fontId="13" fillId="0" borderId="51" xfId="3" applyNumberFormat="1" applyFont="1" applyBorder="1" applyAlignment="1">
      <alignment horizontal="left" vertical="center" wrapText="1"/>
    </xf>
    <xf numFmtId="0" fontId="4" fillId="0" borderId="22" xfId="0" applyFont="1" applyBorder="1" applyAlignment="1">
      <alignment horizontal="left" vertical="center" wrapText="1"/>
    </xf>
    <xf numFmtId="165" fontId="6" fillId="0" borderId="22" xfId="3" applyNumberFormat="1" applyFont="1" applyFill="1" applyBorder="1" applyAlignment="1">
      <alignment horizontal="left" vertical="center" wrapText="1"/>
    </xf>
    <xf numFmtId="165" fontId="6" fillId="0" borderId="29" xfId="3" applyNumberFormat="1" applyFont="1" applyBorder="1" applyAlignment="1">
      <alignment horizontal="left" vertical="center" wrapText="1"/>
    </xf>
    <xf numFmtId="165" fontId="6" fillId="0" borderId="22" xfId="3" applyNumberFormat="1" applyFont="1" applyBorder="1" applyAlignment="1">
      <alignment horizontal="left" vertical="center" wrapText="1"/>
    </xf>
    <xf numFmtId="165" fontId="15" fillId="0" borderId="22" xfId="3" applyNumberFormat="1" applyFont="1" applyBorder="1" applyAlignment="1">
      <alignment horizontal="left" vertical="center" wrapText="1"/>
    </xf>
    <xf numFmtId="165" fontId="13" fillId="0" borderId="22" xfId="3" applyNumberFormat="1" applyFont="1" applyBorder="1" applyAlignment="1">
      <alignment horizontal="left" vertical="center" wrapText="1"/>
    </xf>
    <xf numFmtId="166" fontId="13" fillId="0" borderId="22" xfId="3" applyNumberFormat="1" applyFont="1" applyBorder="1" applyAlignment="1">
      <alignment horizontal="left" vertical="center" wrapText="1"/>
    </xf>
    <xf numFmtId="165" fontId="13" fillId="0" borderId="22" xfId="3" applyNumberFormat="1" applyFont="1" applyFill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12" fillId="7" borderId="22" xfId="0" applyFont="1" applyFill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4" fillId="0" borderId="22" xfId="0" applyFont="1" applyFill="1" applyBorder="1" applyAlignment="1">
      <alignment horizontal="left" vertical="center" wrapText="1"/>
    </xf>
    <xf numFmtId="165" fontId="15" fillId="0" borderId="22" xfId="3" applyNumberFormat="1" applyFont="1" applyFill="1" applyBorder="1" applyAlignment="1">
      <alignment horizontal="left" vertical="center" wrapText="1"/>
    </xf>
    <xf numFmtId="166" fontId="13" fillId="0" borderId="22" xfId="3" applyNumberFormat="1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165" fontId="6" fillId="0" borderId="23" xfId="3" applyNumberFormat="1" applyFont="1" applyFill="1" applyBorder="1" applyAlignment="1">
      <alignment horizontal="left" vertical="center" wrapText="1"/>
    </xf>
    <xf numFmtId="165" fontId="6" fillId="0" borderId="23" xfId="3" applyNumberFormat="1" applyFont="1" applyBorder="1" applyAlignment="1">
      <alignment horizontal="left" vertical="center" wrapText="1"/>
    </xf>
    <xf numFmtId="165" fontId="13" fillId="0" borderId="23" xfId="3" applyNumberFormat="1" applyFont="1" applyBorder="1" applyAlignment="1">
      <alignment horizontal="left" vertical="center" wrapText="1"/>
    </xf>
    <xf numFmtId="166" fontId="13" fillId="0" borderId="23" xfId="3" applyNumberFormat="1" applyFont="1" applyBorder="1" applyAlignment="1">
      <alignment horizontal="left" vertical="center" wrapText="1"/>
    </xf>
    <xf numFmtId="165" fontId="13" fillId="0" borderId="23" xfId="3" applyNumberFormat="1" applyFont="1" applyFill="1" applyBorder="1" applyAlignment="1">
      <alignment horizontal="left" vertical="center" wrapText="1"/>
    </xf>
    <xf numFmtId="0" fontId="6" fillId="0" borderId="23" xfId="0" applyNumberFormat="1" applyFont="1" applyBorder="1" applyAlignment="1">
      <alignment horizontal="left" vertical="center" wrapText="1"/>
    </xf>
    <xf numFmtId="0" fontId="6" fillId="0" borderId="23" xfId="0" applyFont="1" applyBorder="1" applyAlignment="1">
      <alignment horizontal="left" vertical="center" wrapText="1"/>
    </xf>
    <xf numFmtId="0" fontId="12" fillId="0" borderId="23" xfId="0" applyFont="1" applyBorder="1" applyAlignment="1">
      <alignment horizontal="left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7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0" fontId="4" fillId="3" borderId="30" xfId="0" applyFont="1" applyFill="1" applyBorder="1" applyAlignment="1">
      <alignment horizontal="center" vertical="center"/>
    </xf>
    <xf numFmtId="9" fontId="4" fillId="3" borderId="30" xfId="0" applyNumberFormat="1" applyFont="1" applyFill="1" applyBorder="1" applyAlignment="1">
      <alignment horizontal="center" vertical="center"/>
    </xf>
    <xf numFmtId="0" fontId="4" fillId="2" borderId="30" xfId="0" applyFont="1" applyFill="1" applyBorder="1" applyAlignment="1">
      <alignment horizontal="center" vertical="center" wrapText="1"/>
    </xf>
    <xf numFmtId="0" fontId="4" fillId="2" borderId="52" xfId="0" applyFont="1" applyFill="1" applyBorder="1" applyAlignment="1">
      <alignment horizontal="center" vertical="center" wrapText="1"/>
    </xf>
    <xf numFmtId="0" fontId="4" fillId="2" borderId="30" xfId="0" applyFont="1" applyFill="1" applyBorder="1" applyAlignment="1">
      <alignment horizontal="center" vertical="center" wrapText="1"/>
    </xf>
    <xf numFmtId="0" fontId="4" fillId="2" borderId="44" xfId="0" applyFont="1" applyFill="1" applyBorder="1" applyAlignment="1">
      <alignment horizontal="center" vertical="center" textRotation="60" wrapText="1"/>
    </xf>
    <xf numFmtId="0" fontId="4" fillId="2" borderId="46" xfId="0" applyFont="1" applyFill="1" applyBorder="1" applyAlignment="1">
      <alignment horizontal="center" vertical="center" textRotation="60" wrapText="1"/>
    </xf>
    <xf numFmtId="0" fontId="4" fillId="2" borderId="53" xfId="0" applyFont="1" applyFill="1" applyBorder="1" applyAlignment="1">
      <alignment horizontal="center" vertical="center" wrapText="1"/>
    </xf>
    <xf numFmtId="0" fontId="4" fillId="2" borderId="5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48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textRotation="60" wrapText="1"/>
    </xf>
    <xf numFmtId="0" fontId="4" fillId="2" borderId="15" xfId="0" applyFont="1" applyFill="1" applyBorder="1" applyAlignment="1">
      <alignment horizontal="center" vertical="center" textRotation="60" wrapText="1"/>
    </xf>
    <xf numFmtId="0" fontId="4" fillId="2" borderId="55" xfId="0" applyFont="1" applyFill="1" applyBorder="1" applyAlignment="1">
      <alignment horizontal="center" vertical="center" wrapText="1"/>
    </xf>
    <xf numFmtId="0" fontId="4" fillId="2" borderId="35" xfId="0" applyFont="1" applyFill="1" applyBorder="1" applyAlignment="1"/>
    <xf numFmtId="0" fontId="4" fillId="2" borderId="12" xfId="0" applyFont="1" applyFill="1" applyBorder="1" applyAlignment="1"/>
    <xf numFmtId="0" fontId="4" fillId="3" borderId="34" xfId="0" applyFont="1" applyFill="1" applyBorder="1" applyAlignment="1">
      <alignment horizontal="center" vertical="center"/>
    </xf>
    <xf numFmtId="0" fontId="4" fillId="3" borderId="35" xfId="0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2" borderId="34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26" xfId="0" applyFont="1" applyFill="1" applyBorder="1" applyAlignment="1">
      <alignment horizontal="center" vertical="center"/>
    </xf>
    <xf numFmtId="0" fontId="4" fillId="2" borderId="56" xfId="0" applyFont="1" applyFill="1" applyBorder="1" applyAlignment="1">
      <alignment horizontal="center" vertical="center" wrapText="1"/>
    </xf>
    <xf numFmtId="0" fontId="2" fillId="0" borderId="0" xfId="0" applyFont="1"/>
    <xf numFmtId="165" fontId="3" fillId="0" borderId="22" xfId="0" applyNumberFormat="1" applyFont="1" applyBorder="1"/>
    <xf numFmtId="165" fontId="3" fillId="0" borderId="41" xfId="0" applyNumberFormat="1" applyFont="1" applyBorder="1"/>
    <xf numFmtId="165" fontId="3" fillId="0" borderId="31" xfId="0" applyNumberFormat="1" applyFont="1" applyBorder="1"/>
    <xf numFmtId="165" fontId="3" fillId="0" borderId="32" xfId="0" applyNumberFormat="1" applyFont="1" applyBorder="1"/>
    <xf numFmtId="165" fontId="3" fillId="0" borderId="25" xfId="0" applyNumberFormat="1" applyFont="1" applyBorder="1"/>
    <xf numFmtId="0" fontId="2" fillId="8" borderId="27" xfId="0" applyFont="1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2" fillId="8" borderId="9" xfId="0" applyFont="1" applyFill="1" applyBorder="1" applyAlignment="1">
      <alignment horizontal="center" vertical="center"/>
    </xf>
    <xf numFmtId="0" fontId="6" fillId="0" borderId="0" xfId="0" applyFont="1" applyBorder="1" applyAlignment="1"/>
    <xf numFmtId="0" fontId="4" fillId="8" borderId="47" xfId="0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 wrapText="1"/>
    </xf>
    <xf numFmtId="0" fontId="4" fillId="8" borderId="44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0" fontId="4" fillId="9" borderId="43" xfId="0" applyFont="1" applyFill="1" applyBorder="1" applyAlignment="1">
      <alignment horizontal="center" vertical="center"/>
    </xf>
    <xf numFmtId="9" fontId="4" fillId="9" borderId="43" xfId="0" applyNumberFormat="1" applyFont="1" applyFill="1" applyBorder="1" applyAlignment="1">
      <alignment horizontal="center" vertical="center"/>
    </xf>
    <xf numFmtId="0" fontId="4" fillId="8" borderId="45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4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wrapText="1"/>
    </xf>
    <xf numFmtId="0" fontId="2" fillId="8" borderId="47" xfId="0" applyFont="1" applyFill="1" applyBorder="1" applyAlignment="1">
      <alignment horizontal="center" vertical="center"/>
    </xf>
    <xf numFmtId="0" fontId="2" fillId="8" borderId="0" xfId="0" applyFont="1" applyFill="1" applyBorder="1" applyAlignment="1">
      <alignment horizontal="center" vertical="center"/>
    </xf>
    <xf numFmtId="0" fontId="2" fillId="8" borderId="44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/>
    </xf>
    <xf numFmtId="0" fontId="4" fillId="8" borderId="49" xfId="0" applyFont="1" applyFill="1" applyBorder="1" applyAlignment="1">
      <alignment horizontal="center" vertical="center" wrapText="1"/>
    </xf>
    <xf numFmtId="0" fontId="4" fillId="8" borderId="49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0" fontId="4" fillId="8" borderId="19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/>
    </xf>
    <xf numFmtId="0" fontId="2" fillId="8" borderId="12" xfId="0" applyFont="1" applyFill="1" applyBorder="1" applyAlignment="1">
      <alignment horizontal="center" vertical="center"/>
    </xf>
    <xf numFmtId="0" fontId="3" fillId="8" borderId="18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165" fontId="6" fillId="0" borderId="22" xfId="3" applyNumberFormat="1" applyFont="1" applyFill="1" applyBorder="1" applyAlignment="1">
      <alignment horizontal="center" vertical="center" wrapText="1"/>
    </xf>
    <xf numFmtId="165" fontId="6" fillId="0" borderId="22" xfId="3" applyNumberFormat="1" applyFont="1" applyBorder="1" applyAlignment="1">
      <alignment horizontal="center" vertical="center" wrapText="1"/>
    </xf>
    <xf numFmtId="165" fontId="6" fillId="0" borderId="22" xfId="3" applyFont="1" applyBorder="1" applyAlignment="1">
      <alignment horizontal="center" vertical="center" wrapText="1"/>
    </xf>
    <xf numFmtId="165" fontId="15" fillId="0" borderId="22" xfId="3" applyNumberFormat="1" applyFont="1" applyFill="1" applyBorder="1" applyAlignment="1">
      <alignment horizontal="center" vertical="center" wrapText="1"/>
    </xf>
    <xf numFmtId="165" fontId="13" fillId="0" borderId="22" xfId="3" applyNumberFormat="1" applyFont="1" applyBorder="1" applyAlignment="1">
      <alignment horizontal="center" vertical="center" wrapText="1"/>
    </xf>
    <xf numFmtId="167" fontId="13" fillId="0" borderId="29" xfId="3" applyNumberFormat="1" applyFont="1" applyBorder="1" applyAlignment="1">
      <alignment horizontal="center" vertical="center" wrapText="1"/>
    </xf>
    <xf numFmtId="165" fontId="13" fillId="0" borderId="22" xfId="3" applyFont="1" applyFill="1" applyBorder="1" applyAlignment="1">
      <alignment horizontal="center" vertical="center" wrapText="1"/>
    </xf>
    <xf numFmtId="0" fontId="13" fillId="0" borderId="57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165" fontId="6" fillId="0" borderId="29" xfId="3" applyNumberFormat="1" applyFont="1" applyFill="1" applyBorder="1" applyAlignment="1">
      <alignment horizontal="center" vertical="center" wrapText="1"/>
    </xf>
    <xf numFmtId="165" fontId="6" fillId="0" borderId="29" xfId="3" applyNumberFormat="1" applyFont="1" applyBorder="1" applyAlignment="1">
      <alignment horizontal="center" vertical="center" wrapText="1"/>
    </xf>
    <xf numFmtId="165" fontId="6" fillId="0" borderId="29" xfId="3" applyFont="1" applyBorder="1" applyAlignment="1">
      <alignment horizontal="center" vertical="center" wrapText="1"/>
    </xf>
    <xf numFmtId="165" fontId="15" fillId="0" borderId="29" xfId="3" applyNumberFormat="1" applyFont="1" applyFill="1" applyBorder="1" applyAlignment="1">
      <alignment horizontal="center" vertical="center" wrapText="1"/>
    </xf>
    <xf numFmtId="165" fontId="13" fillId="0" borderId="29" xfId="3" applyNumberFormat="1" applyFont="1" applyBorder="1" applyAlignment="1">
      <alignment horizontal="center" vertical="center" wrapText="1"/>
    </xf>
    <xf numFmtId="165" fontId="13" fillId="0" borderId="29" xfId="3" applyNumberFormat="1" applyFont="1" applyFill="1" applyBorder="1" applyAlignment="1">
      <alignment horizontal="center" vertical="center" wrapText="1"/>
    </xf>
    <xf numFmtId="0" fontId="13" fillId="0" borderId="22" xfId="0" applyFont="1" applyBorder="1" applyAlignment="1">
      <alignment horizontal="center" vertical="center" wrapText="1"/>
    </xf>
    <xf numFmtId="0" fontId="13" fillId="7" borderId="22" xfId="0" applyFont="1" applyFill="1" applyBorder="1" applyAlignment="1">
      <alignment horizontal="center" vertical="center" wrapText="1"/>
    </xf>
    <xf numFmtId="165" fontId="13" fillId="0" borderId="22" xfId="3" applyNumberFormat="1" applyFont="1" applyFill="1" applyBorder="1" applyAlignment="1">
      <alignment horizontal="center" vertical="center" wrapText="1"/>
    </xf>
    <xf numFmtId="0" fontId="13" fillId="0" borderId="29" xfId="0" applyFont="1" applyBorder="1" applyAlignment="1">
      <alignment horizontal="center" vertical="center" wrapText="1"/>
    </xf>
    <xf numFmtId="165" fontId="6" fillId="0" borderId="29" xfId="3" applyFont="1" applyFill="1" applyBorder="1" applyAlignment="1">
      <alignment horizontal="center" vertical="center" wrapText="1"/>
    </xf>
    <xf numFmtId="165" fontId="13" fillId="0" borderId="29" xfId="3" applyFont="1" applyBorder="1" applyAlignment="1">
      <alignment horizontal="center" vertical="center" wrapText="1"/>
    </xf>
    <xf numFmtId="165" fontId="13" fillId="0" borderId="29" xfId="3" applyFont="1" applyFill="1" applyBorder="1" applyAlignment="1">
      <alignment horizontal="center" vertical="center" wrapText="1"/>
    </xf>
    <xf numFmtId="0" fontId="12" fillId="7" borderId="22" xfId="0" applyFont="1" applyFill="1" applyBorder="1" applyAlignment="1">
      <alignment horizontal="center" vertical="center" wrapText="1"/>
    </xf>
    <xf numFmtId="0" fontId="4" fillId="8" borderId="58" xfId="0" applyFont="1" applyFill="1" applyBorder="1" applyAlignment="1">
      <alignment horizontal="center" vertical="center" wrapText="1"/>
    </xf>
    <xf numFmtId="0" fontId="4" fillId="8" borderId="27" xfId="0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8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0" fontId="4" fillId="9" borderId="30" xfId="0" applyFont="1" applyFill="1" applyBorder="1" applyAlignment="1">
      <alignment horizontal="center" vertical="center"/>
    </xf>
    <xf numFmtId="9" fontId="4" fillId="9" borderId="30" xfId="0" applyNumberFormat="1" applyFont="1" applyFill="1" applyBorder="1" applyAlignment="1">
      <alignment horizontal="center" vertical="center"/>
    </xf>
    <xf numFmtId="0" fontId="4" fillId="8" borderId="2" xfId="0" applyFont="1" applyFill="1" applyBorder="1" applyAlignment="1">
      <alignment horizontal="center" vertical="center" wrapText="1"/>
    </xf>
    <xf numFmtId="0" fontId="4" fillId="8" borderId="59" xfId="0" applyFont="1" applyFill="1" applyBorder="1" applyAlignment="1">
      <alignment horizontal="center" vertical="center" wrapText="1"/>
    </xf>
    <xf numFmtId="0" fontId="4" fillId="8" borderId="52" xfId="0" applyFont="1" applyFill="1" applyBorder="1" applyAlignment="1">
      <alignment horizontal="center" vertical="center" textRotation="60" wrapText="1"/>
    </xf>
    <xf numFmtId="0" fontId="4" fillId="8" borderId="27" xfId="0" applyFont="1" applyFill="1" applyBorder="1" applyAlignment="1">
      <alignment horizontal="center" vertical="center" wrapText="1"/>
    </xf>
    <xf numFmtId="0" fontId="4" fillId="8" borderId="30" xfId="0" applyFont="1" applyFill="1" applyBorder="1" applyAlignment="1">
      <alignment horizontal="center" vertical="center" wrapText="1"/>
    </xf>
    <xf numFmtId="0" fontId="4" fillId="8" borderId="55" xfId="0" applyFont="1" applyFill="1" applyBorder="1" applyAlignment="1">
      <alignment horizontal="center" vertical="center" wrapText="1"/>
    </xf>
    <xf numFmtId="0" fontId="4" fillId="8" borderId="48" xfId="0" applyFont="1" applyFill="1" applyBorder="1" applyAlignment="1">
      <alignment horizontal="center" vertical="center" wrapText="1"/>
    </xf>
    <xf numFmtId="0" fontId="4" fillId="8" borderId="12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9" borderId="11" xfId="0" applyFont="1" applyFill="1" applyBorder="1" applyAlignment="1">
      <alignment horizontal="center" vertical="center"/>
    </xf>
    <xf numFmtId="0" fontId="4" fillId="8" borderId="48" xfId="0" applyFont="1" applyFill="1" applyBorder="1" applyAlignment="1">
      <alignment horizontal="center" vertical="center" wrapText="1"/>
    </xf>
    <xf numFmtId="0" fontId="4" fillId="8" borderId="13" xfId="0" applyFont="1" applyFill="1" applyBorder="1" applyAlignment="1">
      <alignment horizontal="center" vertical="center" wrapText="1"/>
    </xf>
    <xf numFmtId="0" fontId="4" fillId="8" borderId="15" xfId="0" applyFont="1" applyFill="1" applyBorder="1" applyAlignment="1">
      <alignment horizontal="center" vertical="center" textRotation="60" wrapText="1"/>
    </xf>
    <xf numFmtId="0" fontId="4" fillId="8" borderId="54" xfId="0" applyFont="1" applyFill="1" applyBorder="1" applyAlignment="1">
      <alignment horizontal="center" vertical="center" wrapText="1"/>
    </xf>
    <xf numFmtId="0" fontId="4" fillId="8" borderId="47" xfId="0" applyFont="1" applyFill="1" applyBorder="1" applyAlignment="1">
      <alignment horizontal="center" vertical="center" wrapText="1"/>
    </xf>
    <xf numFmtId="0" fontId="4" fillId="8" borderId="43" xfId="0" applyFont="1" applyFill="1" applyBorder="1" applyAlignment="1">
      <alignment horizontal="center" vertical="center" wrapText="1"/>
    </xf>
    <xf numFmtId="0" fontId="4" fillId="8" borderId="56" xfId="0" applyFont="1" applyFill="1" applyBorder="1" applyAlignment="1">
      <alignment horizontal="center" vertical="center" wrapText="1"/>
    </xf>
    <xf numFmtId="0" fontId="4" fillId="8" borderId="34" xfId="0" applyFont="1" applyFill="1" applyBorder="1" applyAlignment="1"/>
    <xf numFmtId="0" fontId="4" fillId="8" borderId="12" xfId="0" applyFont="1" applyFill="1" applyBorder="1" applyAlignment="1"/>
    <xf numFmtId="0" fontId="4" fillId="8" borderId="35" xfId="0" applyFont="1" applyFill="1" applyBorder="1" applyAlignment="1"/>
    <xf numFmtId="0" fontId="4" fillId="9" borderId="34" xfId="0" applyFont="1" applyFill="1" applyBorder="1" applyAlignment="1">
      <alignment horizontal="center" vertical="center"/>
    </xf>
    <xf numFmtId="0" fontId="4" fillId="9" borderId="35" xfId="0" applyFont="1" applyFill="1" applyBorder="1" applyAlignment="1">
      <alignment horizontal="center" vertical="center"/>
    </xf>
    <xf numFmtId="0" fontId="4" fillId="9" borderId="26" xfId="0" applyFont="1" applyFill="1" applyBorder="1" applyAlignment="1">
      <alignment horizontal="center" vertical="center"/>
    </xf>
    <xf numFmtId="0" fontId="4" fillId="8" borderId="34" xfId="0" applyFont="1" applyFill="1" applyBorder="1" applyAlignment="1">
      <alignment horizontal="center" vertical="center"/>
    </xf>
    <xf numFmtId="0" fontId="4" fillId="8" borderId="35" xfId="0" applyFont="1" applyFill="1" applyBorder="1" applyAlignment="1">
      <alignment horizontal="center" vertical="center"/>
    </xf>
    <xf numFmtId="0" fontId="4" fillId="8" borderId="26" xfId="0" applyFont="1" applyFill="1" applyBorder="1" applyAlignment="1">
      <alignment horizontal="center" vertical="center"/>
    </xf>
    <xf numFmtId="0" fontId="4" fillId="8" borderId="10" xfId="0" applyFont="1" applyFill="1" applyBorder="1" applyAlignment="1">
      <alignment horizontal="center" vertical="center" wrapText="1"/>
    </xf>
    <xf numFmtId="0" fontId="4" fillId="8" borderId="11" xfId="0" applyFont="1" applyFill="1" applyBorder="1" applyAlignment="1">
      <alignment horizontal="center" vertical="center" wrapText="1"/>
    </xf>
    <xf numFmtId="164" fontId="3" fillId="10" borderId="5" xfId="1" applyFont="1" applyFill="1" applyBorder="1" applyAlignment="1">
      <alignment horizontal="left" vertical="center" wrapText="1"/>
    </xf>
    <xf numFmtId="164" fontId="3" fillId="10" borderId="8" xfId="1" applyFont="1" applyFill="1" applyBorder="1" applyAlignment="1">
      <alignment horizontal="left" vertical="center" wrapText="1"/>
    </xf>
    <xf numFmtId="164" fontId="3" fillId="10" borderId="9" xfId="1" applyFont="1" applyFill="1" applyBorder="1" applyAlignment="1">
      <alignment horizontal="left" vertical="center" wrapText="1"/>
    </xf>
    <xf numFmtId="164" fontId="3" fillId="10" borderId="11" xfId="1" applyFont="1" applyFill="1" applyBorder="1" applyAlignment="1">
      <alignment horizontal="left" vertical="center" wrapText="1"/>
    </xf>
    <xf numFmtId="164" fontId="3" fillId="10" borderId="16" xfId="1" applyFont="1" applyFill="1" applyBorder="1" applyAlignment="1">
      <alignment horizontal="left" vertical="center" wrapText="1"/>
    </xf>
    <xf numFmtId="164" fontId="4" fillId="10" borderId="14" xfId="1" applyFont="1" applyFill="1" applyBorder="1" applyAlignment="1">
      <alignment horizontal="left" vertical="center" wrapText="1"/>
    </xf>
    <xf numFmtId="164" fontId="3" fillId="10" borderId="14" xfId="1" applyFont="1" applyFill="1" applyBorder="1" applyAlignment="1">
      <alignment horizontal="left" vertical="center" wrapText="1"/>
    </xf>
    <xf numFmtId="164" fontId="3" fillId="10" borderId="17" xfId="1" applyFont="1" applyFill="1" applyBorder="1" applyAlignment="1">
      <alignment horizontal="left" vertical="center" wrapText="1"/>
    </xf>
    <xf numFmtId="164" fontId="3" fillId="10" borderId="12" xfId="1" applyFont="1" applyFill="1" applyBorder="1" applyAlignment="1">
      <alignment horizontal="left" vertical="center" wrapText="1"/>
    </xf>
    <xf numFmtId="164" fontId="3" fillId="10" borderId="18" xfId="1" applyFont="1" applyFill="1" applyBorder="1" applyAlignment="1">
      <alignment horizontal="left" vertical="center" wrapText="1"/>
    </xf>
    <xf numFmtId="0" fontId="3" fillId="10" borderId="8" xfId="0" applyFont="1" applyFill="1" applyBorder="1" applyAlignment="1">
      <alignment horizontal="left" vertical="center" wrapText="1"/>
    </xf>
    <xf numFmtId="0" fontId="3" fillId="10" borderId="9" xfId="0" applyFont="1" applyFill="1" applyBorder="1" applyAlignment="1">
      <alignment horizontal="left" vertical="center" wrapText="1"/>
    </xf>
    <xf numFmtId="164" fontId="3" fillId="10" borderId="19" xfId="1" applyFont="1" applyFill="1" applyBorder="1" applyAlignment="1">
      <alignment horizontal="left" vertical="center" wrapText="1"/>
    </xf>
    <xf numFmtId="164" fontId="4" fillId="10" borderId="17" xfId="1" applyFont="1" applyFill="1" applyBorder="1" applyAlignment="1">
      <alignment horizontal="left" vertical="center" wrapText="1"/>
    </xf>
    <xf numFmtId="0" fontId="3" fillId="10" borderId="12" xfId="0" applyFont="1" applyFill="1" applyBorder="1" applyAlignment="1">
      <alignment horizontal="left" vertical="center" wrapText="1"/>
    </xf>
    <xf numFmtId="0" fontId="3" fillId="10" borderId="18" xfId="0" applyFont="1" applyFill="1" applyBorder="1" applyAlignment="1">
      <alignment horizontal="left" vertical="center" wrapText="1"/>
    </xf>
    <xf numFmtId="0" fontId="3" fillId="10" borderId="11" xfId="0" applyFont="1" applyFill="1" applyBorder="1" applyAlignment="1">
      <alignment horizontal="left" vertical="center" wrapText="1"/>
    </xf>
    <xf numFmtId="0" fontId="3" fillId="10" borderId="24" xfId="0" applyFont="1" applyFill="1" applyBorder="1" applyAlignment="1">
      <alignment horizontal="left" vertical="center" wrapText="1"/>
    </xf>
    <xf numFmtId="164" fontId="2" fillId="10" borderId="25" xfId="1" applyFont="1" applyFill="1" applyBorder="1" applyAlignment="1">
      <alignment horizontal="left" vertical="center" wrapText="1"/>
    </xf>
    <xf numFmtId="164" fontId="3" fillId="10" borderId="26" xfId="1" applyFont="1" applyFill="1" applyBorder="1" applyAlignment="1">
      <alignment horizontal="left" vertical="center" wrapText="1"/>
    </xf>
    <xf numFmtId="0" fontId="3" fillId="10" borderId="27" xfId="0" applyFont="1" applyFill="1" applyBorder="1" applyAlignment="1">
      <alignment horizontal="left" vertical="center" wrapText="1"/>
    </xf>
    <xf numFmtId="164" fontId="3" fillId="10" borderId="13" xfId="1" applyFont="1" applyFill="1" applyBorder="1" applyAlignment="1">
      <alignment horizontal="left" vertical="center" wrapText="1"/>
    </xf>
    <xf numFmtId="164" fontId="3" fillId="10" borderId="28" xfId="1" applyFont="1" applyFill="1" applyBorder="1" applyAlignment="1">
      <alignment horizontal="left" vertical="center" wrapText="1"/>
    </xf>
    <xf numFmtId="0" fontId="3" fillId="10" borderId="10" xfId="0" applyFont="1" applyFill="1" applyBorder="1" applyAlignment="1">
      <alignment horizontal="left" vertical="center" wrapText="1"/>
    </xf>
    <xf numFmtId="0" fontId="3" fillId="10" borderId="34" xfId="0" applyFont="1" applyFill="1" applyBorder="1" applyAlignment="1">
      <alignment horizontal="center" vertical="center" wrapText="1"/>
    </xf>
    <xf numFmtId="164" fontId="3" fillId="10" borderId="31" xfId="1" applyFont="1" applyFill="1" applyBorder="1" applyAlignment="1">
      <alignment horizontal="center" vertical="center" wrapText="1"/>
    </xf>
    <xf numFmtId="164" fontId="4" fillId="11" borderId="32" xfId="1" applyFont="1" applyFill="1" applyBorder="1" applyAlignment="1">
      <alignment horizontal="center" vertical="center" wrapText="1"/>
    </xf>
    <xf numFmtId="164" fontId="3" fillId="10" borderId="25" xfId="1" applyFont="1" applyFill="1" applyBorder="1" applyAlignment="1">
      <alignment horizontal="center" vertical="center" wrapText="1"/>
    </xf>
    <xf numFmtId="164" fontId="3" fillId="11" borderId="31" xfId="1" applyFont="1" applyFill="1" applyBorder="1" applyAlignment="1">
      <alignment horizontal="center" vertical="center" wrapText="1"/>
    </xf>
    <xf numFmtId="164" fontId="3" fillId="11" borderId="32" xfId="1" applyFont="1" applyFill="1" applyBorder="1" applyAlignment="1">
      <alignment horizontal="center" vertical="center" wrapText="1"/>
    </xf>
    <xf numFmtId="164" fontId="3" fillId="11" borderId="25" xfId="1" applyFont="1" applyFill="1" applyBorder="1" applyAlignment="1">
      <alignment horizontal="center" vertical="center" wrapText="1"/>
    </xf>
    <xf numFmtId="164" fontId="3" fillId="12" borderId="31" xfId="1" applyFont="1" applyFill="1" applyBorder="1" applyAlignment="1">
      <alignment horizontal="center" vertical="center" wrapText="1"/>
    </xf>
    <xf numFmtId="164" fontId="3" fillId="12" borderId="32" xfId="1" applyFont="1" applyFill="1" applyBorder="1" applyAlignment="1">
      <alignment horizontal="center" vertical="center" wrapText="1"/>
    </xf>
    <xf numFmtId="0" fontId="3" fillId="12" borderId="32" xfId="1" applyNumberFormat="1" applyFont="1" applyFill="1" applyBorder="1" applyAlignment="1">
      <alignment horizontal="center" vertical="center" wrapText="1"/>
    </xf>
    <xf numFmtId="164" fontId="3" fillId="12" borderId="25" xfId="1" applyFont="1" applyFill="1" applyBorder="1" applyAlignment="1">
      <alignment horizontal="center" vertical="center" wrapText="1"/>
    </xf>
    <xf numFmtId="0" fontId="3" fillId="12" borderId="36" xfId="0" applyFont="1" applyFill="1" applyBorder="1" applyAlignment="1">
      <alignment horizontal="center" vertical="center" wrapText="1"/>
    </xf>
    <xf numFmtId="0" fontId="3" fillId="12" borderId="25" xfId="0" applyFont="1" applyFill="1" applyBorder="1" applyAlignment="1">
      <alignment horizontal="center" vertical="center" wrapText="1"/>
    </xf>
    <xf numFmtId="164" fontId="3" fillId="10" borderId="34" xfId="1" applyFont="1" applyFill="1" applyBorder="1" applyAlignment="1">
      <alignment horizontal="center" vertical="center" wrapText="1"/>
    </xf>
    <xf numFmtId="164" fontId="3" fillId="10" borderId="35" xfId="1" applyFont="1" applyFill="1" applyBorder="1" applyAlignment="1">
      <alignment horizontal="center" vertical="center" wrapText="1"/>
    </xf>
    <xf numFmtId="164" fontId="3" fillId="11" borderId="34" xfId="1" applyFont="1" applyFill="1" applyBorder="1" applyAlignment="1">
      <alignment horizontal="center" vertical="center" wrapText="1"/>
    </xf>
    <xf numFmtId="164" fontId="3" fillId="11" borderId="35" xfId="1" applyFont="1" applyFill="1" applyBorder="1" applyAlignment="1">
      <alignment horizontal="center" vertical="center" wrapText="1"/>
    </xf>
    <xf numFmtId="164" fontId="3" fillId="11" borderId="26" xfId="1" applyFont="1" applyFill="1" applyBorder="1" applyAlignment="1">
      <alignment horizontal="center" vertical="center" wrapText="1"/>
    </xf>
    <xf numFmtId="164" fontId="3" fillId="12" borderId="34" xfId="1" applyFont="1" applyFill="1" applyBorder="1" applyAlignment="1">
      <alignment horizontal="center" vertical="center" wrapText="1"/>
    </xf>
    <xf numFmtId="164" fontId="3" fillId="12" borderId="35" xfId="1" applyFont="1" applyFill="1" applyBorder="1" applyAlignment="1">
      <alignment horizontal="center" vertical="center" wrapText="1"/>
    </xf>
    <xf numFmtId="164" fontId="3" fillId="12" borderId="26" xfId="1" applyFont="1" applyFill="1" applyBorder="1" applyAlignment="1">
      <alignment horizontal="center" vertical="center" wrapText="1"/>
    </xf>
    <xf numFmtId="0" fontId="2" fillId="12" borderId="35" xfId="0" applyFont="1" applyFill="1" applyBorder="1" applyAlignment="1">
      <alignment horizontal="center" vertical="center" wrapText="1"/>
    </xf>
    <xf numFmtId="0" fontId="2" fillId="12" borderId="26" xfId="0" applyFont="1" applyFill="1" applyBorder="1" applyAlignment="1">
      <alignment horizontal="center" vertical="center" wrapText="1"/>
    </xf>
    <xf numFmtId="2" fontId="4" fillId="0" borderId="4" xfId="2" applyNumberFormat="1" applyFont="1" applyFill="1" applyBorder="1" applyAlignment="1"/>
    <xf numFmtId="0" fontId="12" fillId="13" borderId="5" xfId="2" applyFont="1" applyFill="1" applyBorder="1" applyAlignment="1">
      <alignment horizontal="center" vertical="center" wrapText="1"/>
    </xf>
    <xf numFmtId="0" fontId="12" fillId="13" borderId="6" xfId="2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13" borderId="17" xfId="0" applyFont="1" applyFill="1" applyBorder="1" applyAlignment="1">
      <alignment horizontal="center" vertical="center" wrapText="1"/>
    </xf>
    <xf numFmtId="0" fontId="3" fillId="14" borderId="17" xfId="0" applyFont="1" applyFill="1" applyBorder="1" applyAlignment="1">
      <alignment horizontal="center" vertical="center"/>
    </xf>
    <xf numFmtId="0" fontId="3" fillId="14" borderId="17" xfId="0" applyFont="1" applyFill="1" applyBorder="1" applyAlignment="1">
      <alignment horizontal="center" vertical="center" wrapText="1"/>
    </xf>
    <xf numFmtId="0" fontId="12" fillId="13" borderId="17" xfId="2" applyFont="1" applyFill="1" applyBorder="1" applyAlignment="1">
      <alignment horizontal="center" vertical="center" wrapText="1"/>
    </xf>
    <xf numFmtId="0" fontId="12" fillId="13" borderId="21" xfId="2" applyFont="1" applyFill="1" applyBorder="1" applyAlignment="1">
      <alignment horizontal="center" vertical="center" wrapText="1"/>
    </xf>
    <xf numFmtId="2" fontId="14" fillId="0" borderId="22" xfId="0" applyNumberFormat="1" applyFont="1" applyBorder="1"/>
    <xf numFmtId="0" fontId="13" fillId="15" borderId="22" xfId="2" applyFont="1" applyFill="1" applyBorder="1" applyAlignment="1">
      <alignment horizontal="left" vertical="center" wrapText="1"/>
    </xf>
    <xf numFmtId="0" fontId="6" fillId="0" borderId="0" xfId="2" applyFont="1" applyFill="1" applyBorder="1" applyAlignment="1"/>
    <xf numFmtId="2" fontId="14" fillId="0" borderId="22" xfId="0" applyNumberFormat="1" applyFont="1" applyBorder="1" applyAlignment="1">
      <alignment horizontal="right"/>
    </xf>
    <xf numFmtId="0" fontId="3" fillId="13" borderId="13" xfId="0" applyFont="1" applyFill="1" applyBorder="1" applyAlignment="1">
      <alignment horizontal="center" vertical="center" wrapText="1"/>
    </xf>
    <xf numFmtId="0" fontId="3" fillId="13" borderId="14" xfId="0" applyFont="1" applyFill="1" applyBorder="1" applyAlignment="1">
      <alignment horizontal="center" vertical="center" wrapText="1"/>
    </xf>
    <xf numFmtId="0" fontId="3" fillId="14" borderId="14" xfId="0" applyFont="1" applyFill="1" applyBorder="1" applyAlignment="1">
      <alignment horizontal="center" vertical="center"/>
    </xf>
    <xf numFmtId="0" fontId="3" fillId="14" borderId="14" xfId="0" applyFont="1" applyFill="1" applyBorder="1" applyAlignment="1">
      <alignment horizontal="center" vertical="center" wrapText="1"/>
    </xf>
    <xf numFmtId="0" fontId="3" fillId="13" borderId="28" xfId="0" applyFont="1" applyFill="1" applyBorder="1" applyAlignment="1">
      <alignment horizontal="center" vertical="center" wrapText="1"/>
    </xf>
    <xf numFmtId="0" fontId="3" fillId="13" borderId="24" xfId="0" applyFont="1" applyFill="1" applyBorder="1" applyAlignment="1">
      <alignment horizontal="center" vertical="center"/>
    </xf>
    <xf numFmtId="0" fontId="3" fillId="13" borderId="26" xfId="0" applyFont="1" applyFill="1" applyBorder="1" applyAlignment="1">
      <alignment horizontal="left" vertical="center" wrapText="1"/>
    </xf>
    <xf numFmtId="0" fontId="2" fillId="13" borderId="27" xfId="0" applyFont="1" applyFill="1" applyBorder="1"/>
    <xf numFmtId="0" fontId="2" fillId="13" borderId="8" xfId="0" applyFont="1" applyFill="1" applyBorder="1"/>
    <xf numFmtId="0" fontId="2" fillId="13" borderId="9" xfId="0" applyFont="1" applyFill="1" applyBorder="1"/>
    <xf numFmtId="0" fontId="4" fillId="16" borderId="27" xfId="0" applyFont="1" applyFill="1" applyBorder="1" applyAlignment="1">
      <alignment horizontal="center" vertical="center"/>
    </xf>
    <xf numFmtId="0" fontId="4" fillId="16" borderId="8" xfId="0" applyFont="1" applyFill="1" applyBorder="1" applyAlignment="1">
      <alignment horizontal="center" vertical="center"/>
    </xf>
    <xf numFmtId="0" fontId="4" fillId="16" borderId="42" xfId="0" applyFont="1" applyFill="1" applyBorder="1" applyAlignment="1">
      <alignment horizontal="center" vertical="center"/>
    </xf>
    <xf numFmtId="0" fontId="3" fillId="13" borderId="5" xfId="0" applyFont="1" applyFill="1" applyBorder="1" applyAlignment="1">
      <alignment horizontal="center" vertical="center" wrapText="1"/>
    </xf>
    <xf numFmtId="0" fontId="3" fillId="13" borderId="6" xfId="0" applyFont="1" applyFill="1" applyBorder="1" applyAlignment="1">
      <alignment horizontal="center" vertical="center" wrapText="1"/>
    </xf>
    <xf numFmtId="0" fontId="2" fillId="13" borderId="9" xfId="0" applyFont="1" applyFill="1" applyBorder="1" applyAlignment="1">
      <alignment horizontal="left" vertical="center" wrapText="1"/>
    </xf>
    <xf numFmtId="0" fontId="2" fillId="13" borderId="10" xfId="0" applyFont="1" applyFill="1" applyBorder="1"/>
    <xf numFmtId="0" fontId="2" fillId="13" borderId="12" xfId="0" applyFont="1" applyFill="1" applyBorder="1"/>
    <xf numFmtId="0" fontId="2" fillId="13" borderId="18" xfId="0" applyFont="1" applyFill="1" applyBorder="1"/>
    <xf numFmtId="0" fontId="4" fillId="16" borderId="10" xfId="0" applyFont="1" applyFill="1" applyBorder="1" applyAlignment="1">
      <alignment horizontal="center" vertical="center"/>
    </xf>
    <xf numFmtId="0" fontId="4" fillId="16" borderId="12" xfId="0" applyFont="1" applyFill="1" applyBorder="1" applyAlignment="1">
      <alignment horizontal="center" vertical="center"/>
    </xf>
    <xf numFmtId="0" fontId="4" fillId="16" borderId="16" xfId="0" applyFont="1" applyFill="1" applyBorder="1" applyAlignment="1">
      <alignment horizontal="center" vertical="center"/>
    </xf>
    <xf numFmtId="0" fontId="3" fillId="13" borderId="17" xfId="0" applyFont="1" applyFill="1" applyBorder="1" applyAlignment="1">
      <alignment horizontal="center" vertical="center" wrapText="1"/>
    </xf>
    <xf numFmtId="0" fontId="3" fillId="13" borderId="21" xfId="0" applyFont="1" applyFill="1" applyBorder="1" applyAlignment="1">
      <alignment horizontal="center" vertical="center" wrapText="1"/>
    </xf>
    <xf numFmtId="0" fontId="2" fillId="13" borderId="18" xfId="0" applyFont="1" applyFill="1" applyBorder="1" applyAlignment="1">
      <alignment horizontal="left" vertical="center" wrapText="1"/>
    </xf>
    <xf numFmtId="2" fontId="2" fillId="0" borderId="0" xfId="0" applyNumberFormat="1" applyFont="1" applyFill="1" applyBorder="1" applyAlignment="1">
      <alignment horizontal="left"/>
    </xf>
    <xf numFmtId="0" fontId="6" fillId="0" borderId="0" xfId="2" applyFont="1" applyFill="1" applyBorder="1" applyAlignment="1">
      <alignment horizontal="left"/>
    </xf>
    <xf numFmtId="2" fontId="6" fillId="0" borderId="0" xfId="2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4" fillId="17" borderId="43" xfId="0" applyFont="1" applyFill="1" applyBorder="1" applyAlignment="1">
      <alignment horizontal="center" vertical="center"/>
    </xf>
    <xf numFmtId="0" fontId="4" fillId="17" borderId="43" xfId="0" applyFont="1" applyFill="1" applyBorder="1" applyAlignment="1">
      <alignment horizontal="center" vertical="center"/>
    </xf>
    <xf numFmtId="9" fontId="4" fillId="17" borderId="43" xfId="0" applyNumberFormat="1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0" fontId="4" fillId="17" borderId="11" xfId="0" applyFont="1" applyFill="1" applyBorder="1" applyAlignment="1">
      <alignment horizontal="center" vertical="center"/>
    </xf>
    <xf numFmtId="168" fontId="13" fillId="0" borderId="23" xfId="3" applyNumberFormat="1" applyFont="1" applyBorder="1" applyAlignment="1">
      <alignment horizontal="left" vertical="center" wrapText="1"/>
    </xf>
    <xf numFmtId="0" fontId="4" fillId="8" borderId="9" xfId="0" applyFont="1" applyFill="1" applyBorder="1" applyAlignment="1">
      <alignment horizontal="center" vertical="center"/>
    </xf>
    <xf numFmtId="0" fontId="4" fillId="8" borderId="30" xfId="0" applyFont="1" applyFill="1" applyBorder="1" applyAlignment="1">
      <alignment horizontal="center" vertical="center"/>
    </xf>
    <xf numFmtId="0" fontId="4" fillId="17" borderId="30" xfId="0" applyFont="1" applyFill="1" applyBorder="1" applyAlignment="1">
      <alignment horizontal="center" vertical="center"/>
    </xf>
    <xf numFmtId="0" fontId="4" fillId="17" borderId="30" xfId="0" applyFont="1" applyFill="1" applyBorder="1" applyAlignment="1">
      <alignment horizontal="center" vertical="center"/>
    </xf>
    <xf numFmtId="9" fontId="4" fillId="17" borderId="30" xfId="0" applyNumberFormat="1" applyFont="1" applyFill="1" applyBorder="1" applyAlignment="1">
      <alignment horizontal="center" vertical="center"/>
    </xf>
    <xf numFmtId="0" fontId="4" fillId="8" borderId="44" xfId="0" applyFont="1" applyFill="1" applyBorder="1" applyAlignment="1">
      <alignment horizontal="center" vertical="center" textRotation="60" wrapText="1"/>
    </xf>
    <xf numFmtId="0" fontId="4" fillId="8" borderId="46" xfId="0" applyFont="1" applyFill="1" applyBorder="1" applyAlignment="1">
      <alignment horizontal="center" vertical="center" textRotation="60" wrapText="1"/>
    </xf>
    <xf numFmtId="0" fontId="4" fillId="8" borderId="53" xfId="0" applyFont="1" applyFill="1" applyBorder="1" applyAlignment="1">
      <alignment horizontal="center" vertical="center" wrapText="1"/>
    </xf>
    <xf numFmtId="0" fontId="4" fillId="8" borderId="18" xfId="0" applyFont="1" applyFill="1" applyBorder="1" applyAlignment="1">
      <alignment horizontal="center" vertical="center"/>
    </xf>
    <xf numFmtId="0" fontId="4" fillId="8" borderId="11" xfId="0" applyFont="1" applyFill="1" applyBorder="1" applyAlignment="1">
      <alignment horizontal="center" vertical="center"/>
    </xf>
    <xf numFmtId="0" fontId="4" fillId="8" borderId="18" xfId="0" applyFont="1" applyFill="1" applyBorder="1" applyAlignment="1">
      <alignment horizontal="center" vertical="center" textRotation="60" wrapText="1"/>
    </xf>
    <xf numFmtId="0" fontId="4" fillId="17" borderId="34" xfId="0" applyFont="1" applyFill="1" applyBorder="1" applyAlignment="1">
      <alignment horizontal="center" vertical="center"/>
    </xf>
    <xf numFmtId="0" fontId="4" fillId="17" borderId="35" xfId="0" applyFont="1" applyFill="1" applyBorder="1" applyAlignment="1">
      <alignment horizontal="center" vertical="center"/>
    </xf>
    <xf numFmtId="0" fontId="4" fillId="17" borderId="26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 vertical="center"/>
    </xf>
    <xf numFmtId="0" fontId="2" fillId="6" borderId="8" xfId="0" applyFont="1" applyFill="1" applyBorder="1" applyAlignment="1">
      <alignment horizontal="center" vertical="center"/>
    </xf>
    <xf numFmtId="0" fontId="2" fillId="6" borderId="9" xfId="0" applyFont="1" applyFill="1" applyBorder="1" applyAlignment="1">
      <alignment horizontal="center" vertical="center"/>
    </xf>
    <xf numFmtId="0" fontId="4" fillId="6" borderId="47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 wrapText="1"/>
    </xf>
    <xf numFmtId="0" fontId="4" fillId="6" borderId="44" xfId="0" applyFont="1" applyFill="1" applyBorder="1" applyAlignment="1">
      <alignment horizontal="center" vertical="center"/>
    </xf>
    <xf numFmtId="0" fontId="4" fillId="6" borderId="45" xfId="0" applyFont="1" applyFill="1" applyBorder="1" applyAlignment="1">
      <alignment horizontal="center" vertical="center" wrapText="1"/>
    </xf>
    <xf numFmtId="0" fontId="4" fillId="6" borderId="30" xfId="0" applyFont="1" applyFill="1" applyBorder="1" applyAlignment="1">
      <alignment horizontal="center" vertical="center" wrapText="1"/>
    </xf>
    <xf numFmtId="0" fontId="4" fillId="6" borderId="4" xfId="0" applyFont="1" applyFill="1" applyBorder="1" applyAlignment="1">
      <alignment horizontal="center" vertical="center" wrapText="1"/>
    </xf>
    <xf numFmtId="0" fontId="4" fillId="6" borderId="52" xfId="0" applyFont="1" applyFill="1" applyBorder="1" applyAlignment="1">
      <alignment horizontal="center" vertical="center" wrapText="1"/>
    </xf>
    <xf numFmtId="0" fontId="2" fillId="6" borderId="47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44" xfId="0" applyFont="1" applyFill="1" applyBorder="1" applyAlignment="1">
      <alignment horizontal="center" vertical="center"/>
    </xf>
    <xf numFmtId="0" fontId="4" fillId="6" borderId="10" xfId="0" applyFont="1" applyFill="1" applyBorder="1" applyAlignment="1">
      <alignment horizontal="center" vertical="center"/>
    </xf>
    <xf numFmtId="0" fontId="4" fillId="6" borderId="49" xfId="0" applyFont="1" applyFill="1" applyBorder="1" applyAlignment="1">
      <alignment horizontal="center" vertical="center" wrapText="1"/>
    </xf>
    <xf numFmtId="0" fontId="4" fillId="6" borderId="49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4" fillId="6" borderId="19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/>
    </xf>
    <xf numFmtId="0" fontId="2" fillId="6" borderId="12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165" fontId="6" fillId="0" borderId="0" xfId="3" applyNumberFormat="1" applyFont="1" applyFill="1" applyBorder="1" applyAlignment="1">
      <alignment horizontal="center" vertical="center" wrapText="1"/>
    </xf>
    <xf numFmtId="165" fontId="6" fillId="0" borderId="0" xfId="3" applyNumberFormat="1" applyFont="1" applyBorder="1" applyAlignment="1">
      <alignment horizontal="center" vertical="center" wrapText="1"/>
    </xf>
    <xf numFmtId="165" fontId="6" fillId="0" borderId="0" xfId="3" applyFont="1" applyBorder="1" applyAlignment="1">
      <alignment horizontal="center" vertical="center" wrapText="1"/>
    </xf>
    <xf numFmtId="165" fontId="15" fillId="0" borderId="0" xfId="3" applyNumberFormat="1" applyFont="1" applyFill="1" applyBorder="1" applyAlignment="1">
      <alignment horizontal="center" vertical="center" wrapText="1"/>
    </xf>
    <xf numFmtId="165" fontId="13" fillId="0" borderId="0" xfId="3" applyNumberFormat="1" applyFont="1" applyBorder="1" applyAlignment="1">
      <alignment horizontal="center" vertical="center" wrapText="1"/>
    </xf>
    <xf numFmtId="167" fontId="13" fillId="0" borderId="0" xfId="3" applyNumberFormat="1" applyFont="1" applyBorder="1" applyAlignment="1">
      <alignment horizontal="center" vertical="center" wrapText="1"/>
    </xf>
    <xf numFmtId="165" fontId="13" fillId="0" borderId="0" xfId="3" applyFont="1" applyFill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167" fontId="13" fillId="0" borderId="22" xfId="3" applyNumberFormat="1" applyFont="1" applyBorder="1" applyAlignment="1">
      <alignment horizontal="center" vertical="center" wrapText="1"/>
    </xf>
  </cellXfs>
  <cellStyles count="4">
    <cellStyle name="Millares 11" xfId="3"/>
    <cellStyle name="Moneda" xfId="1" builtinId="4"/>
    <cellStyle name="Normal" xfId="0" builtinId="0"/>
    <cellStyle name="Normal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A3CA74"/>
  </sheetPr>
  <dimension ref="A1:DL314"/>
  <sheetViews>
    <sheetView view="pageLayout" topLeftCell="A305" zoomScale="70" zoomScaleNormal="70" zoomScalePageLayoutView="70" workbookViewId="0">
      <selection activeCell="B308" sqref="B308:R309"/>
    </sheetView>
  </sheetViews>
  <sheetFormatPr baseColWidth="10" defaultColWidth="11" defaultRowHeight="15" x14ac:dyDescent="0.3"/>
  <cols>
    <col min="1" max="1" width="4.5546875" style="1" customWidth="1"/>
    <col min="2" max="2" width="16.33203125" style="1" customWidth="1"/>
    <col min="3" max="3" width="20.33203125" style="1" customWidth="1"/>
    <col min="4" max="4" width="15.33203125" style="2" customWidth="1"/>
    <col min="5" max="5" width="12.6640625" style="3" customWidth="1"/>
    <col min="6" max="6" width="20.44140625" style="2" customWidth="1"/>
    <col min="7" max="7" width="10.5546875" style="2" hidden="1" customWidth="1"/>
    <col min="8" max="8" width="11" style="2" hidden="1" customWidth="1"/>
    <col min="9" max="9" width="20.44140625" style="2" customWidth="1"/>
    <col min="10" max="10" width="21" style="2" customWidth="1"/>
    <col min="11" max="11" width="18.6640625" style="2" customWidth="1"/>
    <col min="12" max="12" width="12.88671875" style="2" customWidth="1"/>
    <col min="13" max="13" width="7.6640625" style="2" hidden="1" customWidth="1"/>
    <col min="14" max="14" width="16.109375" style="2" customWidth="1"/>
    <col min="15" max="15" width="14.109375" style="2" customWidth="1"/>
    <col min="16" max="16" width="23.6640625" style="2" bestFit="1" customWidth="1"/>
    <col min="17" max="17" width="15.6640625" style="2" customWidth="1"/>
    <col min="18" max="18" width="24" style="2" bestFit="1" customWidth="1"/>
    <col min="19" max="19" width="59.33203125" style="1" customWidth="1"/>
    <col min="20" max="20" width="2.6640625" style="1" customWidth="1"/>
    <col min="21" max="16384" width="11" style="1"/>
  </cols>
  <sheetData>
    <row r="1" spans="2:19" ht="2.25" customHeight="1" thickBot="1" x14ac:dyDescent="0.35"/>
    <row r="2" spans="2:19" ht="63.75" customHeight="1" thickBot="1" x14ac:dyDescent="0.35">
      <c r="B2" s="109" t="s">
        <v>337</v>
      </c>
      <c r="C2" s="109" t="s">
        <v>336</v>
      </c>
      <c r="D2" s="103" t="s">
        <v>335</v>
      </c>
      <c r="E2" s="103"/>
      <c r="F2" s="103"/>
      <c r="G2" s="103"/>
      <c r="H2" s="103"/>
      <c r="I2" s="103"/>
      <c r="J2" s="108"/>
      <c r="K2" s="107" t="s">
        <v>334</v>
      </c>
      <c r="L2" s="106"/>
      <c r="M2" s="106"/>
      <c r="N2" s="106"/>
      <c r="O2" s="105"/>
      <c r="P2" s="104"/>
      <c r="Q2" s="103"/>
      <c r="R2" s="103"/>
      <c r="S2" s="102"/>
    </row>
    <row r="3" spans="2:19" ht="63.75" customHeight="1" thickBot="1" x14ac:dyDescent="0.35">
      <c r="B3" s="101"/>
      <c r="C3" s="101"/>
      <c r="D3" s="100" t="s">
        <v>333</v>
      </c>
      <c r="E3" s="99" t="s">
        <v>332</v>
      </c>
      <c r="F3" s="96" t="s">
        <v>13</v>
      </c>
      <c r="G3" s="96" t="s">
        <v>8</v>
      </c>
      <c r="H3" s="96" t="s">
        <v>12</v>
      </c>
      <c r="I3" s="96" t="s">
        <v>7</v>
      </c>
      <c r="J3" s="96" t="s">
        <v>3</v>
      </c>
      <c r="K3" s="98" t="s">
        <v>6</v>
      </c>
      <c r="L3" s="98" t="s">
        <v>5</v>
      </c>
      <c r="M3" s="98" t="s">
        <v>11</v>
      </c>
      <c r="N3" s="98" t="s">
        <v>4</v>
      </c>
      <c r="O3" s="98" t="s">
        <v>3</v>
      </c>
      <c r="P3" s="96" t="s">
        <v>2</v>
      </c>
      <c r="Q3" s="97" t="s">
        <v>1</v>
      </c>
      <c r="R3" s="96" t="s">
        <v>0</v>
      </c>
      <c r="S3" s="95" t="s">
        <v>331</v>
      </c>
    </row>
    <row r="4" spans="2:19" ht="63.75" customHeight="1" thickBot="1" x14ac:dyDescent="0.35">
      <c r="B4" s="94"/>
      <c r="C4" s="91"/>
      <c r="D4" s="47"/>
      <c r="E4" s="93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92"/>
      <c r="R4" s="47"/>
      <c r="S4" s="91"/>
    </row>
    <row r="5" spans="2:19" ht="63.75" customHeight="1" thickBot="1" x14ac:dyDescent="0.35">
      <c r="B5" s="90" t="s">
        <v>330</v>
      </c>
      <c r="C5" s="52"/>
      <c r="D5" s="51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2"/>
    </row>
    <row r="6" spans="2:19" ht="63.75" customHeight="1" x14ac:dyDescent="0.3">
      <c r="B6" s="54" t="s">
        <v>321</v>
      </c>
      <c r="C6" s="71" t="s">
        <v>329</v>
      </c>
      <c r="D6" s="68">
        <v>718.17</v>
      </c>
      <c r="E6" s="69">
        <v>15</v>
      </c>
      <c r="F6" s="68">
        <f>D6*E6</f>
        <v>10772.55</v>
      </c>
      <c r="G6" s="68"/>
      <c r="H6" s="68"/>
      <c r="I6" s="68"/>
      <c r="J6" s="68">
        <f>SUM(F6:I6)</f>
        <v>10772.55</v>
      </c>
      <c r="K6" s="68">
        <v>1662.8423039999998</v>
      </c>
      <c r="L6" s="68"/>
      <c r="M6" s="68"/>
      <c r="N6" s="68"/>
      <c r="O6" s="68">
        <f>SUM(K6:N6)</f>
        <v>1662.8423039999998</v>
      </c>
      <c r="P6" s="68">
        <f>J6-K6</f>
        <v>9109.7076959999995</v>
      </c>
      <c r="Q6" s="68">
        <f>F6*4%</f>
        <v>430.90199999999999</v>
      </c>
      <c r="R6" s="68">
        <f>P6-Q6</f>
        <v>8678.8056959999994</v>
      </c>
      <c r="S6" s="67"/>
    </row>
    <row r="7" spans="2:19" ht="63.75" customHeight="1" x14ac:dyDescent="0.3">
      <c r="B7" s="44" t="s">
        <v>321</v>
      </c>
      <c r="C7" s="71" t="s">
        <v>328</v>
      </c>
      <c r="D7" s="68">
        <v>718.17</v>
      </c>
      <c r="E7" s="69">
        <v>15</v>
      </c>
      <c r="F7" s="68">
        <f>D7*E7</f>
        <v>10772.55</v>
      </c>
      <c r="G7" s="68"/>
      <c r="H7" s="68"/>
      <c r="I7" s="68"/>
      <c r="J7" s="68">
        <f>SUM(F7:I7)</f>
        <v>10772.55</v>
      </c>
      <c r="K7" s="68">
        <v>1662.8423039999998</v>
      </c>
      <c r="L7" s="68"/>
      <c r="M7" s="68"/>
      <c r="N7" s="68"/>
      <c r="O7" s="68">
        <f>SUM(K7:N7)</f>
        <v>1662.8423039999998</v>
      </c>
      <c r="P7" s="68">
        <f>J7-K7</f>
        <v>9109.7076959999995</v>
      </c>
      <c r="Q7" s="68">
        <f>F7*4%</f>
        <v>430.90199999999999</v>
      </c>
      <c r="R7" s="68">
        <f>P7-Q7</f>
        <v>8678.8056959999994</v>
      </c>
      <c r="S7" s="67"/>
    </row>
    <row r="8" spans="2:19" ht="63.75" customHeight="1" x14ac:dyDescent="0.3">
      <c r="B8" s="44" t="s">
        <v>321</v>
      </c>
      <c r="C8" s="71" t="s">
        <v>327</v>
      </c>
      <c r="D8" s="68">
        <v>718.17</v>
      </c>
      <c r="E8" s="69">
        <v>15</v>
      </c>
      <c r="F8" s="68">
        <f>D8*E8</f>
        <v>10772.55</v>
      </c>
      <c r="G8" s="68"/>
      <c r="H8" s="68"/>
      <c r="I8" s="68"/>
      <c r="J8" s="68">
        <f>SUM(F8:I8)</f>
        <v>10772.55</v>
      </c>
      <c r="K8" s="68">
        <v>1662.8423039999998</v>
      </c>
      <c r="L8" s="68"/>
      <c r="M8" s="68"/>
      <c r="N8" s="68"/>
      <c r="O8" s="68">
        <f>SUM(K8:N8)</f>
        <v>1662.8423039999998</v>
      </c>
      <c r="P8" s="68">
        <f>J8-K8</f>
        <v>9109.7076959999995</v>
      </c>
      <c r="Q8" s="68">
        <f>F8*4%</f>
        <v>430.90199999999999</v>
      </c>
      <c r="R8" s="68">
        <f>P8-Q8</f>
        <v>8678.8056959999994</v>
      </c>
      <c r="S8" s="67"/>
    </row>
    <row r="9" spans="2:19" ht="63.75" customHeight="1" x14ac:dyDescent="0.3">
      <c r="B9" s="44" t="s">
        <v>321</v>
      </c>
      <c r="C9" s="71" t="s">
        <v>326</v>
      </c>
      <c r="D9" s="68">
        <v>718.17</v>
      </c>
      <c r="E9" s="69">
        <v>15</v>
      </c>
      <c r="F9" s="68">
        <f>D9*E9</f>
        <v>10772.55</v>
      </c>
      <c r="G9" s="68"/>
      <c r="H9" s="68"/>
      <c r="I9" s="68"/>
      <c r="J9" s="68">
        <f>SUM(F9:I9)</f>
        <v>10772.55</v>
      </c>
      <c r="K9" s="68">
        <v>1662.8423039999998</v>
      </c>
      <c r="L9" s="68"/>
      <c r="M9" s="68"/>
      <c r="N9" s="68"/>
      <c r="O9" s="68">
        <f>SUM(K9:N9)</f>
        <v>1662.8423039999998</v>
      </c>
      <c r="P9" s="68">
        <f>J9-K9</f>
        <v>9109.7076959999995</v>
      </c>
      <c r="Q9" s="68">
        <f>F9*4%</f>
        <v>430.90199999999999</v>
      </c>
      <c r="R9" s="68">
        <f>P9-Q9</f>
        <v>8678.8056959999994</v>
      </c>
      <c r="S9" s="67"/>
    </row>
    <row r="10" spans="2:19" ht="63.75" customHeight="1" x14ac:dyDescent="0.3">
      <c r="B10" s="44" t="s">
        <v>321</v>
      </c>
      <c r="C10" s="71" t="s">
        <v>325</v>
      </c>
      <c r="D10" s="68">
        <v>718.17</v>
      </c>
      <c r="E10" s="69">
        <v>15</v>
      </c>
      <c r="F10" s="68">
        <f>D10*E10</f>
        <v>10772.55</v>
      </c>
      <c r="G10" s="68"/>
      <c r="H10" s="68"/>
      <c r="I10" s="68"/>
      <c r="J10" s="68">
        <f>SUM(F10:I10)</f>
        <v>10772.55</v>
      </c>
      <c r="K10" s="68">
        <v>1662.8423039999998</v>
      </c>
      <c r="L10" s="68"/>
      <c r="M10" s="68"/>
      <c r="N10" s="68"/>
      <c r="O10" s="68">
        <f>SUM(K10:N10)</f>
        <v>1662.8423039999998</v>
      </c>
      <c r="P10" s="68">
        <f>J10-K10</f>
        <v>9109.7076959999995</v>
      </c>
      <c r="Q10" s="68">
        <f>F10*4%</f>
        <v>430.90199999999999</v>
      </c>
      <c r="R10" s="68">
        <f>P10-Q10</f>
        <v>8678.8056959999994</v>
      </c>
      <c r="S10" s="67"/>
    </row>
    <row r="11" spans="2:19" ht="63.75" customHeight="1" x14ac:dyDescent="0.3">
      <c r="B11" s="44" t="s">
        <v>321</v>
      </c>
      <c r="C11" s="71" t="s">
        <v>324</v>
      </c>
      <c r="D11" s="68">
        <v>718.17</v>
      </c>
      <c r="E11" s="69">
        <v>15</v>
      </c>
      <c r="F11" s="68">
        <f>D11*E11</f>
        <v>10772.55</v>
      </c>
      <c r="G11" s="68"/>
      <c r="H11" s="68"/>
      <c r="I11" s="68"/>
      <c r="J11" s="68">
        <f>SUM(F11:I11)</f>
        <v>10772.55</v>
      </c>
      <c r="K11" s="68">
        <v>1662.8423039999998</v>
      </c>
      <c r="L11" s="68"/>
      <c r="M11" s="68"/>
      <c r="N11" s="68"/>
      <c r="O11" s="68">
        <f>SUM(K11:N11)</f>
        <v>1662.8423039999998</v>
      </c>
      <c r="P11" s="68">
        <f>J11-K11</f>
        <v>9109.7076959999995</v>
      </c>
      <c r="Q11" s="68"/>
      <c r="R11" s="68">
        <f>P11-Q11</f>
        <v>9109.7076959999995</v>
      </c>
      <c r="S11" s="67"/>
    </row>
    <row r="12" spans="2:19" ht="63.75" customHeight="1" x14ac:dyDescent="0.3">
      <c r="B12" s="44" t="s">
        <v>321</v>
      </c>
      <c r="C12" s="71" t="s">
        <v>323</v>
      </c>
      <c r="D12" s="68">
        <v>718.17</v>
      </c>
      <c r="E12" s="69">
        <v>15</v>
      </c>
      <c r="F12" s="68">
        <f>D12*E12</f>
        <v>10772.55</v>
      </c>
      <c r="G12" s="68"/>
      <c r="H12" s="68"/>
      <c r="I12" s="68"/>
      <c r="J12" s="68">
        <f>SUM(F12:I12)</f>
        <v>10772.55</v>
      </c>
      <c r="K12" s="68">
        <v>1662.8423039999998</v>
      </c>
      <c r="L12" s="68"/>
      <c r="M12" s="68"/>
      <c r="N12" s="68"/>
      <c r="O12" s="68">
        <f>SUM(K12:N12)</f>
        <v>1662.8423039999998</v>
      </c>
      <c r="P12" s="68">
        <f>J12-K12</f>
        <v>9109.7076959999995</v>
      </c>
      <c r="Q12" s="68"/>
      <c r="R12" s="68">
        <f>P12-Q12</f>
        <v>9109.7076959999995</v>
      </c>
      <c r="S12" s="67"/>
    </row>
    <row r="13" spans="2:19" ht="63.75" customHeight="1" x14ac:dyDescent="0.3">
      <c r="B13" s="44" t="s">
        <v>321</v>
      </c>
      <c r="C13" s="71" t="s">
        <v>322</v>
      </c>
      <c r="D13" s="68">
        <v>718.17</v>
      </c>
      <c r="E13" s="69">
        <v>15</v>
      </c>
      <c r="F13" s="68">
        <f>D13*E13</f>
        <v>10772.55</v>
      </c>
      <c r="G13" s="68"/>
      <c r="H13" s="68"/>
      <c r="I13" s="68"/>
      <c r="J13" s="68">
        <f>SUM(F13:I13)</f>
        <v>10772.55</v>
      </c>
      <c r="K13" s="68">
        <v>1662.8423039999998</v>
      </c>
      <c r="L13" s="68"/>
      <c r="M13" s="68"/>
      <c r="N13" s="68"/>
      <c r="O13" s="68">
        <f>SUM(K13:N13)</f>
        <v>1662.8423039999998</v>
      </c>
      <c r="P13" s="68">
        <f>J13-K13</f>
        <v>9109.7076959999995</v>
      </c>
      <c r="Q13" s="68"/>
      <c r="R13" s="72">
        <f>P13-Q13</f>
        <v>9109.7076959999995</v>
      </c>
      <c r="S13" s="67"/>
    </row>
    <row r="14" spans="2:19" ht="63.75" customHeight="1" x14ac:dyDescent="0.3">
      <c r="B14" s="44" t="s">
        <v>321</v>
      </c>
      <c r="C14" s="71" t="s">
        <v>320</v>
      </c>
      <c r="D14" s="68">
        <v>718.17</v>
      </c>
      <c r="E14" s="69">
        <v>15</v>
      </c>
      <c r="F14" s="68">
        <f>D14*E14</f>
        <v>10772.55</v>
      </c>
      <c r="G14" s="68"/>
      <c r="H14" s="68"/>
      <c r="I14" s="68"/>
      <c r="J14" s="68">
        <f>SUM(F14:I14)</f>
        <v>10772.55</v>
      </c>
      <c r="K14" s="68">
        <v>1662.8423039999998</v>
      </c>
      <c r="L14" s="68"/>
      <c r="M14" s="68"/>
      <c r="N14" s="68"/>
      <c r="O14" s="68">
        <f>SUM(K14:N14)</f>
        <v>1662.8423039999998</v>
      </c>
      <c r="P14" s="68">
        <f>J14-K14</f>
        <v>9109.7076959999995</v>
      </c>
      <c r="Q14" s="68"/>
      <c r="R14" s="68">
        <f>P14-Q14</f>
        <v>9109.7076959999995</v>
      </c>
      <c r="S14" s="67"/>
    </row>
    <row r="15" spans="2:19" ht="63.75" customHeight="1" thickBot="1" x14ac:dyDescent="0.35">
      <c r="B15" s="89" t="s">
        <v>319</v>
      </c>
      <c r="C15" s="88" t="s">
        <v>318</v>
      </c>
      <c r="D15" s="87">
        <v>718.17</v>
      </c>
      <c r="E15" s="86">
        <v>15</v>
      </c>
      <c r="F15" s="68">
        <f>D15*E15</f>
        <v>10772.55</v>
      </c>
      <c r="G15" s="68"/>
      <c r="H15" s="68"/>
      <c r="I15" s="68"/>
      <c r="J15" s="68">
        <f>SUM(F15:I15)</f>
        <v>10772.55</v>
      </c>
      <c r="K15" s="68">
        <v>1662.8423039999998</v>
      </c>
      <c r="L15" s="68"/>
      <c r="M15" s="68"/>
      <c r="N15" s="68"/>
      <c r="O15" s="68">
        <f>SUM(K15:N15)</f>
        <v>1662.8423039999998</v>
      </c>
      <c r="P15" s="68">
        <f>J15-K15</f>
        <v>9109.7076959999995</v>
      </c>
      <c r="Q15" s="68">
        <f>F15*4%</f>
        <v>430.90199999999999</v>
      </c>
      <c r="R15" s="68">
        <f>P15-Q15</f>
        <v>8678.8056959999994</v>
      </c>
      <c r="S15" s="67"/>
    </row>
    <row r="16" spans="2:19" ht="63.75" customHeight="1" thickBot="1" x14ac:dyDescent="0.35">
      <c r="B16" s="85" t="s">
        <v>317</v>
      </c>
      <c r="C16" s="84"/>
      <c r="D16" s="84"/>
      <c r="E16" s="83"/>
      <c r="F16" s="82" t="s">
        <v>13</v>
      </c>
      <c r="G16" s="81" t="s">
        <v>8</v>
      </c>
      <c r="H16" s="81" t="s">
        <v>12</v>
      </c>
      <c r="I16" s="81" t="s">
        <v>7</v>
      </c>
      <c r="J16" s="81" t="s">
        <v>3</v>
      </c>
      <c r="K16" s="19" t="s">
        <v>6</v>
      </c>
      <c r="L16" s="19" t="s">
        <v>5</v>
      </c>
      <c r="M16" s="19" t="s">
        <v>11</v>
      </c>
      <c r="N16" s="19" t="s">
        <v>4</v>
      </c>
      <c r="O16" s="19" t="s">
        <v>3</v>
      </c>
      <c r="P16" s="81" t="s">
        <v>2</v>
      </c>
      <c r="Q16" s="80" t="s">
        <v>1</v>
      </c>
      <c r="R16" s="79" t="s">
        <v>0</v>
      </c>
      <c r="S16" s="62"/>
    </row>
    <row r="17" spans="1:19" ht="63.75" customHeight="1" thickBot="1" x14ac:dyDescent="0.35">
      <c r="B17" s="78"/>
      <c r="C17" s="77"/>
      <c r="D17" s="77"/>
      <c r="E17" s="76"/>
      <c r="F17" s="75">
        <f>SUM(F6:F15)</f>
        <v>107725.50000000001</v>
      </c>
      <c r="G17" s="75">
        <f>SUM(G6:G15)</f>
        <v>0</v>
      </c>
      <c r="H17" s="75">
        <f>SUM(H6:H15)</f>
        <v>0</v>
      </c>
      <c r="I17" s="75">
        <f>SUM(I6:I15)</f>
        <v>0</v>
      </c>
      <c r="J17" s="75">
        <f>SUM(J6:J15)</f>
        <v>107725.50000000001</v>
      </c>
      <c r="K17" s="74">
        <f>SUM(K6:K15)</f>
        <v>16628.423039999998</v>
      </c>
      <c r="L17" s="74">
        <f>SUM(L6:L15)</f>
        <v>0</v>
      </c>
      <c r="M17" s="74">
        <f>SUM(M6:M15)</f>
        <v>0</v>
      </c>
      <c r="N17" s="74">
        <f>SUM(N6:N15)</f>
        <v>0</v>
      </c>
      <c r="O17" s="74">
        <f>SUM(O6:O15)</f>
        <v>16628.423039999998</v>
      </c>
      <c r="P17" s="75">
        <f>SUM(P6:P15)</f>
        <v>91097.076959999991</v>
      </c>
      <c r="Q17" s="74">
        <f>SUM(Q6:Q15)</f>
        <v>2585.4119999999998</v>
      </c>
      <c r="R17" s="73">
        <f>SUM(R6:R15)</f>
        <v>88511.66495999998</v>
      </c>
      <c r="S17" s="62"/>
    </row>
    <row r="18" spans="1:19" ht="63.75" customHeight="1" thickBot="1" x14ac:dyDescent="0.35">
      <c r="B18" s="53"/>
      <c r="C18" s="70"/>
      <c r="D18" s="63"/>
      <c r="E18" s="65"/>
      <c r="S18" s="62"/>
    </row>
    <row r="19" spans="1:19" ht="63.75" customHeight="1" thickBot="1" x14ac:dyDescent="0.35">
      <c r="B19" s="55" t="s">
        <v>316</v>
      </c>
      <c r="C19" s="52"/>
      <c r="D19" s="51"/>
      <c r="E19" s="50"/>
      <c r="F19" s="51"/>
      <c r="G19" s="51"/>
      <c r="H19" s="51"/>
      <c r="I19" s="51"/>
      <c r="J19" s="51"/>
      <c r="K19" s="58"/>
      <c r="L19" s="51"/>
      <c r="M19" s="51"/>
      <c r="N19" s="51"/>
      <c r="O19" s="51"/>
      <c r="P19" s="51"/>
      <c r="Q19" s="51"/>
      <c r="R19" s="51"/>
      <c r="S19" s="46"/>
    </row>
    <row r="20" spans="1:19" ht="63.75" customHeight="1" x14ac:dyDescent="0.3">
      <c r="B20" s="54" t="s">
        <v>315</v>
      </c>
      <c r="C20" s="71" t="s">
        <v>314</v>
      </c>
      <c r="D20" s="68">
        <v>1780.55</v>
      </c>
      <c r="E20" s="69">
        <v>15</v>
      </c>
      <c r="F20" s="68">
        <f>D20*E20</f>
        <v>26708.25</v>
      </c>
      <c r="G20" s="68"/>
      <c r="H20" s="68"/>
      <c r="I20" s="68"/>
      <c r="J20" s="68">
        <f>SUM(F20:I20)</f>
        <v>26708.25</v>
      </c>
      <c r="K20" s="68">
        <v>5895.4470000000001</v>
      </c>
      <c r="L20" s="68"/>
      <c r="M20" s="68"/>
      <c r="N20" s="68"/>
      <c r="O20" s="68">
        <f>SUM(K20:N20)</f>
        <v>5895.4470000000001</v>
      </c>
      <c r="P20" s="68">
        <f>J20-O20</f>
        <v>20812.803</v>
      </c>
      <c r="Q20" s="68">
        <f>F20*5%</f>
        <v>1335.4125000000001</v>
      </c>
      <c r="R20" s="68">
        <f>P20-Q20</f>
        <v>19477.390500000001</v>
      </c>
      <c r="S20" s="67"/>
    </row>
    <row r="21" spans="1:19" ht="63.75" customHeight="1" x14ac:dyDescent="0.3">
      <c r="B21" s="44" t="s">
        <v>313</v>
      </c>
      <c r="C21" s="71" t="s">
        <v>312</v>
      </c>
      <c r="D21" s="68">
        <v>719.46</v>
      </c>
      <c r="E21" s="69">
        <v>15</v>
      </c>
      <c r="F21" s="68">
        <f>D21*E21</f>
        <v>10791.900000000001</v>
      </c>
      <c r="G21" s="68"/>
      <c r="H21" s="68"/>
      <c r="I21" s="68"/>
      <c r="J21" s="68">
        <f>SUM(F21:I21)</f>
        <v>10791.900000000001</v>
      </c>
      <c r="K21" s="68">
        <v>1666.9754640000001</v>
      </c>
      <c r="L21" s="68"/>
      <c r="M21" s="68"/>
      <c r="N21" s="68"/>
      <c r="O21" s="68">
        <f>SUM(K21:N21)</f>
        <v>1666.9754640000001</v>
      </c>
      <c r="P21" s="68">
        <f>J21-O21</f>
        <v>9124.9245360000023</v>
      </c>
      <c r="Q21" s="68">
        <f>F21*4%</f>
        <v>431.67600000000004</v>
      </c>
      <c r="R21" s="72">
        <f>P21-Q21</f>
        <v>8693.2485360000028</v>
      </c>
      <c r="S21" s="67"/>
    </row>
    <row r="22" spans="1:19" ht="63.75" customHeight="1" x14ac:dyDescent="0.3">
      <c r="B22" s="44" t="s">
        <v>52</v>
      </c>
      <c r="C22" s="71" t="s">
        <v>311</v>
      </c>
      <c r="D22" s="68">
        <v>292.32</v>
      </c>
      <c r="E22" s="69">
        <v>15</v>
      </c>
      <c r="F22" s="68">
        <f>D22*E22</f>
        <v>4384.8</v>
      </c>
      <c r="G22" s="68"/>
      <c r="H22" s="68"/>
      <c r="I22" s="68"/>
      <c r="J22" s="68">
        <f>SUM(F22:I22)</f>
        <v>4384.8</v>
      </c>
      <c r="K22" s="68">
        <v>362.15240000000006</v>
      </c>
      <c r="L22" s="68">
        <v>52.07</v>
      </c>
      <c r="M22" s="68"/>
      <c r="N22" s="68">
        <f>F22*1%</f>
        <v>43.848000000000006</v>
      </c>
      <c r="O22" s="68">
        <f>SUM(K22:N22)</f>
        <v>458.07040000000006</v>
      </c>
      <c r="P22" s="68">
        <f>J22-O22</f>
        <v>3926.7296000000001</v>
      </c>
      <c r="Q22" s="68"/>
      <c r="R22" s="68">
        <f>P22-Q22</f>
        <v>3926.7296000000001</v>
      </c>
      <c r="S22" s="67"/>
    </row>
    <row r="23" spans="1:19" ht="63.75" customHeight="1" x14ac:dyDescent="0.3">
      <c r="B23" s="44" t="s">
        <v>310</v>
      </c>
      <c r="C23" s="71" t="s">
        <v>309</v>
      </c>
      <c r="D23" s="68">
        <v>207.77</v>
      </c>
      <c r="E23" s="69">
        <v>15</v>
      </c>
      <c r="F23" s="68">
        <f>D23*E23</f>
        <v>3116.55</v>
      </c>
      <c r="G23" s="68"/>
      <c r="H23" s="68"/>
      <c r="I23" s="68"/>
      <c r="J23" s="68">
        <f>SUM(F23:I23)</f>
        <v>3116.55</v>
      </c>
      <c r="K23" s="68">
        <v>92.578912000000031</v>
      </c>
      <c r="L23" s="68">
        <v>37.01</v>
      </c>
      <c r="M23" s="68"/>
      <c r="N23" s="68">
        <f>F23*1%</f>
        <v>31.165500000000002</v>
      </c>
      <c r="O23" s="68">
        <f>SUM(K23:N23)</f>
        <v>160.75441200000003</v>
      </c>
      <c r="P23" s="68">
        <f>J23-O23</f>
        <v>2955.795588</v>
      </c>
      <c r="Q23" s="68"/>
      <c r="R23" s="68">
        <f>P23-Q23</f>
        <v>2955.795588</v>
      </c>
      <c r="S23" s="67"/>
    </row>
    <row r="24" spans="1:19" ht="63.75" customHeight="1" x14ac:dyDescent="0.3">
      <c r="B24" s="44" t="s">
        <v>61</v>
      </c>
      <c r="C24" s="71" t="s">
        <v>308</v>
      </c>
      <c r="D24" s="68">
        <v>257.26</v>
      </c>
      <c r="E24" s="69">
        <v>15</v>
      </c>
      <c r="F24" s="68">
        <f>D24*E24</f>
        <v>3858.8999999999996</v>
      </c>
      <c r="G24" s="68"/>
      <c r="H24" s="68"/>
      <c r="I24" s="68"/>
      <c r="J24" s="68">
        <f>SUM(F24:I24)</f>
        <v>3858.8999999999996</v>
      </c>
      <c r="K24" s="68">
        <v>298.44659200000001</v>
      </c>
      <c r="L24" s="68"/>
      <c r="M24" s="68"/>
      <c r="N24" s="68" t="s">
        <v>46</v>
      </c>
      <c r="O24" s="68">
        <f>SUM(K24:N24)</f>
        <v>298.44659200000001</v>
      </c>
      <c r="P24" s="68">
        <f>J24-O24</f>
        <v>3560.4534079999994</v>
      </c>
      <c r="Q24" s="68"/>
      <c r="R24" s="68">
        <f>P24-Q24</f>
        <v>3560.4534079999994</v>
      </c>
      <c r="S24" s="67"/>
    </row>
    <row r="25" spans="1:19" ht="63.75" customHeight="1" x14ac:dyDescent="0.3">
      <c r="B25" s="44" t="s">
        <v>102</v>
      </c>
      <c r="C25" s="43" t="s">
        <v>307</v>
      </c>
      <c r="D25" s="68">
        <v>172.91</v>
      </c>
      <c r="E25" s="69">
        <v>15</v>
      </c>
      <c r="F25" s="68">
        <f>D25*E25</f>
        <v>2593.65</v>
      </c>
      <c r="G25" s="68"/>
      <c r="H25" s="68"/>
      <c r="I25" s="68"/>
      <c r="J25" s="68">
        <f>SUM(F25:I25)</f>
        <v>2593.65</v>
      </c>
      <c r="K25" s="68">
        <v>0.43739200000001688</v>
      </c>
      <c r="L25" s="68"/>
      <c r="M25" s="68"/>
      <c r="N25" s="68" t="s">
        <v>46</v>
      </c>
      <c r="O25" s="68">
        <f>SUM(K25:N25)</f>
        <v>0.43739200000001688</v>
      </c>
      <c r="P25" s="68">
        <f>J25-O25</f>
        <v>2593.2126080000003</v>
      </c>
      <c r="Q25" s="68"/>
      <c r="R25" s="68">
        <f>P25-Q25</f>
        <v>2593.2126080000003</v>
      </c>
      <c r="S25" s="67"/>
    </row>
    <row r="26" spans="1:19" ht="63.75" customHeight="1" x14ac:dyDescent="0.3">
      <c r="A26" s="70"/>
      <c r="B26" s="53"/>
      <c r="C26" s="52"/>
      <c r="D26" s="63"/>
      <c r="E26" s="65"/>
      <c r="F26" s="66">
        <f>SUM(F20:F25)</f>
        <v>51454.05000000001</v>
      </c>
      <c r="G26" s="66">
        <f>SUM(G20:G25)</f>
        <v>0</v>
      </c>
      <c r="H26" s="66">
        <f>SUM(H20:H25)</f>
        <v>0</v>
      </c>
      <c r="I26" s="66">
        <f>SUM(I20:I25)</f>
        <v>0</v>
      </c>
      <c r="J26" s="66">
        <f>SUM(J20:J25)</f>
        <v>51454.05000000001</v>
      </c>
      <c r="K26" s="66">
        <f>SUM(K20:K25)</f>
        <v>8316.0377599999993</v>
      </c>
      <c r="L26" s="66">
        <f>SUM(L20:L25)</f>
        <v>89.08</v>
      </c>
      <c r="M26" s="66">
        <f>SUM(M20:M25)</f>
        <v>0</v>
      </c>
      <c r="N26" s="66">
        <f>SUM(N20:N25)</f>
        <v>75.013500000000008</v>
      </c>
      <c r="O26" s="66">
        <f>SUM(O20:O25)</f>
        <v>8480.1312600000001</v>
      </c>
      <c r="P26" s="66">
        <f>SUM(P20:P25)</f>
        <v>42973.918740000008</v>
      </c>
      <c r="Q26" s="66">
        <f>SUM(Q20:Q25)</f>
        <v>1767.0885000000003</v>
      </c>
      <c r="R26" s="66">
        <f>SUM(R20:R25)</f>
        <v>41206.830240000003</v>
      </c>
      <c r="S26" s="62"/>
    </row>
    <row r="27" spans="1:19" ht="63.75" customHeight="1" x14ac:dyDescent="0.3">
      <c r="A27" s="70"/>
      <c r="B27" s="53"/>
      <c r="C27" s="52"/>
      <c r="D27" s="63"/>
      <c r="E27" s="65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  <c r="S27" s="62"/>
    </row>
    <row r="28" spans="1:19" ht="63.75" customHeight="1" x14ac:dyDescent="0.3">
      <c r="B28" s="44" t="s">
        <v>306</v>
      </c>
      <c r="C28" s="43"/>
      <c r="D28" s="68">
        <v>207.79</v>
      </c>
      <c r="E28" s="69"/>
      <c r="F28" s="68">
        <f>D28*E28</f>
        <v>0</v>
      </c>
      <c r="G28" s="68"/>
      <c r="H28" s="68"/>
      <c r="I28" s="68"/>
      <c r="J28" s="68">
        <f>SUM(F28:I28)</f>
        <v>0</v>
      </c>
      <c r="K28" s="68"/>
      <c r="L28" s="68"/>
      <c r="M28" s="68"/>
      <c r="N28" s="68" t="s">
        <v>46</v>
      </c>
      <c r="O28" s="68">
        <f>SUM(K28:N28)</f>
        <v>0</v>
      </c>
      <c r="P28" s="68">
        <f>J28-O28</f>
        <v>0</v>
      </c>
      <c r="Q28" s="68"/>
      <c r="R28" s="68">
        <f>P28-Q28</f>
        <v>0</v>
      </c>
      <c r="S28" s="67"/>
    </row>
    <row r="29" spans="1:19" ht="63.75" customHeight="1" x14ac:dyDescent="0.3">
      <c r="B29" s="44" t="s">
        <v>305</v>
      </c>
      <c r="C29" s="43" t="s">
        <v>304</v>
      </c>
      <c r="D29" s="68">
        <v>225.9</v>
      </c>
      <c r="E29" s="69">
        <v>15</v>
      </c>
      <c r="F29" s="68">
        <f>D29*E29</f>
        <v>3388.5</v>
      </c>
      <c r="G29" s="68"/>
      <c r="H29" s="68"/>
      <c r="I29" s="68"/>
      <c r="J29" s="68">
        <f>SUM(F29:I29)</f>
        <v>3388.5</v>
      </c>
      <c r="K29" s="68">
        <v>122.16707199999999</v>
      </c>
      <c r="L29" s="68">
        <f>F29*1.1875%</f>
        <v>40.238437500000003</v>
      </c>
      <c r="M29" s="68"/>
      <c r="N29" s="68">
        <f>F29*1%</f>
        <v>33.884999999999998</v>
      </c>
      <c r="O29" s="68">
        <f>SUM(K29:N29)</f>
        <v>196.29050949999998</v>
      </c>
      <c r="P29" s="68">
        <f>J29-O29</f>
        <v>3192.2094904999999</v>
      </c>
      <c r="Q29" s="68"/>
      <c r="R29" s="68">
        <f>P29-Q29</f>
        <v>3192.2094904999999</v>
      </c>
      <c r="S29" s="67"/>
    </row>
    <row r="30" spans="1:19" ht="63.75" customHeight="1" x14ac:dyDescent="0.3">
      <c r="B30" s="53"/>
      <c r="C30" s="52"/>
      <c r="D30" s="63"/>
      <c r="E30" s="65"/>
      <c r="F30" s="66">
        <f>SUM(F28:F29)</f>
        <v>3388.5</v>
      </c>
      <c r="G30" s="66">
        <f>SUM(G28:G29)</f>
        <v>0</v>
      </c>
      <c r="H30" s="66">
        <f>SUM(H28:H29)</f>
        <v>0</v>
      </c>
      <c r="I30" s="66">
        <f>SUM(I28:I29)</f>
        <v>0</v>
      </c>
      <c r="J30" s="66">
        <f>SUM(J28:J29)</f>
        <v>3388.5</v>
      </c>
      <c r="K30" s="66">
        <f>SUM(K28:K29)</f>
        <v>122.16707199999999</v>
      </c>
      <c r="L30" s="66">
        <f>SUM(L28:L29)</f>
        <v>40.238437500000003</v>
      </c>
      <c r="M30" s="66">
        <f>SUM(M28:M29)</f>
        <v>0</v>
      </c>
      <c r="N30" s="66">
        <f>SUM(N28:N29)</f>
        <v>33.884999999999998</v>
      </c>
      <c r="O30" s="66">
        <f>SUM(O28:O29)</f>
        <v>196.29050949999998</v>
      </c>
      <c r="P30" s="66">
        <f>SUM(P28:P29)</f>
        <v>3192.2094904999999</v>
      </c>
      <c r="Q30" s="66">
        <f>SUM(Q28:Q29)</f>
        <v>0</v>
      </c>
      <c r="R30" s="66">
        <f>SUM(R28:R29)</f>
        <v>3192.2094904999999</v>
      </c>
      <c r="S30" s="62"/>
    </row>
    <row r="31" spans="1:19" ht="63.75" customHeight="1" thickBot="1" x14ac:dyDescent="0.35">
      <c r="B31" s="53"/>
      <c r="C31" s="52"/>
      <c r="D31" s="63"/>
      <c r="E31" s="65"/>
      <c r="F31" s="63"/>
      <c r="G31" s="63"/>
      <c r="H31" s="63"/>
      <c r="I31" s="63"/>
      <c r="J31" s="63"/>
      <c r="K31" s="64"/>
      <c r="L31" s="63"/>
      <c r="M31" s="63"/>
      <c r="N31" s="63"/>
      <c r="O31" s="63"/>
      <c r="P31" s="63"/>
      <c r="Q31" s="63"/>
      <c r="R31" s="63"/>
      <c r="S31" s="62"/>
    </row>
    <row r="32" spans="1:19" ht="63.75" customHeight="1" thickBot="1" x14ac:dyDescent="0.35">
      <c r="B32" s="55" t="s">
        <v>303</v>
      </c>
      <c r="C32" s="52"/>
      <c r="D32" s="51"/>
      <c r="E32" s="50"/>
      <c r="F32" s="51"/>
      <c r="G32" s="51"/>
      <c r="H32" s="51"/>
      <c r="I32" s="51"/>
      <c r="J32" s="51"/>
      <c r="K32" s="58"/>
      <c r="L32" s="51"/>
      <c r="M32" s="51"/>
      <c r="N32" s="51"/>
      <c r="O32" s="51"/>
      <c r="P32" s="51"/>
      <c r="Q32" s="51"/>
      <c r="R32" s="51"/>
      <c r="S32" s="46"/>
    </row>
    <row r="33" spans="2:19" ht="63.75" customHeight="1" x14ac:dyDescent="0.3">
      <c r="B33" s="54" t="s">
        <v>302</v>
      </c>
      <c r="C33" s="43" t="s">
        <v>301</v>
      </c>
      <c r="D33" s="41">
        <v>705.14</v>
      </c>
      <c r="E33" s="42">
        <v>15</v>
      </c>
      <c r="F33" s="41">
        <f>D33*E33</f>
        <v>10577.1</v>
      </c>
      <c r="G33" s="41"/>
      <c r="H33" s="41"/>
      <c r="I33" s="41"/>
      <c r="J33" s="41">
        <f>SUM(F33:I33)</f>
        <v>10577.1</v>
      </c>
      <c r="K33" s="41">
        <v>1621.094184</v>
      </c>
      <c r="L33" s="41"/>
      <c r="M33" s="41"/>
      <c r="N33" s="41"/>
      <c r="O33" s="41">
        <f>SUM(K33:N33)</f>
        <v>1621.094184</v>
      </c>
      <c r="P33" s="41">
        <f>J33-O33</f>
        <v>8956.0058160000008</v>
      </c>
      <c r="Q33" s="41">
        <f>F33*4%</f>
        <v>423.084</v>
      </c>
      <c r="R33" s="41">
        <f>P33-Q33</f>
        <v>8532.921816</v>
      </c>
      <c r="S33" s="40"/>
    </row>
    <row r="34" spans="2:19" ht="63.75" customHeight="1" x14ac:dyDescent="0.3">
      <c r="B34" s="44" t="s">
        <v>300</v>
      </c>
      <c r="C34" s="43" t="s">
        <v>299</v>
      </c>
      <c r="D34" s="41">
        <v>400</v>
      </c>
      <c r="E34" s="42">
        <v>15</v>
      </c>
      <c r="F34" s="41">
        <f>D34*E34</f>
        <v>6000</v>
      </c>
      <c r="G34" s="41"/>
      <c r="H34" s="41"/>
      <c r="I34" s="41"/>
      <c r="J34" s="41">
        <f>SUM(F34:I34)</f>
        <v>6000</v>
      </c>
      <c r="K34" s="41">
        <v>608.53284799999994</v>
      </c>
      <c r="L34" s="41"/>
      <c r="M34" s="41"/>
      <c r="N34" s="41"/>
      <c r="O34" s="41">
        <f>SUM(K34:N34)</f>
        <v>608.53284799999994</v>
      </c>
      <c r="P34" s="41">
        <f>J34-O34</f>
        <v>5391.4671520000002</v>
      </c>
      <c r="Q34" s="41">
        <f>F34*3%</f>
        <v>180</v>
      </c>
      <c r="R34" s="41">
        <f>P34-Q34</f>
        <v>5211.4671520000002</v>
      </c>
      <c r="S34" s="40"/>
    </row>
    <row r="35" spans="2:19" ht="63.75" customHeight="1" x14ac:dyDescent="0.3">
      <c r="B35" s="53"/>
      <c r="C35" s="52"/>
      <c r="D35" s="51"/>
      <c r="E35" s="50"/>
      <c r="F35" s="47">
        <f>SUM(F33:F34)</f>
        <v>16577.099999999999</v>
      </c>
      <c r="G35" s="47">
        <f>SUM(G33:G34)</f>
        <v>0</v>
      </c>
      <c r="H35" s="47">
        <f>SUM(H33:H34)</f>
        <v>0</v>
      </c>
      <c r="I35" s="47">
        <f>SUM(I33:I34)</f>
        <v>0</v>
      </c>
      <c r="J35" s="47">
        <f>SUM(J33:J34)</f>
        <v>16577.099999999999</v>
      </c>
      <c r="K35" s="47">
        <f>SUM(K33:K34)</f>
        <v>2229.6270319999999</v>
      </c>
      <c r="L35" s="47">
        <f>SUM(L33:L34)</f>
        <v>0</v>
      </c>
      <c r="M35" s="47">
        <f>SUM(M33:M34)</f>
        <v>0</v>
      </c>
      <c r="N35" s="47">
        <f>SUM(N33:N34)</f>
        <v>0</v>
      </c>
      <c r="O35" s="47">
        <f>SUM(O33:O34)</f>
        <v>2229.6270319999999</v>
      </c>
      <c r="P35" s="47">
        <f>SUM(P33:P34)</f>
        <v>14347.472968000002</v>
      </c>
      <c r="Q35" s="47">
        <f>SUM(Q33:Q34)</f>
        <v>603.08400000000006</v>
      </c>
      <c r="R35" s="47">
        <f>SUM(R33:R34)</f>
        <v>13744.388967999999</v>
      </c>
      <c r="S35" s="46"/>
    </row>
    <row r="36" spans="2:19" ht="63.75" customHeight="1" thickBot="1" x14ac:dyDescent="0.35">
      <c r="B36" s="53"/>
      <c r="C36" s="52"/>
      <c r="D36" s="51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46"/>
    </row>
    <row r="37" spans="2:19" ht="63.75" customHeight="1" thickBot="1" x14ac:dyDescent="0.35">
      <c r="B37" s="55" t="s">
        <v>298</v>
      </c>
      <c r="C37" s="52"/>
      <c r="D37" s="51"/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46"/>
    </row>
    <row r="38" spans="2:19" ht="63.75" customHeight="1" x14ac:dyDescent="0.3">
      <c r="B38" s="54" t="s">
        <v>297</v>
      </c>
      <c r="C38" s="43" t="s">
        <v>296</v>
      </c>
      <c r="D38" s="41">
        <v>262.45999999999998</v>
      </c>
      <c r="E38" s="42">
        <v>15</v>
      </c>
      <c r="F38" s="41">
        <f>D38*E38</f>
        <v>3936.8999999999996</v>
      </c>
      <c r="G38" s="41"/>
      <c r="H38" s="41"/>
      <c r="I38" s="41"/>
      <c r="J38" s="41">
        <f>SUM(F38:I38)</f>
        <v>3936.8999999999996</v>
      </c>
      <c r="K38" s="41">
        <v>306.93299199999996</v>
      </c>
      <c r="L38" s="41"/>
      <c r="M38" s="41"/>
      <c r="N38" s="41"/>
      <c r="O38" s="41">
        <f>SUM(K38:N38)</f>
        <v>306.93299199999996</v>
      </c>
      <c r="P38" s="41">
        <f>J38-O38</f>
        <v>3629.9670079999996</v>
      </c>
      <c r="Q38" s="41"/>
      <c r="R38" s="41">
        <f>P38-Q38</f>
        <v>3629.9670079999996</v>
      </c>
      <c r="S38" s="40"/>
    </row>
    <row r="39" spans="2:19" ht="63.75" customHeight="1" x14ac:dyDescent="0.3">
      <c r="B39" s="53"/>
      <c r="C39" s="52"/>
      <c r="D39" s="51"/>
      <c r="E39" s="50"/>
      <c r="F39" s="47">
        <f>SUM(F38)</f>
        <v>3936.8999999999996</v>
      </c>
      <c r="G39" s="47">
        <f>SUM(G38)</f>
        <v>0</v>
      </c>
      <c r="H39" s="47">
        <f>SUM(H38)</f>
        <v>0</v>
      </c>
      <c r="I39" s="47">
        <f>SUM(I38)</f>
        <v>0</v>
      </c>
      <c r="J39" s="47">
        <f>SUM(J38)</f>
        <v>3936.8999999999996</v>
      </c>
      <c r="K39" s="47">
        <f>SUM(K38)</f>
        <v>306.93299199999996</v>
      </c>
      <c r="L39" s="47">
        <f>SUM(L38)</f>
        <v>0</v>
      </c>
      <c r="M39" s="47">
        <f>SUM(M38)</f>
        <v>0</v>
      </c>
      <c r="N39" s="47">
        <f>SUM(N38)</f>
        <v>0</v>
      </c>
      <c r="O39" s="47">
        <f>SUM(O38)</f>
        <v>306.93299199999996</v>
      </c>
      <c r="P39" s="47">
        <f>SUM(P38)</f>
        <v>3629.9670079999996</v>
      </c>
      <c r="Q39" s="47">
        <f>SUM(Q38)</f>
        <v>0</v>
      </c>
      <c r="R39" s="47">
        <f>SUM(R38)</f>
        <v>3629.9670079999996</v>
      </c>
      <c r="S39" s="46"/>
    </row>
    <row r="40" spans="2:19" ht="63.75" customHeight="1" x14ac:dyDescent="0.3">
      <c r="B40" s="53"/>
      <c r="C40" s="52"/>
      <c r="D40" s="51"/>
      <c r="E40" s="50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  <c r="S40" s="46"/>
    </row>
    <row r="41" spans="2:19" ht="63.75" customHeight="1" thickBot="1" x14ac:dyDescent="0.35">
      <c r="B41" s="53"/>
      <c r="C41" s="52"/>
      <c r="D41" s="51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46"/>
    </row>
    <row r="42" spans="2:19" ht="63.75" customHeight="1" thickBot="1" x14ac:dyDescent="0.35">
      <c r="B42" s="55" t="s">
        <v>295</v>
      </c>
      <c r="C42" s="52"/>
      <c r="D42" s="51"/>
      <c r="E42" s="50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46"/>
    </row>
    <row r="43" spans="2:19" ht="63.75" customHeight="1" x14ac:dyDescent="0.3">
      <c r="B43" s="54" t="s">
        <v>294</v>
      </c>
      <c r="C43" s="43" t="s">
        <v>293</v>
      </c>
      <c r="D43" s="41">
        <v>358.8</v>
      </c>
      <c r="E43" s="42">
        <v>15</v>
      </c>
      <c r="F43" s="41">
        <f>D43*E43</f>
        <v>5382</v>
      </c>
      <c r="G43" s="41"/>
      <c r="H43" s="41"/>
      <c r="I43" s="41"/>
      <c r="J43" s="41">
        <f>SUM(F43:I43)</f>
        <v>5382</v>
      </c>
      <c r="K43" s="41">
        <v>530.04324799999995</v>
      </c>
      <c r="L43" s="41"/>
      <c r="M43" s="41"/>
      <c r="N43" s="41"/>
      <c r="O43" s="41">
        <f>SUM(K43:N43)</f>
        <v>530.04324799999995</v>
      </c>
      <c r="P43" s="41">
        <f>J43-O43</f>
        <v>4851.9567520000001</v>
      </c>
      <c r="Q43" s="41">
        <f>J43*3%</f>
        <v>161.46</v>
      </c>
      <c r="R43" s="41">
        <f>P43-Q43</f>
        <v>4690.496752</v>
      </c>
      <c r="S43" s="40"/>
    </row>
    <row r="44" spans="2:19" ht="63.75" customHeight="1" x14ac:dyDescent="0.3">
      <c r="B44" s="44" t="s">
        <v>292</v>
      </c>
      <c r="C44" s="43" t="s">
        <v>291</v>
      </c>
      <c r="D44" s="41">
        <v>258.20999999999998</v>
      </c>
      <c r="E44" s="42">
        <v>15</v>
      </c>
      <c r="F44" s="41">
        <f>D44*E44</f>
        <v>3873.1499999999996</v>
      </c>
      <c r="G44" s="41"/>
      <c r="H44" s="41"/>
      <c r="I44" s="41"/>
      <c r="J44" s="41">
        <f>SUM(F44:I44)</f>
        <v>3873.1499999999996</v>
      </c>
      <c r="K44" s="41">
        <v>300</v>
      </c>
      <c r="L44" s="41">
        <f>F44*1.1875%</f>
        <v>45.993656249999994</v>
      </c>
      <c r="M44" s="41"/>
      <c r="N44" s="41">
        <f>F44*1%</f>
        <v>38.731499999999997</v>
      </c>
      <c r="O44" s="41">
        <f>SUM(K44:N44)</f>
        <v>384.72515625</v>
      </c>
      <c r="P44" s="41">
        <f>J44-O44</f>
        <v>3488.4248437499996</v>
      </c>
      <c r="Q44" s="41"/>
      <c r="R44" s="41">
        <f>P44-Q44</f>
        <v>3488.4248437499996</v>
      </c>
      <c r="S44" s="40"/>
    </row>
    <row r="45" spans="2:19" ht="63.75" customHeight="1" x14ac:dyDescent="0.3">
      <c r="B45" s="53"/>
      <c r="C45" s="52"/>
      <c r="D45" s="51"/>
      <c r="E45" s="50"/>
      <c r="F45" s="47">
        <f>SUM(F43:F44)</f>
        <v>9255.15</v>
      </c>
      <c r="G45" s="47">
        <f>SUM(G43:G44)</f>
        <v>0</v>
      </c>
      <c r="H45" s="47">
        <f>SUM(H43:H44)</f>
        <v>0</v>
      </c>
      <c r="I45" s="47">
        <f>SUM(I43:I44)</f>
        <v>0</v>
      </c>
      <c r="J45" s="47">
        <f>SUM(J43:J44)</f>
        <v>9255.15</v>
      </c>
      <c r="K45" s="47">
        <f>SUM(K43:K44)</f>
        <v>830.04324799999995</v>
      </c>
      <c r="L45" s="47">
        <f>SUM(L43:L44)</f>
        <v>45.993656249999994</v>
      </c>
      <c r="M45" s="47">
        <f>SUM(M43:M44)</f>
        <v>0</v>
      </c>
      <c r="N45" s="47">
        <f>SUM(N43:N44)</f>
        <v>38.731499999999997</v>
      </c>
      <c r="O45" s="47">
        <f>SUM(O43:O44)</f>
        <v>914.76840425</v>
      </c>
      <c r="P45" s="47">
        <f>SUM(P43:P44)</f>
        <v>8340.3815957499992</v>
      </c>
      <c r="Q45" s="47">
        <f>SUM(Q43:Q44)</f>
        <v>161.46</v>
      </c>
      <c r="R45" s="47">
        <f>SUM(R43:R44)</f>
        <v>8178.9215957500001</v>
      </c>
      <c r="S45" s="46"/>
    </row>
    <row r="46" spans="2:19" ht="63.75" customHeight="1" thickBot="1" x14ac:dyDescent="0.35">
      <c r="B46" s="53"/>
      <c r="C46" s="52"/>
      <c r="D46" s="51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46"/>
    </row>
    <row r="47" spans="2:19" ht="63.75" customHeight="1" thickBot="1" x14ac:dyDescent="0.35">
      <c r="B47" s="55" t="s">
        <v>290</v>
      </c>
      <c r="C47" s="52"/>
      <c r="D47" s="51"/>
      <c r="E47" s="50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46"/>
    </row>
    <row r="48" spans="2:19" ht="63.75" customHeight="1" x14ac:dyDescent="0.3">
      <c r="B48" s="54" t="s">
        <v>289</v>
      </c>
      <c r="C48" s="43" t="s">
        <v>288</v>
      </c>
      <c r="D48" s="41">
        <v>258.20999999999998</v>
      </c>
      <c r="E48" s="42">
        <v>15</v>
      </c>
      <c r="F48" s="41">
        <f>D48*E48</f>
        <v>3873.1499999999996</v>
      </c>
      <c r="G48" s="41"/>
      <c r="H48" s="41"/>
      <c r="I48" s="41"/>
      <c r="J48" s="41">
        <f>SUM(F48:I48)</f>
        <v>3873.1499999999996</v>
      </c>
      <c r="K48" s="41">
        <v>299.99699199999998</v>
      </c>
      <c r="L48" s="41">
        <f>F48*1.1875%</f>
        <v>45.993656249999994</v>
      </c>
      <c r="M48" s="41"/>
      <c r="N48" s="41">
        <f>F48*1%</f>
        <v>38.731499999999997</v>
      </c>
      <c r="O48" s="41">
        <f>SUM(K48:N48)</f>
        <v>384.72214824999998</v>
      </c>
      <c r="P48" s="41">
        <f>J48-O48</f>
        <v>3488.4278517499997</v>
      </c>
      <c r="Q48" s="41"/>
      <c r="R48" s="41">
        <f>P48-Q48</f>
        <v>3488.4278517499997</v>
      </c>
      <c r="S48" s="40"/>
    </row>
    <row r="49" spans="2:19" ht="63.75" customHeight="1" x14ac:dyDescent="0.3">
      <c r="B49" s="53"/>
      <c r="C49" s="52"/>
      <c r="D49" s="51"/>
      <c r="E49" s="50"/>
      <c r="F49" s="47">
        <f>SUM(F48)</f>
        <v>3873.1499999999996</v>
      </c>
      <c r="G49" s="47">
        <f>SUM(G48)</f>
        <v>0</v>
      </c>
      <c r="H49" s="47">
        <f>SUM(H48)</f>
        <v>0</v>
      </c>
      <c r="I49" s="47">
        <f>SUM(I48)</f>
        <v>0</v>
      </c>
      <c r="J49" s="47">
        <f>SUM(J48)</f>
        <v>3873.1499999999996</v>
      </c>
      <c r="K49" s="47">
        <f>SUM(K48)</f>
        <v>299.99699199999998</v>
      </c>
      <c r="L49" s="47">
        <f>SUM(L48)</f>
        <v>45.993656249999994</v>
      </c>
      <c r="M49" s="47">
        <f>SUM(M48)</f>
        <v>0</v>
      </c>
      <c r="N49" s="47">
        <f>SUM(N48)</f>
        <v>38.731499999999997</v>
      </c>
      <c r="O49" s="47">
        <f>SUM(O48)</f>
        <v>384.72214824999998</v>
      </c>
      <c r="P49" s="47">
        <f>SUM(P48)</f>
        <v>3488.4278517499997</v>
      </c>
      <c r="Q49" s="47">
        <f>SUM(Q48)</f>
        <v>0</v>
      </c>
      <c r="R49" s="47">
        <f>SUM(R48)</f>
        <v>3488.4278517499997</v>
      </c>
      <c r="S49" s="46"/>
    </row>
    <row r="50" spans="2:19" ht="63.75" customHeight="1" thickBot="1" x14ac:dyDescent="0.35">
      <c r="B50" s="53"/>
      <c r="C50" s="52"/>
      <c r="D50" s="51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46"/>
    </row>
    <row r="51" spans="2:19" ht="63.75" customHeight="1" thickBot="1" x14ac:dyDescent="0.35">
      <c r="B51" s="55" t="s">
        <v>287</v>
      </c>
      <c r="C51" s="52"/>
      <c r="D51" s="51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46"/>
    </row>
    <row r="52" spans="2:19" ht="63.75" customHeight="1" thickBot="1" x14ac:dyDescent="0.35">
      <c r="B52" s="48"/>
      <c r="C52" s="52"/>
      <c r="D52" s="51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46"/>
    </row>
    <row r="53" spans="2:19" ht="63.75" customHeight="1" thickBot="1" x14ac:dyDescent="0.35">
      <c r="B53" s="55" t="s">
        <v>286</v>
      </c>
      <c r="C53" s="52"/>
      <c r="D53" s="51"/>
      <c r="E53" s="50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46"/>
    </row>
    <row r="54" spans="2:19" ht="63.75" customHeight="1" x14ac:dyDescent="0.3">
      <c r="B54" s="54" t="s">
        <v>285</v>
      </c>
      <c r="C54" s="43" t="s">
        <v>284</v>
      </c>
      <c r="D54" s="41">
        <v>423</v>
      </c>
      <c r="E54" s="42">
        <v>15</v>
      </c>
      <c r="F54" s="41">
        <f>D54*E54</f>
        <v>6345</v>
      </c>
      <c r="G54" s="41"/>
      <c r="H54" s="41"/>
      <c r="I54" s="41"/>
      <c r="J54" s="41">
        <f>SUM(F54:I54)</f>
        <v>6345</v>
      </c>
      <c r="K54" s="41">
        <v>717.11762400000009</v>
      </c>
      <c r="L54" s="41"/>
      <c r="M54" s="41"/>
      <c r="N54" s="41"/>
      <c r="O54" s="41">
        <f>SUM(K54:N54)</f>
        <v>717.11762400000009</v>
      </c>
      <c r="P54" s="41">
        <f>J54-O54</f>
        <v>5627.8823759999996</v>
      </c>
      <c r="Q54" s="41">
        <f>F54*3%</f>
        <v>190.35</v>
      </c>
      <c r="R54" s="41">
        <f>P54-Q54</f>
        <v>5437.5323759999992</v>
      </c>
      <c r="S54" s="40"/>
    </row>
    <row r="55" spans="2:19" ht="63.75" customHeight="1" x14ac:dyDescent="0.3">
      <c r="B55" s="44" t="s">
        <v>283</v>
      </c>
      <c r="C55" s="43" t="s">
        <v>282</v>
      </c>
      <c r="D55" s="41">
        <v>238.67</v>
      </c>
      <c r="E55" s="42">
        <v>15</v>
      </c>
      <c r="F55" s="41">
        <f>D55*E55</f>
        <v>3580.0499999999997</v>
      </c>
      <c r="G55" s="41"/>
      <c r="H55" s="41"/>
      <c r="I55" s="41"/>
      <c r="J55" s="41">
        <f>SUM(F55:I55)</f>
        <v>3580.0499999999997</v>
      </c>
      <c r="K55" s="41">
        <v>160.70771199999999</v>
      </c>
      <c r="L55" s="41"/>
      <c r="M55" s="41"/>
      <c r="N55" s="41"/>
      <c r="O55" s="41">
        <f>SUM(K55:N55)</f>
        <v>160.70771199999999</v>
      </c>
      <c r="P55" s="41">
        <f>J55-O55</f>
        <v>3419.3422879999998</v>
      </c>
      <c r="Q55" s="41"/>
      <c r="R55" s="41">
        <f>P55-Q55</f>
        <v>3419.3422879999998</v>
      </c>
      <c r="S55" s="40"/>
    </row>
    <row r="56" spans="2:19" ht="63.75" customHeight="1" x14ac:dyDescent="0.3">
      <c r="B56" s="44" t="s">
        <v>281</v>
      </c>
      <c r="C56" s="43"/>
      <c r="D56" s="41"/>
      <c r="E56" s="42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>
        <f>P56-Q56</f>
        <v>0</v>
      </c>
      <c r="S56" s="40"/>
    </row>
    <row r="57" spans="2:19" ht="63.75" customHeight="1" x14ac:dyDescent="0.3">
      <c r="B57" s="61" t="s">
        <v>280</v>
      </c>
      <c r="C57" s="43" t="s">
        <v>279</v>
      </c>
      <c r="D57" s="41">
        <v>238.67</v>
      </c>
      <c r="E57" s="42">
        <v>15</v>
      </c>
      <c r="F57" s="41">
        <f>D57*E57</f>
        <v>3580.0499999999997</v>
      </c>
      <c r="G57" s="41"/>
      <c r="H57" s="41"/>
      <c r="I57" s="41"/>
      <c r="J57" s="41">
        <f>SUM(F57:I57)</f>
        <v>3580.0499999999997</v>
      </c>
      <c r="K57" s="41">
        <v>160.70771199999999</v>
      </c>
      <c r="L57" s="41"/>
      <c r="M57" s="41"/>
      <c r="N57" s="41"/>
      <c r="O57" s="41">
        <f>SUM(K57:N57)</f>
        <v>160.70771199999999</v>
      </c>
      <c r="P57" s="41">
        <f>J57-O57</f>
        <v>3419.3422879999998</v>
      </c>
      <c r="Q57" s="41"/>
      <c r="R57" s="41">
        <f>P57-Q57</f>
        <v>3419.3422879999998</v>
      </c>
      <c r="S57" s="40"/>
    </row>
    <row r="58" spans="2:19" ht="63.75" customHeight="1" x14ac:dyDescent="0.3">
      <c r="B58" s="48"/>
      <c r="C58" s="52"/>
      <c r="D58" s="51"/>
      <c r="E58" s="50"/>
      <c r="F58" s="47">
        <f>SUM(F54:F57)</f>
        <v>13505.099999999999</v>
      </c>
      <c r="G58" s="47">
        <f>SUM(G54:G57)</f>
        <v>0</v>
      </c>
      <c r="H58" s="47">
        <f>SUM(H54:H57)</f>
        <v>0</v>
      </c>
      <c r="I58" s="47">
        <f>SUM(I54:I57)</f>
        <v>0</v>
      </c>
      <c r="J58" s="47">
        <f>SUM(J54:J57)</f>
        <v>13505.099999999999</v>
      </c>
      <c r="K58" s="47">
        <f>SUM(K54:K57)</f>
        <v>1038.533048</v>
      </c>
      <c r="L58" s="47">
        <f>SUM(L54:L57)</f>
        <v>0</v>
      </c>
      <c r="M58" s="47">
        <f>SUM(M54:M57)</f>
        <v>0</v>
      </c>
      <c r="N58" s="47">
        <f>SUM(N54:N57)</f>
        <v>0</v>
      </c>
      <c r="O58" s="47">
        <f>SUM(O54:O57)</f>
        <v>1038.533048</v>
      </c>
      <c r="P58" s="47">
        <f>SUM(P54:P57)</f>
        <v>12466.566951999999</v>
      </c>
      <c r="Q58" s="47">
        <f>SUM(Q54:Q57)</f>
        <v>190.35</v>
      </c>
      <c r="R58" s="47">
        <f>SUM(R54:R57)</f>
        <v>12276.216951999999</v>
      </c>
      <c r="S58" s="46"/>
    </row>
    <row r="59" spans="2:19" ht="63.75" customHeight="1" x14ac:dyDescent="0.3">
      <c r="B59" s="48"/>
      <c r="C59" s="52"/>
      <c r="D59" s="51"/>
      <c r="E59" s="50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6"/>
    </row>
    <row r="60" spans="2:19" ht="63.75" customHeight="1" x14ac:dyDescent="0.3">
      <c r="B60" s="48"/>
      <c r="C60" s="52"/>
      <c r="D60" s="51"/>
      <c r="E60" s="50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6"/>
    </row>
    <row r="61" spans="2:19" ht="63.75" customHeight="1" thickBot="1" x14ac:dyDescent="0.35">
      <c r="B61" s="48"/>
      <c r="C61" s="52"/>
      <c r="D61" s="51"/>
      <c r="E61" s="50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46"/>
    </row>
    <row r="62" spans="2:19" ht="63.75" customHeight="1" thickBot="1" x14ac:dyDescent="0.35">
      <c r="B62" s="55" t="s">
        <v>278</v>
      </c>
      <c r="C62" s="52"/>
      <c r="D62" s="51"/>
      <c r="E62" s="50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46"/>
    </row>
    <row r="63" spans="2:19" ht="63.75" customHeight="1" x14ac:dyDescent="0.3">
      <c r="B63" s="54" t="s">
        <v>226</v>
      </c>
      <c r="C63" s="43" t="s">
        <v>277</v>
      </c>
      <c r="D63" s="41">
        <v>423.02</v>
      </c>
      <c r="E63" s="42">
        <v>15</v>
      </c>
      <c r="F63" s="41">
        <f>D63*E63</f>
        <v>6345.2999999999993</v>
      </c>
      <c r="G63" s="41"/>
      <c r="H63" s="41"/>
      <c r="I63" s="41"/>
      <c r="J63" s="41">
        <f>SUM(F63:I63)</f>
        <v>6345.2999999999993</v>
      </c>
      <c r="K63" s="41">
        <v>717.18170399999985</v>
      </c>
      <c r="L63" s="41"/>
      <c r="M63" s="41"/>
      <c r="N63" s="41"/>
      <c r="O63" s="41">
        <f>SUM(K63:N63)</f>
        <v>717.18170399999985</v>
      </c>
      <c r="P63" s="41">
        <f>J63-O63</f>
        <v>5628.1182959999996</v>
      </c>
      <c r="Q63" s="41">
        <f>F63*3%</f>
        <v>190.35899999999998</v>
      </c>
      <c r="R63" s="41">
        <f>P63-Q63</f>
        <v>5437.7592959999993</v>
      </c>
      <c r="S63" s="40"/>
    </row>
    <row r="64" spans="2:19" ht="63.75" customHeight="1" x14ac:dyDescent="0.3">
      <c r="B64" s="44" t="s">
        <v>276</v>
      </c>
      <c r="C64" s="43" t="s">
        <v>275</v>
      </c>
      <c r="D64" s="41">
        <v>225.21</v>
      </c>
      <c r="E64" s="42">
        <v>15</v>
      </c>
      <c r="F64" s="41">
        <f>D64*E64</f>
        <v>3378.15</v>
      </c>
      <c r="G64" s="41"/>
      <c r="H64" s="41"/>
      <c r="I64" s="41"/>
      <c r="J64" s="41">
        <f>SUM(F64:I64)</f>
        <v>3378.15</v>
      </c>
      <c r="K64" s="41">
        <v>121.04099199999999</v>
      </c>
      <c r="L64" s="41">
        <f>F64*1.1875%</f>
        <v>40.115531250000004</v>
      </c>
      <c r="M64" s="41"/>
      <c r="N64" s="41">
        <f>F64*1%</f>
        <v>33.781500000000001</v>
      </c>
      <c r="O64" s="41">
        <f>SUM(K64:N64)</f>
        <v>194.93802324999999</v>
      </c>
      <c r="P64" s="41">
        <f>J64-O64</f>
        <v>3183.2119767500003</v>
      </c>
      <c r="Q64" s="41"/>
      <c r="R64" s="41">
        <f>P64-Q64</f>
        <v>3183.2119767500003</v>
      </c>
      <c r="S64" s="40"/>
    </row>
    <row r="65" spans="2:19" ht="63.75" customHeight="1" x14ac:dyDescent="0.3">
      <c r="B65" s="44" t="s">
        <v>52</v>
      </c>
      <c r="C65" s="43" t="s">
        <v>274</v>
      </c>
      <c r="D65" s="41">
        <v>207.79</v>
      </c>
      <c r="E65" s="42">
        <v>15</v>
      </c>
      <c r="F65" s="41">
        <f>D65*E65</f>
        <v>3116.85</v>
      </c>
      <c r="G65" s="41"/>
      <c r="H65" s="41"/>
      <c r="I65" s="41"/>
      <c r="J65" s="41">
        <f>SUM(F65:I65)</f>
        <v>3116.85</v>
      </c>
      <c r="K65" s="41">
        <v>92.611551999999989</v>
      </c>
      <c r="L65" s="41">
        <f>F65*1.1875%</f>
        <v>37.012593750000001</v>
      </c>
      <c r="M65" s="41"/>
      <c r="N65" s="41">
        <f>F65*1%</f>
        <v>31.168499999999998</v>
      </c>
      <c r="O65" s="41">
        <f>SUM(K65:N65)</f>
        <v>160.79264574999999</v>
      </c>
      <c r="P65" s="41">
        <f>J65-O65</f>
        <v>2956.0573542500001</v>
      </c>
      <c r="Q65" s="41"/>
      <c r="R65" s="41">
        <f>P65-Q65</f>
        <v>2956.0573542500001</v>
      </c>
      <c r="S65" s="40"/>
    </row>
    <row r="66" spans="2:19" ht="63.75" customHeight="1" x14ac:dyDescent="0.3">
      <c r="B66" s="44" t="s">
        <v>52</v>
      </c>
      <c r="C66" s="43"/>
      <c r="D66" s="41">
        <v>207.79</v>
      </c>
      <c r="E66" s="42"/>
      <c r="F66" s="41">
        <f>D66*E66</f>
        <v>0</v>
      </c>
      <c r="G66" s="41"/>
      <c r="H66" s="41"/>
      <c r="I66" s="41"/>
      <c r="J66" s="41">
        <f>SUM(F66:I66)</f>
        <v>0</v>
      </c>
      <c r="K66" s="41"/>
      <c r="L66" s="41">
        <f>F66*1.1875%</f>
        <v>0</v>
      </c>
      <c r="M66" s="41"/>
      <c r="N66" s="41">
        <f>F66*1%</f>
        <v>0</v>
      </c>
      <c r="O66" s="41">
        <f>SUM(K66:N66)</f>
        <v>0</v>
      </c>
      <c r="P66" s="41">
        <f>J66-O66</f>
        <v>0</v>
      </c>
      <c r="Q66" s="41"/>
      <c r="R66" s="41">
        <f>P66-Q66</f>
        <v>0</v>
      </c>
      <c r="S66" s="40"/>
    </row>
    <row r="67" spans="2:19" ht="63.75" customHeight="1" x14ac:dyDescent="0.3">
      <c r="B67" s="53"/>
      <c r="C67" s="52"/>
      <c r="D67" s="51"/>
      <c r="E67" s="50"/>
      <c r="F67" s="47">
        <f>SUM(F63:F66)</f>
        <v>12840.3</v>
      </c>
      <c r="G67" s="47">
        <f>SUM(G63:G66)</f>
        <v>0</v>
      </c>
      <c r="H67" s="47">
        <f>SUM(H63:H66)</f>
        <v>0</v>
      </c>
      <c r="I67" s="47">
        <f>SUM(I63:I66)</f>
        <v>0</v>
      </c>
      <c r="J67" s="47">
        <f>SUM(J63:J66)</f>
        <v>12840.3</v>
      </c>
      <c r="K67" s="47">
        <f>SUM(K63:K66)</f>
        <v>930.83424799999977</v>
      </c>
      <c r="L67" s="47">
        <f>SUM(L63:L66)</f>
        <v>77.128125000000011</v>
      </c>
      <c r="M67" s="47">
        <f>SUM(M63:M66)</f>
        <v>0</v>
      </c>
      <c r="N67" s="47">
        <f>SUM(N63:N66)</f>
        <v>64.95</v>
      </c>
      <c r="O67" s="47">
        <f>SUM(O63:O66)</f>
        <v>1072.9123729999999</v>
      </c>
      <c r="P67" s="47">
        <f>SUM(P63:P66)</f>
        <v>11767.387627</v>
      </c>
      <c r="Q67" s="47">
        <f>SUM(Q63:Q66)</f>
        <v>190.35899999999998</v>
      </c>
      <c r="R67" s="47">
        <f>SUM(R63:R66)</f>
        <v>11577.028627</v>
      </c>
      <c r="S67" s="46"/>
    </row>
    <row r="68" spans="2:19" ht="63.75" customHeight="1" thickBot="1" x14ac:dyDescent="0.35">
      <c r="B68" s="53"/>
      <c r="C68" s="52"/>
      <c r="D68" s="51"/>
      <c r="E68" s="50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46"/>
    </row>
    <row r="69" spans="2:19" ht="63.75" customHeight="1" thickBot="1" x14ac:dyDescent="0.35">
      <c r="B69" s="55" t="s">
        <v>273</v>
      </c>
      <c r="C69" s="52"/>
      <c r="D69" s="51"/>
      <c r="E69" s="50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46"/>
    </row>
    <row r="70" spans="2:19" ht="63.75" customHeight="1" x14ac:dyDescent="0.3">
      <c r="B70" s="54" t="s">
        <v>272</v>
      </c>
      <c r="C70" s="43" t="s">
        <v>271</v>
      </c>
      <c r="D70" s="41">
        <v>400</v>
      </c>
      <c r="E70" s="42">
        <v>15</v>
      </c>
      <c r="F70" s="41">
        <f>D70*E70</f>
        <v>6000</v>
      </c>
      <c r="G70" s="41"/>
      <c r="H70" s="41"/>
      <c r="I70" s="41"/>
      <c r="J70" s="41">
        <f>SUM(F70:I70)</f>
        <v>6000</v>
      </c>
      <c r="K70" s="41">
        <v>643.42999999999995</v>
      </c>
      <c r="L70" s="41"/>
      <c r="M70" s="41"/>
      <c r="N70" s="41"/>
      <c r="O70" s="41">
        <f>SUM(K70:N70)</f>
        <v>643.42999999999995</v>
      </c>
      <c r="P70" s="41">
        <f>J70-O70</f>
        <v>5356.57</v>
      </c>
      <c r="Q70" s="41">
        <f>F70*3%</f>
        <v>180</v>
      </c>
      <c r="R70" s="41">
        <f>P70-Q70</f>
        <v>5176.57</v>
      </c>
      <c r="S70" s="40"/>
    </row>
    <row r="71" spans="2:19" ht="63.75" customHeight="1" x14ac:dyDescent="0.3">
      <c r="B71" s="44" t="s">
        <v>269</v>
      </c>
      <c r="C71" s="43" t="s">
        <v>270</v>
      </c>
      <c r="D71" s="41">
        <v>145.51</v>
      </c>
      <c r="E71" s="42">
        <v>15</v>
      </c>
      <c r="F71" s="41">
        <f>D71*E71</f>
        <v>2182.6499999999996</v>
      </c>
      <c r="G71" s="41"/>
      <c r="H71" s="41"/>
      <c r="I71" s="59">
        <v>61.72984000000001</v>
      </c>
      <c r="J71" s="41">
        <f>SUM(F71:I71)</f>
        <v>2244.3798399999996</v>
      </c>
      <c r="K71" s="41"/>
      <c r="L71" s="41"/>
      <c r="M71" s="41"/>
      <c r="N71" s="41"/>
      <c r="O71" s="41">
        <f>SUM(K71:N71)</f>
        <v>0</v>
      </c>
      <c r="P71" s="41">
        <f>J71-O71</f>
        <v>2244.3798399999996</v>
      </c>
      <c r="Q71" s="41"/>
      <c r="R71" s="41">
        <f>P71-Q71</f>
        <v>2244.3798399999996</v>
      </c>
      <c r="S71" s="40"/>
    </row>
    <row r="72" spans="2:19" ht="63.75" customHeight="1" x14ac:dyDescent="0.3">
      <c r="B72" s="44" t="s">
        <v>269</v>
      </c>
      <c r="C72" s="43" t="s">
        <v>268</v>
      </c>
      <c r="D72" s="41">
        <v>207.79</v>
      </c>
      <c r="E72" s="42">
        <v>15</v>
      </c>
      <c r="F72" s="41">
        <f>D72*E72</f>
        <v>3116.85</v>
      </c>
      <c r="G72" s="41"/>
      <c r="H72" s="41"/>
      <c r="I72" s="41"/>
      <c r="J72" s="41">
        <f>SUM(F72:I72)</f>
        <v>3116.85</v>
      </c>
      <c r="K72" s="41">
        <v>92.611551999999989</v>
      </c>
      <c r="L72" s="41">
        <f>F72*1.1875%</f>
        <v>37.012593750000001</v>
      </c>
      <c r="M72" s="41"/>
      <c r="N72" s="41">
        <f>F72*1%</f>
        <v>31.168499999999998</v>
      </c>
      <c r="O72" s="41">
        <f>SUM(K72:N72)</f>
        <v>160.79264574999999</v>
      </c>
      <c r="P72" s="41">
        <f>J72-O72</f>
        <v>2956.0573542500001</v>
      </c>
      <c r="Q72" s="41"/>
      <c r="R72" s="41">
        <f>P72-Q72</f>
        <v>2956.0573542500001</v>
      </c>
      <c r="S72" s="40"/>
    </row>
    <row r="73" spans="2:19" ht="63.75" customHeight="1" x14ac:dyDescent="0.3">
      <c r="B73" s="44" t="s">
        <v>267</v>
      </c>
      <c r="C73" s="43" t="s">
        <v>266</v>
      </c>
      <c r="D73" s="41">
        <v>207.79</v>
      </c>
      <c r="E73" s="42">
        <v>15</v>
      </c>
      <c r="F73" s="41">
        <f>D73*E73</f>
        <v>3116.85</v>
      </c>
      <c r="G73" s="41"/>
      <c r="H73" s="41"/>
      <c r="I73" s="41"/>
      <c r="J73" s="41">
        <f>SUM(F73:I73)</f>
        <v>3116.85</v>
      </c>
      <c r="K73" s="41">
        <v>92.611551999999989</v>
      </c>
      <c r="L73" s="41"/>
      <c r="M73" s="41"/>
      <c r="N73" s="41" t="s">
        <v>46</v>
      </c>
      <c r="O73" s="41">
        <f>SUM(K73:N73)</f>
        <v>92.611551999999989</v>
      </c>
      <c r="P73" s="41">
        <f>J73-O73</f>
        <v>3024.2384480000001</v>
      </c>
      <c r="Q73" s="41"/>
      <c r="R73" s="41">
        <f>P73-Q73</f>
        <v>3024.2384480000001</v>
      </c>
      <c r="S73" s="40"/>
    </row>
    <row r="74" spans="2:19" ht="63.75" customHeight="1" x14ac:dyDescent="0.3">
      <c r="B74" s="44" t="s">
        <v>123</v>
      </c>
      <c r="C74" s="43" t="s">
        <v>265</v>
      </c>
      <c r="D74" s="41">
        <v>225.48</v>
      </c>
      <c r="E74" s="42">
        <v>15</v>
      </c>
      <c r="F74" s="41">
        <f>D74*E74</f>
        <v>3382.2</v>
      </c>
      <c r="G74" s="41"/>
      <c r="H74" s="41"/>
      <c r="I74" s="41"/>
      <c r="J74" s="41">
        <f>SUM(F74:I74)</f>
        <v>3382.2</v>
      </c>
      <c r="K74" s="41">
        <v>121.48</v>
      </c>
      <c r="L74" s="41">
        <f>F74*1.1875%</f>
        <v>40.163624999999996</v>
      </c>
      <c r="M74" s="41"/>
      <c r="N74" s="41">
        <f>F74*1%</f>
        <v>33.821999999999996</v>
      </c>
      <c r="O74" s="41">
        <f>SUM(K74:N74)</f>
        <v>195.46562499999999</v>
      </c>
      <c r="P74" s="41">
        <f>J74-O74</f>
        <v>3186.734375</v>
      </c>
      <c r="Q74" s="41"/>
      <c r="R74" s="57">
        <f>P74-Q74</f>
        <v>3186.734375</v>
      </c>
      <c r="S74" s="40"/>
    </row>
    <row r="75" spans="2:19" ht="63.75" customHeight="1" x14ac:dyDescent="0.3">
      <c r="B75" s="44" t="s">
        <v>123</v>
      </c>
      <c r="C75" s="43" t="s">
        <v>264</v>
      </c>
      <c r="D75" s="41">
        <v>284.97000000000003</v>
      </c>
      <c r="E75" s="42">
        <v>15</v>
      </c>
      <c r="F75" s="41">
        <f>D75*E75</f>
        <v>4274.55</v>
      </c>
      <c r="G75" s="41"/>
      <c r="H75" s="41"/>
      <c r="I75" s="41"/>
      <c r="J75" s="41">
        <f>SUM(F75:I75)</f>
        <v>4274.55</v>
      </c>
      <c r="K75" s="41">
        <v>344.51240000000007</v>
      </c>
      <c r="L75" s="41">
        <f>F75*1.1875%</f>
        <v>50.760281250000006</v>
      </c>
      <c r="M75" s="41"/>
      <c r="N75" s="41">
        <f>F75*1%</f>
        <v>42.7455</v>
      </c>
      <c r="O75" s="41">
        <f>SUM(K75:N75)</f>
        <v>438.01818125000005</v>
      </c>
      <c r="P75" s="41">
        <f>J75-O75</f>
        <v>3836.5318187500002</v>
      </c>
      <c r="Q75" s="41"/>
      <c r="R75" s="57">
        <f>P75-Q75</f>
        <v>3836.5318187500002</v>
      </c>
      <c r="S75" s="40"/>
    </row>
    <row r="76" spans="2:19" ht="63.75" customHeight="1" x14ac:dyDescent="0.3">
      <c r="B76" s="44" t="s">
        <v>123</v>
      </c>
      <c r="C76" s="43" t="s">
        <v>263</v>
      </c>
      <c r="D76" s="41">
        <v>284.97000000000003</v>
      </c>
      <c r="E76" s="42">
        <v>15</v>
      </c>
      <c r="F76" s="41">
        <f>D76*E76</f>
        <v>4274.55</v>
      </c>
      <c r="G76" s="41"/>
      <c r="H76" s="41"/>
      <c r="I76" s="41"/>
      <c r="J76" s="41">
        <f>SUM(F76:I76)</f>
        <v>4274.55</v>
      </c>
      <c r="K76" s="41">
        <v>344.51240000000007</v>
      </c>
      <c r="L76" s="41"/>
      <c r="M76" s="41"/>
      <c r="N76" s="41">
        <f>F76*1%</f>
        <v>42.7455</v>
      </c>
      <c r="O76" s="41">
        <f>SUM(K76:N76)</f>
        <v>387.25790000000006</v>
      </c>
      <c r="P76" s="41">
        <f>J76-O76</f>
        <v>3887.2921000000001</v>
      </c>
      <c r="Q76" s="41"/>
      <c r="R76" s="41">
        <f>P76-Q76</f>
        <v>3887.2921000000001</v>
      </c>
      <c r="S76" s="40"/>
    </row>
    <row r="77" spans="2:19" ht="63.75" customHeight="1" x14ac:dyDescent="0.3">
      <c r="B77" s="44" t="s">
        <v>262</v>
      </c>
      <c r="C77" s="43" t="s">
        <v>261</v>
      </c>
      <c r="D77" s="41">
        <v>546.12</v>
      </c>
      <c r="E77" s="42">
        <v>15</v>
      </c>
      <c r="F77" s="41">
        <f>D77*E77</f>
        <v>8191.8</v>
      </c>
      <c r="G77" s="41"/>
      <c r="H77" s="41"/>
      <c r="I77" s="41"/>
      <c r="J77" s="41">
        <f>SUM(F77:I77)</f>
        <v>8191.8</v>
      </c>
      <c r="K77" s="41">
        <v>1111.5941040000002</v>
      </c>
      <c r="L77" s="41"/>
      <c r="M77" s="41"/>
      <c r="N77" s="41">
        <f>F77*1%</f>
        <v>81.918000000000006</v>
      </c>
      <c r="O77" s="41">
        <f>SUM(K77:N77)</f>
        <v>1193.5121040000004</v>
      </c>
      <c r="P77" s="41">
        <f>J77-O77</f>
        <v>6998.2878959999998</v>
      </c>
      <c r="Q77" s="41"/>
      <c r="R77" s="41">
        <f>P77-Q77</f>
        <v>6998.2878959999998</v>
      </c>
      <c r="S77" s="40"/>
    </row>
    <row r="78" spans="2:19" ht="63.75" customHeight="1" x14ac:dyDescent="0.3">
      <c r="B78" s="44" t="s">
        <v>260</v>
      </c>
      <c r="C78" s="43" t="s">
        <v>259</v>
      </c>
      <c r="D78" s="41">
        <v>225.89</v>
      </c>
      <c r="E78" s="42">
        <v>15</v>
      </c>
      <c r="F78" s="41">
        <f>D78*E78</f>
        <v>3388.35</v>
      </c>
      <c r="G78" s="41"/>
      <c r="H78" s="41"/>
      <c r="I78" s="41"/>
      <c r="J78" s="41">
        <f>SUM(F78:I78)</f>
        <v>3388.35</v>
      </c>
      <c r="K78" s="41">
        <v>122.15075199999998</v>
      </c>
      <c r="L78" s="41"/>
      <c r="M78" s="41"/>
      <c r="N78" s="41"/>
      <c r="O78" s="41">
        <f>SUM(K78:N78)</f>
        <v>122.15075199999998</v>
      </c>
      <c r="P78" s="41">
        <f>J78-O78</f>
        <v>3266.1992479999999</v>
      </c>
      <c r="Q78" s="41"/>
      <c r="R78" s="41">
        <f>P78-Q78</f>
        <v>3266.1992479999999</v>
      </c>
      <c r="S78" s="40"/>
    </row>
    <row r="79" spans="2:19" ht="63.75" customHeight="1" x14ac:dyDescent="0.3">
      <c r="B79" s="44" t="s">
        <v>258</v>
      </c>
      <c r="C79" s="43" t="s">
        <v>257</v>
      </c>
      <c r="D79" s="41">
        <v>112.49</v>
      </c>
      <c r="E79" s="42">
        <v>15</v>
      </c>
      <c r="F79" s="41">
        <f>D79*E79</f>
        <v>1687.35</v>
      </c>
      <c r="G79" s="41"/>
      <c r="H79" s="41"/>
      <c r="I79" s="41">
        <v>105.42904</v>
      </c>
      <c r="J79" s="41">
        <f>SUM(F79:I79)</f>
        <v>1792.7790399999999</v>
      </c>
      <c r="K79" s="41"/>
      <c r="L79" s="41">
        <f>F79*1.1875%</f>
        <v>20.037281249999999</v>
      </c>
      <c r="M79" s="41"/>
      <c r="N79" s="41" t="s">
        <v>46</v>
      </c>
      <c r="O79" s="41">
        <f>SUM(K79:N79)</f>
        <v>20.037281249999999</v>
      </c>
      <c r="P79" s="41">
        <f>J79-O79</f>
        <v>1772.7417587499999</v>
      </c>
      <c r="Q79" s="41"/>
      <c r="R79" s="41">
        <f>P79-Q79</f>
        <v>1772.7417587499999</v>
      </c>
      <c r="S79" s="40"/>
    </row>
    <row r="80" spans="2:19" ht="63.75" customHeight="1" x14ac:dyDescent="0.3">
      <c r="B80" s="44" t="s">
        <v>256</v>
      </c>
      <c r="C80" s="43" t="s">
        <v>255</v>
      </c>
      <c r="D80" s="41">
        <v>253.09</v>
      </c>
      <c r="E80" s="42">
        <v>15</v>
      </c>
      <c r="F80" s="41">
        <f>D80*E80</f>
        <v>3796.35</v>
      </c>
      <c r="G80" s="41"/>
      <c r="H80" s="41"/>
      <c r="I80" s="41"/>
      <c r="J80" s="41">
        <f>SUM(F80:I80)</f>
        <v>3796.35</v>
      </c>
      <c r="K80" s="41">
        <v>291.64115199999998</v>
      </c>
      <c r="L80" s="41"/>
      <c r="M80" s="41"/>
      <c r="N80" s="41">
        <f>F80*1%</f>
        <v>37.963500000000003</v>
      </c>
      <c r="O80" s="41">
        <f>SUM(K80:N80)</f>
        <v>329.60465199999999</v>
      </c>
      <c r="P80" s="41">
        <f>J80-O80</f>
        <v>3466.7453479999999</v>
      </c>
      <c r="Q80" s="41"/>
      <c r="R80" s="41">
        <f>P80-Q80</f>
        <v>3466.7453479999999</v>
      </c>
      <c r="S80" s="40"/>
    </row>
    <row r="81" spans="2:19" ht="63.75" customHeight="1" x14ac:dyDescent="0.3">
      <c r="B81" s="53"/>
      <c r="C81" s="52"/>
      <c r="D81" s="51"/>
      <c r="E81" s="50"/>
      <c r="F81" s="47">
        <f>SUM(F70:F80)</f>
        <v>43411.499999999993</v>
      </c>
      <c r="G81" s="47">
        <f>SUM(G70:G80)</f>
        <v>0</v>
      </c>
      <c r="H81" s="47">
        <f>SUM(H70:H80)</f>
        <v>0</v>
      </c>
      <c r="I81" s="47">
        <f>SUM(I70:I80)</f>
        <v>167.15888000000001</v>
      </c>
      <c r="J81" s="47">
        <f>SUM(J70:J80)</f>
        <v>43578.658879999995</v>
      </c>
      <c r="K81" s="47">
        <f>SUM(K70:K80)</f>
        <v>3164.5439120000005</v>
      </c>
      <c r="L81" s="47">
        <f>SUM(L70:L80)</f>
        <v>147.97378125</v>
      </c>
      <c r="M81" s="47">
        <f>SUM(M70:M80)</f>
        <v>0</v>
      </c>
      <c r="N81" s="47">
        <f>SUM(N70:N80)</f>
        <v>270.363</v>
      </c>
      <c r="O81" s="47">
        <f>SUM(O70:O80)</f>
        <v>3582.8806932500006</v>
      </c>
      <c r="P81" s="47">
        <f>SUM(P70:P80)</f>
        <v>39995.778186749994</v>
      </c>
      <c r="Q81" s="47">
        <f>SUM(Q70:Q80)</f>
        <v>180</v>
      </c>
      <c r="R81" s="47">
        <f>SUM(R70:R80)</f>
        <v>39815.778186749994</v>
      </c>
      <c r="S81" s="46"/>
    </row>
    <row r="82" spans="2:19" ht="63.75" customHeight="1" thickBot="1" x14ac:dyDescent="0.35">
      <c r="B82" s="53"/>
      <c r="C82" s="52"/>
      <c r="D82" s="51"/>
      <c r="E82" s="50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46"/>
    </row>
    <row r="83" spans="2:19" ht="63.75" customHeight="1" thickBot="1" x14ac:dyDescent="0.35">
      <c r="B83" s="55" t="s">
        <v>254</v>
      </c>
      <c r="C83" s="52"/>
      <c r="D83" s="51"/>
      <c r="E83" s="50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46"/>
    </row>
    <row r="84" spans="2:19" ht="63.75" customHeight="1" x14ac:dyDescent="0.3">
      <c r="B84" s="54" t="s">
        <v>200</v>
      </c>
      <c r="C84" s="43" t="s">
        <v>253</v>
      </c>
      <c r="D84" s="41">
        <v>358.8</v>
      </c>
      <c r="E84" s="42">
        <v>15</v>
      </c>
      <c r="F84" s="41">
        <f>D84*E84</f>
        <v>5382</v>
      </c>
      <c r="G84" s="41"/>
      <c r="H84" s="41"/>
      <c r="I84" s="41"/>
      <c r="J84" s="41">
        <f>SUM(F84:I84)</f>
        <v>5382</v>
      </c>
      <c r="K84" s="41">
        <v>530.04324799999995</v>
      </c>
      <c r="L84" s="41"/>
      <c r="M84" s="41"/>
      <c r="N84" s="41"/>
      <c r="O84" s="41">
        <f>SUM(K84:N84)</f>
        <v>530.04324799999995</v>
      </c>
      <c r="P84" s="41">
        <f>J84-O84</f>
        <v>4851.9567520000001</v>
      </c>
      <c r="Q84" s="41">
        <f>F84*3%</f>
        <v>161.46</v>
      </c>
      <c r="R84" s="41">
        <f>P84-Q84</f>
        <v>4690.496752</v>
      </c>
      <c r="S84" s="40"/>
    </row>
    <row r="85" spans="2:19" ht="63.75" customHeight="1" x14ac:dyDescent="0.3">
      <c r="B85" s="44" t="s">
        <v>252</v>
      </c>
      <c r="C85" s="43" t="s">
        <v>251</v>
      </c>
      <c r="D85" s="41">
        <v>183.86</v>
      </c>
      <c r="E85" s="42">
        <v>15</v>
      </c>
      <c r="F85" s="41">
        <f>D85*E85</f>
        <v>2757.9</v>
      </c>
      <c r="G85" s="41"/>
      <c r="H85" s="41"/>
      <c r="I85" s="41"/>
      <c r="J85" s="41">
        <f>SUM(F85:I85)</f>
        <v>2757.9</v>
      </c>
      <c r="K85" s="41">
        <v>33.31</v>
      </c>
      <c r="L85" s="41"/>
      <c r="M85" s="41"/>
      <c r="N85" s="41"/>
      <c r="O85" s="41">
        <f>SUM(K85:N85)</f>
        <v>33.31</v>
      </c>
      <c r="P85" s="41">
        <f>J85-O85</f>
        <v>2724.59</v>
      </c>
      <c r="Q85" s="41"/>
      <c r="R85" s="57">
        <f>P85-Q85</f>
        <v>2724.59</v>
      </c>
      <c r="S85" s="40"/>
    </row>
    <row r="86" spans="2:19" ht="63.75" customHeight="1" x14ac:dyDescent="0.3">
      <c r="B86" s="44" t="s">
        <v>250</v>
      </c>
      <c r="C86" s="43" t="s">
        <v>249</v>
      </c>
      <c r="D86" s="41">
        <v>299.95999999999998</v>
      </c>
      <c r="E86" s="42">
        <v>15</v>
      </c>
      <c r="F86" s="41">
        <f>D86*E86</f>
        <v>4499.3999999999996</v>
      </c>
      <c r="G86" s="41"/>
      <c r="H86" s="41"/>
      <c r="I86" s="41"/>
      <c r="J86" s="41">
        <f>SUM(F86:I86)</f>
        <v>4499.3999999999996</v>
      </c>
      <c r="K86" s="41">
        <v>380.48840000000001</v>
      </c>
      <c r="L86" s="41"/>
      <c r="M86" s="41"/>
      <c r="N86" s="41"/>
      <c r="O86" s="41">
        <f>SUM(K86:N86)</f>
        <v>380.48840000000001</v>
      </c>
      <c r="P86" s="41">
        <f>J86-O86</f>
        <v>4118.9115999999995</v>
      </c>
      <c r="Q86" s="41">
        <f>F86*2%</f>
        <v>89.988</v>
      </c>
      <c r="R86" s="41">
        <f>P86-Q86</f>
        <v>4028.9235999999996</v>
      </c>
      <c r="S86" s="40"/>
    </row>
    <row r="87" spans="2:19" ht="63.75" customHeight="1" x14ac:dyDescent="0.3">
      <c r="B87" s="44" t="s">
        <v>248</v>
      </c>
      <c r="C87" s="43" t="s">
        <v>247</v>
      </c>
      <c r="D87" s="41">
        <v>207.79</v>
      </c>
      <c r="E87" s="42">
        <v>15</v>
      </c>
      <c r="F87" s="41">
        <f>D87*E87</f>
        <v>3116.85</v>
      </c>
      <c r="G87" s="41"/>
      <c r="H87" s="41"/>
      <c r="I87" s="41"/>
      <c r="J87" s="41">
        <f>SUM(F87:I87)</f>
        <v>3116.85</v>
      </c>
      <c r="K87" s="41">
        <v>92.61</v>
      </c>
      <c r="L87" s="41">
        <f>F87*1.1875%</f>
        <v>37.012593750000001</v>
      </c>
      <c r="M87" s="41"/>
      <c r="N87" s="41">
        <f>F87*1%</f>
        <v>31.168499999999998</v>
      </c>
      <c r="O87" s="41">
        <f>SUM(K87:N87)</f>
        <v>160.79109374999999</v>
      </c>
      <c r="P87" s="41">
        <f>J87-O87</f>
        <v>2956.0589062499998</v>
      </c>
      <c r="Q87" s="41"/>
      <c r="R87" s="41">
        <f>P87-Q87</f>
        <v>2956.0589062499998</v>
      </c>
      <c r="S87" s="40"/>
    </row>
    <row r="88" spans="2:19" ht="63.75" customHeight="1" x14ac:dyDescent="0.3">
      <c r="B88" s="44" t="s">
        <v>246</v>
      </c>
      <c r="C88" s="43" t="s">
        <v>245</v>
      </c>
      <c r="D88" s="41">
        <v>180.72</v>
      </c>
      <c r="E88" s="42">
        <v>15</v>
      </c>
      <c r="F88" s="41">
        <f>D88*E88</f>
        <v>2710.8</v>
      </c>
      <c r="G88" s="41"/>
      <c r="H88" s="41"/>
      <c r="I88" s="41"/>
      <c r="J88" s="41">
        <f>SUM(F88:I88)</f>
        <v>2710.8</v>
      </c>
      <c r="K88" s="41">
        <v>28.183312000000029</v>
      </c>
      <c r="L88" s="41" t="s">
        <v>46</v>
      </c>
      <c r="M88" s="41"/>
      <c r="N88" s="41">
        <f>F88*1%</f>
        <v>27.108000000000004</v>
      </c>
      <c r="O88" s="41">
        <f>SUM(K88:N88)</f>
        <v>55.291312000000033</v>
      </c>
      <c r="P88" s="41">
        <f>J88-O88</f>
        <v>2655.5086880000003</v>
      </c>
      <c r="Q88" s="41"/>
      <c r="R88" s="41">
        <f>P88-Q88</f>
        <v>2655.5086880000003</v>
      </c>
      <c r="S88" s="40"/>
    </row>
    <row r="89" spans="2:19" ht="63.75" customHeight="1" x14ac:dyDescent="0.3">
      <c r="B89" s="44" t="s">
        <v>243</v>
      </c>
      <c r="C89" s="43" t="s">
        <v>244</v>
      </c>
      <c r="D89" s="41">
        <v>273.95</v>
      </c>
      <c r="E89" s="42">
        <v>15</v>
      </c>
      <c r="F89" s="41">
        <f>D89*E89</f>
        <v>4109.25</v>
      </c>
      <c r="G89" s="41"/>
      <c r="H89" s="41"/>
      <c r="I89" s="41"/>
      <c r="J89" s="41">
        <f>SUM(F89:I89)</f>
        <v>4109.25</v>
      </c>
      <c r="K89" s="41">
        <v>325.68467199999998</v>
      </c>
      <c r="L89" s="41">
        <f>F89*1.1875%</f>
        <v>48.797343750000003</v>
      </c>
      <c r="M89" s="41"/>
      <c r="N89" s="41">
        <f>F89*1%</f>
        <v>41.092500000000001</v>
      </c>
      <c r="O89" s="41">
        <f>SUM(K89:N89)</f>
        <v>415.57451574999993</v>
      </c>
      <c r="P89" s="41">
        <f>J89-O89</f>
        <v>3693.67548425</v>
      </c>
      <c r="Q89" s="41"/>
      <c r="R89" s="41">
        <f>P89-Q89</f>
        <v>3693.67548425</v>
      </c>
      <c r="S89" s="40"/>
    </row>
    <row r="90" spans="2:19" ht="63.75" customHeight="1" x14ac:dyDescent="0.3">
      <c r="B90" s="44" t="s">
        <v>243</v>
      </c>
      <c r="C90" s="43" t="s">
        <v>242</v>
      </c>
      <c r="D90" s="41">
        <v>175.86</v>
      </c>
      <c r="E90" s="42">
        <v>15</v>
      </c>
      <c r="F90" s="41">
        <f>D90*E90</f>
        <v>2637.9</v>
      </c>
      <c r="G90" s="41"/>
      <c r="H90" s="41"/>
      <c r="I90" s="41"/>
      <c r="J90" s="41">
        <f>SUM(F90:I90)</f>
        <v>2637.9</v>
      </c>
      <c r="K90" s="41">
        <v>20.251791999999995</v>
      </c>
      <c r="L90" s="41">
        <f>F90*1.1875%</f>
        <v>31.325062500000001</v>
      </c>
      <c r="M90" s="41"/>
      <c r="N90" s="41">
        <f>F90*1%</f>
        <v>26.379000000000001</v>
      </c>
      <c r="O90" s="41">
        <f>SUM(K90:N90)</f>
        <v>77.955854500000001</v>
      </c>
      <c r="P90" s="41">
        <f>J90-O90</f>
        <v>2559.9441455000001</v>
      </c>
      <c r="Q90" s="41"/>
      <c r="R90" s="41">
        <f>P90-Q90</f>
        <v>2559.9441455000001</v>
      </c>
      <c r="S90" s="40"/>
    </row>
    <row r="91" spans="2:19" ht="63.75" customHeight="1" x14ac:dyDescent="0.3">
      <c r="B91" s="53"/>
      <c r="C91" s="52"/>
      <c r="D91" s="51"/>
      <c r="E91" s="50"/>
      <c r="F91" s="47">
        <f>SUM(F84:F90)</f>
        <v>25214.100000000002</v>
      </c>
      <c r="G91" s="47">
        <f>SUM(G84:G90)</f>
        <v>0</v>
      </c>
      <c r="H91" s="47">
        <f>SUM(H84:H90)</f>
        <v>0</v>
      </c>
      <c r="I91" s="47">
        <f>SUM(I84:I90)</f>
        <v>0</v>
      </c>
      <c r="J91" s="47">
        <f>SUM(J84:J90)</f>
        <v>25214.100000000002</v>
      </c>
      <c r="K91" s="47">
        <f>SUM(K84:K90)</f>
        <v>1410.5714239999998</v>
      </c>
      <c r="L91" s="47">
        <f>SUM(L84:L90)</f>
        <v>117.13500000000001</v>
      </c>
      <c r="M91" s="47">
        <f>SUM(M84:M90)</f>
        <v>0</v>
      </c>
      <c r="N91" s="47">
        <f>SUM(N84:N90)</f>
        <v>125.748</v>
      </c>
      <c r="O91" s="47">
        <f>SUM(O84:O90)</f>
        <v>1653.454424</v>
      </c>
      <c r="P91" s="47">
        <f>SUM(P84:P90)</f>
        <v>23560.645576000003</v>
      </c>
      <c r="Q91" s="47">
        <f>SUM(Q84:Q90)</f>
        <v>251.44800000000001</v>
      </c>
      <c r="R91" s="47">
        <f>SUM(R84:R90)</f>
        <v>23309.197576000002</v>
      </c>
      <c r="S91" s="46"/>
    </row>
    <row r="92" spans="2:19" ht="63.75" customHeight="1" thickBot="1" x14ac:dyDescent="0.35">
      <c r="B92" s="53"/>
      <c r="C92" s="52"/>
      <c r="D92" s="51"/>
      <c r="E92" s="50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46"/>
    </row>
    <row r="93" spans="2:19" ht="63.75" customHeight="1" thickBot="1" x14ac:dyDescent="0.35">
      <c r="B93" s="55" t="s">
        <v>241</v>
      </c>
      <c r="C93" s="52"/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46"/>
    </row>
    <row r="94" spans="2:19" ht="63.75" customHeight="1" x14ac:dyDescent="0.3">
      <c r="B94" s="54" t="s">
        <v>240</v>
      </c>
      <c r="C94" s="43" t="s">
        <v>239</v>
      </c>
      <c r="D94" s="41">
        <v>273.02999999999997</v>
      </c>
      <c r="E94" s="42">
        <v>15</v>
      </c>
      <c r="F94" s="41">
        <f>D94*E94</f>
        <v>4095.45</v>
      </c>
      <c r="G94" s="41"/>
      <c r="H94" s="41"/>
      <c r="I94" s="41"/>
      <c r="J94" s="41">
        <f>SUM(F94:I94)</f>
        <v>4095.45</v>
      </c>
      <c r="K94" s="41">
        <v>324.18323199999998</v>
      </c>
      <c r="L94" s="41"/>
      <c r="M94" s="41"/>
      <c r="N94" s="41"/>
      <c r="O94" s="41">
        <f>SUM(K94:N94)</f>
        <v>324.18323199999998</v>
      </c>
      <c r="P94" s="41">
        <f>J94-O94</f>
        <v>3771.266768</v>
      </c>
      <c r="Q94" s="41"/>
      <c r="R94" s="41">
        <f>P94-Q94</f>
        <v>3771.266768</v>
      </c>
      <c r="S94" s="40"/>
    </row>
    <row r="95" spans="2:19" ht="63.75" customHeight="1" x14ac:dyDescent="0.3">
      <c r="B95" s="53"/>
      <c r="C95" s="52"/>
      <c r="D95" s="51"/>
      <c r="E95" s="50"/>
      <c r="F95" s="47">
        <f>SUM(F94)</f>
        <v>4095.45</v>
      </c>
      <c r="G95" s="47">
        <f>SUM(G94)</f>
        <v>0</v>
      </c>
      <c r="H95" s="47">
        <f>SUM(H94)</f>
        <v>0</v>
      </c>
      <c r="I95" s="47">
        <f>SUM(I94)</f>
        <v>0</v>
      </c>
      <c r="J95" s="47">
        <f>SUM(J94)</f>
        <v>4095.45</v>
      </c>
      <c r="K95" s="47">
        <f>SUM(K94)</f>
        <v>324.18323199999998</v>
      </c>
      <c r="L95" s="47">
        <f>SUM(L94)</f>
        <v>0</v>
      </c>
      <c r="M95" s="47">
        <f>SUM(M94)</f>
        <v>0</v>
      </c>
      <c r="N95" s="47">
        <f>SUM(N94)</f>
        <v>0</v>
      </c>
      <c r="O95" s="47">
        <f>SUM(O94)</f>
        <v>324.18323199999998</v>
      </c>
      <c r="P95" s="47">
        <f>SUM(P94)</f>
        <v>3771.266768</v>
      </c>
      <c r="Q95" s="47">
        <f>SUM(Q94)</f>
        <v>0</v>
      </c>
      <c r="R95" s="47">
        <f>SUM(R94)</f>
        <v>3771.266768</v>
      </c>
      <c r="S95" s="46"/>
    </row>
    <row r="96" spans="2:19" ht="63.75" customHeight="1" thickBot="1" x14ac:dyDescent="0.35">
      <c r="B96" s="53"/>
      <c r="C96" s="52"/>
      <c r="D96" s="51"/>
      <c r="E96" s="50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46"/>
    </row>
    <row r="97" spans="1:116" ht="63.75" customHeight="1" thickBot="1" x14ac:dyDescent="0.35">
      <c r="B97" s="55" t="s">
        <v>238</v>
      </c>
      <c r="C97" s="52"/>
      <c r="D97" s="51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46"/>
    </row>
    <row r="98" spans="1:116" ht="63.75" customHeight="1" x14ac:dyDescent="0.3">
      <c r="B98" s="54" t="s">
        <v>237</v>
      </c>
      <c r="C98" s="43" t="s">
        <v>236</v>
      </c>
      <c r="D98" s="41">
        <v>400</v>
      </c>
      <c r="E98" s="42">
        <v>15</v>
      </c>
      <c r="F98" s="41">
        <f>D98*E98</f>
        <v>6000</v>
      </c>
      <c r="G98" s="41"/>
      <c r="H98" s="41"/>
      <c r="I98" s="41"/>
      <c r="J98" s="41">
        <f>SUM(F98:I98)</f>
        <v>6000</v>
      </c>
      <c r="K98" s="41">
        <v>643.42562400000008</v>
      </c>
      <c r="L98" s="41"/>
      <c r="M98" s="41"/>
      <c r="N98" s="41"/>
      <c r="O98" s="41">
        <f>SUM(K98:N98)</f>
        <v>643.42562400000008</v>
      </c>
      <c r="P98" s="41">
        <f>J98-O98</f>
        <v>5356.5743759999996</v>
      </c>
      <c r="Q98" s="41">
        <f>F98*3%</f>
        <v>180</v>
      </c>
      <c r="R98" s="41">
        <f>P98-Q98</f>
        <v>5176.5743759999996</v>
      </c>
      <c r="S98" s="40"/>
    </row>
    <row r="99" spans="1:116" ht="63.75" customHeight="1" x14ac:dyDescent="0.3">
      <c r="B99" s="53"/>
      <c r="C99" s="52"/>
      <c r="D99" s="51"/>
      <c r="E99" s="50"/>
      <c r="F99" s="47">
        <f>SUM(F98)</f>
        <v>6000</v>
      </c>
      <c r="G99" s="47">
        <f>SUM(G98)</f>
        <v>0</v>
      </c>
      <c r="H99" s="47">
        <f>SUM(H98)</f>
        <v>0</v>
      </c>
      <c r="I99" s="47">
        <f>SUM(I98)</f>
        <v>0</v>
      </c>
      <c r="J99" s="47">
        <f>SUM(J98)</f>
        <v>6000</v>
      </c>
      <c r="K99" s="47">
        <f>SUM(K98)</f>
        <v>643.42562400000008</v>
      </c>
      <c r="L99" s="47">
        <f>SUM(L98)</f>
        <v>0</v>
      </c>
      <c r="M99" s="47">
        <f>SUM(M98)</f>
        <v>0</v>
      </c>
      <c r="N99" s="47">
        <f>SUM(N98)</f>
        <v>0</v>
      </c>
      <c r="O99" s="47">
        <f>SUM(O98)</f>
        <v>643.42562400000008</v>
      </c>
      <c r="P99" s="47">
        <f>SUM(P98)</f>
        <v>5356.5743759999996</v>
      </c>
      <c r="Q99" s="47">
        <f>SUM(Q98)</f>
        <v>180</v>
      </c>
      <c r="R99" s="47">
        <f>SUM(R98)</f>
        <v>5176.5743759999996</v>
      </c>
      <c r="S99" s="46"/>
    </row>
    <row r="100" spans="1:116" ht="63.75" customHeight="1" x14ac:dyDescent="0.3">
      <c r="B100" s="53"/>
      <c r="C100" s="52"/>
      <c r="D100" s="51"/>
      <c r="E100" s="50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6"/>
    </row>
    <row r="101" spans="1:116" ht="63.75" customHeight="1" thickBot="1" x14ac:dyDescent="0.35">
      <c r="B101" s="53"/>
      <c r="C101" s="52"/>
      <c r="D101" s="51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46"/>
    </row>
    <row r="102" spans="1:116" ht="63.75" customHeight="1" thickBot="1" x14ac:dyDescent="0.35">
      <c r="B102" s="55" t="s">
        <v>235</v>
      </c>
      <c r="C102" s="52"/>
      <c r="D102" s="51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46"/>
    </row>
    <row r="103" spans="1:116" ht="63.75" customHeight="1" x14ac:dyDescent="0.3">
      <c r="B103" s="54" t="s">
        <v>234</v>
      </c>
      <c r="C103" s="43" t="s">
        <v>233</v>
      </c>
      <c r="D103" s="41">
        <v>400</v>
      </c>
      <c r="E103" s="42">
        <v>15</v>
      </c>
      <c r="F103" s="41">
        <f>D103*E103</f>
        <v>6000</v>
      </c>
      <c r="G103" s="41"/>
      <c r="H103" s="41"/>
      <c r="I103" s="41"/>
      <c r="J103" s="41">
        <f>SUM(F103:I103)</f>
        <v>6000</v>
      </c>
      <c r="K103" s="41">
        <v>643.42562400000008</v>
      </c>
      <c r="L103" s="41"/>
      <c r="M103" s="41"/>
      <c r="N103" s="41"/>
      <c r="O103" s="41">
        <f>SUM(K103:N103)</f>
        <v>643.42562400000008</v>
      </c>
      <c r="P103" s="41">
        <f>J103-O103</f>
        <v>5356.5743759999996</v>
      </c>
      <c r="Q103" s="41">
        <f>F103*3%</f>
        <v>180</v>
      </c>
      <c r="R103" s="41">
        <f>P103-Q103</f>
        <v>5176.5743759999996</v>
      </c>
      <c r="S103" s="40"/>
    </row>
    <row r="104" spans="1:116" ht="63.75" customHeight="1" x14ac:dyDescent="0.3">
      <c r="B104" s="44" t="s">
        <v>232</v>
      </c>
      <c r="C104" s="43" t="s">
        <v>231</v>
      </c>
      <c r="D104" s="41">
        <v>320</v>
      </c>
      <c r="E104" s="42">
        <v>15</v>
      </c>
      <c r="F104" s="41">
        <f>D104*E104</f>
        <v>4800</v>
      </c>
      <c r="G104" s="41"/>
      <c r="H104" s="41"/>
      <c r="I104" s="41"/>
      <c r="J104" s="41">
        <f>SUM(F104:I104)</f>
        <v>4800</v>
      </c>
      <c r="K104" s="41">
        <v>428.58440000000007</v>
      </c>
      <c r="L104" s="41"/>
      <c r="M104" s="41"/>
      <c r="N104" s="41"/>
      <c r="O104" s="41">
        <f>SUM(K104:N104)</f>
        <v>428.58440000000007</v>
      </c>
      <c r="P104" s="41">
        <f>J104-O104</f>
        <v>4371.4156000000003</v>
      </c>
      <c r="Q104" s="41">
        <f>F104*2%</f>
        <v>96</v>
      </c>
      <c r="R104" s="41">
        <f>P104-Q104</f>
        <v>4275.4156000000003</v>
      </c>
      <c r="S104" s="40"/>
    </row>
    <row r="105" spans="1:116" ht="63.75" customHeight="1" thickBot="1" x14ac:dyDescent="0.35">
      <c r="B105" s="53"/>
      <c r="C105" s="52"/>
      <c r="D105" s="51"/>
      <c r="E105" s="50"/>
      <c r="F105" s="47">
        <f>SUM(F103:F104)</f>
        <v>10800</v>
      </c>
      <c r="G105" s="47">
        <f>SUM(G103:G104)</f>
        <v>0</v>
      </c>
      <c r="H105" s="47">
        <f>SUM(H103:H104)</f>
        <v>0</v>
      </c>
      <c r="I105" s="47">
        <f>SUM(I103:I104)</f>
        <v>0</v>
      </c>
      <c r="J105" s="47">
        <f>SUM(J103:J104)</f>
        <v>10800</v>
      </c>
      <c r="K105" s="47">
        <f>SUM(K103:K104)</f>
        <v>1072.0100240000002</v>
      </c>
      <c r="L105" s="47">
        <f>SUM(L103:L104)</f>
        <v>0</v>
      </c>
      <c r="M105" s="47">
        <f>SUM(M103:M104)</f>
        <v>0</v>
      </c>
      <c r="N105" s="47">
        <f>SUM(N103:N104)</f>
        <v>0</v>
      </c>
      <c r="O105" s="47">
        <f>SUM(O103:O104)</f>
        <v>1072.0100240000002</v>
      </c>
      <c r="P105" s="47">
        <f>SUM(P103:P104)</f>
        <v>9727.9899760000008</v>
      </c>
      <c r="Q105" s="47">
        <f>SUM(Q103:Q104)</f>
        <v>276</v>
      </c>
      <c r="R105" s="47">
        <f>SUM(R103:R104)</f>
        <v>9451.9899760000008</v>
      </c>
      <c r="S105" s="46"/>
    </row>
    <row r="106" spans="1:116" s="60" customFormat="1" ht="63.75" customHeight="1" thickBot="1" x14ac:dyDescent="0.35">
      <c r="A106" s="45"/>
      <c r="B106" s="55" t="s">
        <v>230</v>
      </c>
      <c r="C106" s="52"/>
      <c r="D106" s="51"/>
      <c r="E106" s="50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46"/>
      <c r="T106" s="45"/>
      <c r="U106" s="45"/>
      <c r="V106" s="45"/>
      <c r="W106" s="45"/>
      <c r="X106" s="45"/>
      <c r="Y106" s="45"/>
      <c r="Z106" s="45"/>
      <c r="AA106" s="45"/>
      <c r="AB106" s="45"/>
      <c r="AC106" s="45"/>
      <c r="AD106" s="45"/>
      <c r="AE106" s="45"/>
      <c r="AF106" s="45"/>
      <c r="AG106" s="45"/>
      <c r="AH106" s="45"/>
      <c r="AI106" s="45"/>
      <c r="AJ106" s="45"/>
      <c r="AK106" s="45"/>
      <c r="AL106" s="45"/>
      <c r="AM106" s="45"/>
      <c r="AN106" s="45"/>
      <c r="AO106" s="45"/>
      <c r="AP106" s="45"/>
      <c r="AQ106" s="45"/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45"/>
      <c r="BD106" s="45"/>
      <c r="BE106" s="45"/>
      <c r="BF106" s="45"/>
      <c r="BG106" s="45"/>
      <c r="BH106" s="45"/>
      <c r="BI106" s="45"/>
      <c r="BJ106" s="45"/>
      <c r="BK106" s="45"/>
      <c r="BL106" s="45"/>
      <c r="BM106" s="45"/>
      <c r="BN106" s="45"/>
      <c r="BO106" s="45"/>
      <c r="BP106" s="45"/>
      <c r="BQ106" s="45"/>
      <c r="BR106" s="45"/>
      <c r="BS106" s="45"/>
      <c r="BT106" s="45"/>
      <c r="BU106" s="45"/>
      <c r="BV106" s="45"/>
      <c r="BW106" s="45"/>
      <c r="BX106" s="45"/>
      <c r="BY106" s="45"/>
      <c r="BZ106" s="45"/>
      <c r="CA106" s="45"/>
      <c r="CB106" s="45"/>
      <c r="CC106" s="45"/>
      <c r="CD106" s="45"/>
      <c r="CE106" s="45"/>
      <c r="CF106" s="45"/>
      <c r="CG106" s="45"/>
      <c r="CH106" s="45"/>
      <c r="CI106" s="45"/>
      <c r="CJ106" s="45"/>
      <c r="CK106" s="45"/>
      <c r="CL106" s="45"/>
      <c r="CM106" s="45"/>
      <c r="CN106" s="45"/>
      <c r="CO106" s="45"/>
      <c r="CP106" s="45"/>
      <c r="CQ106" s="45"/>
      <c r="CR106" s="45"/>
      <c r="CS106" s="45"/>
      <c r="CT106" s="45"/>
      <c r="CU106" s="45"/>
      <c r="CV106" s="45"/>
      <c r="CW106" s="45"/>
      <c r="CX106" s="45"/>
      <c r="CY106" s="45"/>
      <c r="CZ106" s="45"/>
      <c r="DA106" s="45"/>
      <c r="DB106" s="45"/>
      <c r="DC106" s="45"/>
      <c r="DD106" s="45"/>
      <c r="DE106" s="45"/>
      <c r="DF106" s="45"/>
      <c r="DG106" s="45"/>
      <c r="DH106" s="45"/>
      <c r="DI106" s="45"/>
      <c r="DJ106" s="45"/>
      <c r="DK106" s="45"/>
      <c r="DL106" s="45"/>
    </row>
    <row r="107" spans="1:116" s="60" customFormat="1" ht="63.75" customHeight="1" thickBot="1" x14ac:dyDescent="0.35">
      <c r="A107" s="45"/>
      <c r="B107" s="48"/>
      <c r="C107" s="52"/>
      <c r="D107" s="51"/>
      <c r="E107" s="50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46"/>
      <c r="T107" s="45"/>
      <c r="U107" s="45"/>
      <c r="V107" s="45"/>
      <c r="W107" s="45"/>
      <c r="X107" s="45"/>
      <c r="Y107" s="45"/>
      <c r="Z107" s="45"/>
      <c r="AA107" s="45"/>
      <c r="AB107" s="45"/>
      <c r="AC107" s="45"/>
      <c r="AD107" s="45"/>
      <c r="AE107" s="45"/>
      <c r="AF107" s="45"/>
      <c r="AG107" s="45"/>
      <c r="AH107" s="45"/>
      <c r="AI107" s="45"/>
      <c r="AJ107" s="45"/>
      <c r="AK107" s="45"/>
      <c r="AL107" s="45"/>
      <c r="AM107" s="45"/>
      <c r="AN107" s="45"/>
      <c r="AO107" s="45"/>
      <c r="AP107" s="45"/>
      <c r="AQ107" s="45"/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45"/>
      <c r="BD107" s="45"/>
      <c r="BE107" s="45"/>
      <c r="BF107" s="45"/>
      <c r="BG107" s="45"/>
      <c r="BH107" s="45"/>
      <c r="BI107" s="45"/>
      <c r="BJ107" s="45"/>
      <c r="BK107" s="45"/>
      <c r="BL107" s="45"/>
      <c r="BM107" s="45"/>
      <c r="BN107" s="45"/>
      <c r="BO107" s="45"/>
      <c r="BP107" s="45"/>
      <c r="BQ107" s="45"/>
      <c r="BR107" s="45"/>
      <c r="BS107" s="45"/>
      <c r="BT107" s="45"/>
      <c r="BU107" s="45"/>
      <c r="BV107" s="45"/>
      <c r="BW107" s="45"/>
      <c r="BX107" s="45"/>
      <c r="BY107" s="45"/>
      <c r="BZ107" s="45"/>
      <c r="CA107" s="45"/>
      <c r="CB107" s="45"/>
      <c r="CC107" s="45"/>
      <c r="CD107" s="45"/>
      <c r="CE107" s="45"/>
      <c r="CF107" s="45"/>
      <c r="CG107" s="45"/>
      <c r="CH107" s="45"/>
      <c r="CI107" s="45"/>
      <c r="CJ107" s="45"/>
      <c r="CK107" s="45"/>
      <c r="CL107" s="45"/>
      <c r="CM107" s="45"/>
      <c r="CN107" s="45"/>
      <c r="CO107" s="45"/>
      <c r="CP107" s="45"/>
      <c r="CQ107" s="45"/>
      <c r="CR107" s="45"/>
      <c r="CS107" s="45"/>
      <c r="CT107" s="45"/>
      <c r="CU107" s="45"/>
      <c r="CV107" s="45"/>
      <c r="CW107" s="45"/>
      <c r="CX107" s="45"/>
      <c r="CY107" s="45"/>
      <c r="CZ107" s="45"/>
      <c r="DA107" s="45"/>
      <c r="DB107" s="45"/>
      <c r="DC107" s="45"/>
      <c r="DD107" s="45"/>
      <c r="DE107" s="45"/>
      <c r="DF107" s="45"/>
      <c r="DG107" s="45"/>
      <c r="DH107" s="45"/>
      <c r="DI107" s="45"/>
      <c r="DJ107" s="45"/>
      <c r="DK107" s="45"/>
      <c r="DL107" s="45"/>
    </row>
    <row r="108" spans="1:116" s="60" customFormat="1" ht="63.75" customHeight="1" thickBot="1" x14ac:dyDescent="0.35">
      <c r="A108" s="45"/>
      <c r="B108" s="55" t="s">
        <v>229</v>
      </c>
      <c r="C108" s="52"/>
      <c r="D108" s="51"/>
      <c r="E108" s="50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46"/>
      <c r="T108" s="45"/>
      <c r="U108" s="45"/>
      <c r="V108" s="45"/>
      <c r="W108" s="45"/>
      <c r="X108" s="45"/>
      <c r="Y108" s="45"/>
      <c r="Z108" s="45"/>
      <c r="AA108" s="45"/>
      <c r="AB108" s="45"/>
      <c r="AC108" s="45"/>
      <c r="AD108" s="45"/>
      <c r="AE108" s="45"/>
      <c r="AF108" s="45"/>
      <c r="AG108" s="45"/>
      <c r="AH108" s="45"/>
      <c r="AI108" s="45"/>
      <c r="AJ108" s="45"/>
      <c r="AK108" s="45"/>
      <c r="AL108" s="45"/>
      <c r="AM108" s="45"/>
      <c r="AN108" s="45"/>
      <c r="AO108" s="45"/>
      <c r="AP108" s="45"/>
      <c r="AQ108" s="45"/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45"/>
      <c r="BD108" s="45"/>
      <c r="BE108" s="45"/>
      <c r="BF108" s="45"/>
      <c r="BG108" s="45"/>
      <c r="BH108" s="45"/>
      <c r="BI108" s="45"/>
      <c r="BJ108" s="45"/>
      <c r="BK108" s="45"/>
      <c r="BL108" s="45"/>
      <c r="BM108" s="45"/>
      <c r="BN108" s="45"/>
      <c r="BO108" s="45"/>
      <c r="BP108" s="45"/>
      <c r="BQ108" s="45"/>
      <c r="BR108" s="45"/>
      <c r="BS108" s="45"/>
      <c r="BT108" s="45"/>
      <c r="BU108" s="45"/>
      <c r="BV108" s="45"/>
      <c r="BW108" s="45"/>
      <c r="BX108" s="45"/>
      <c r="BY108" s="45"/>
      <c r="BZ108" s="45"/>
      <c r="CA108" s="45"/>
      <c r="CB108" s="45"/>
      <c r="CC108" s="45"/>
      <c r="CD108" s="45"/>
      <c r="CE108" s="45"/>
      <c r="CF108" s="45"/>
      <c r="CG108" s="45"/>
      <c r="CH108" s="45"/>
      <c r="CI108" s="45"/>
      <c r="CJ108" s="45"/>
      <c r="CK108" s="45"/>
      <c r="CL108" s="45"/>
      <c r="CM108" s="45"/>
      <c r="CN108" s="45"/>
      <c r="CO108" s="45"/>
      <c r="CP108" s="45"/>
      <c r="CQ108" s="45"/>
      <c r="CR108" s="45"/>
      <c r="CS108" s="45"/>
      <c r="CT108" s="45"/>
      <c r="CU108" s="45"/>
      <c r="CV108" s="45"/>
      <c r="CW108" s="45"/>
      <c r="CX108" s="45"/>
      <c r="CY108" s="45"/>
      <c r="CZ108" s="45"/>
      <c r="DA108" s="45"/>
      <c r="DB108" s="45"/>
      <c r="DC108" s="45"/>
      <c r="DD108" s="45"/>
      <c r="DE108" s="45"/>
      <c r="DF108" s="45"/>
      <c r="DG108" s="45"/>
      <c r="DH108" s="45"/>
      <c r="DI108" s="45"/>
      <c r="DJ108" s="45"/>
      <c r="DK108" s="45"/>
      <c r="DL108" s="45"/>
    </row>
    <row r="109" spans="1:116" ht="63.75" customHeight="1" x14ac:dyDescent="0.3">
      <c r="B109" s="54" t="s">
        <v>228</v>
      </c>
      <c r="C109" s="43" t="s">
        <v>227</v>
      </c>
      <c r="D109" s="41">
        <v>164.98</v>
      </c>
      <c r="E109" s="42">
        <v>15</v>
      </c>
      <c r="F109" s="41">
        <f>D109*E109</f>
        <v>2474.6999999999998</v>
      </c>
      <c r="G109" s="41"/>
      <c r="H109" s="41"/>
      <c r="I109" s="41">
        <v>12.504368000000028</v>
      </c>
      <c r="J109" s="41">
        <f>SUM(F109:I109)</f>
        <v>2487.2043679999997</v>
      </c>
      <c r="K109" s="41"/>
      <c r="L109" s="41"/>
      <c r="M109" s="41"/>
      <c r="N109" s="41"/>
      <c r="O109" s="41">
        <f>SUM(K109:N109)</f>
        <v>0</v>
      </c>
      <c r="P109" s="41">
        <f>J109-O109</f>
        <v>2487.2043679999997</v>
      </c>
      <c r="Q109" s="41"/>
      <c r="R109" s="57">
        <f>P109-Q109</f>
        <v>2487.2043679999997</v>
      </c>
      <c r="S109" s="40"/>
    </row>
    <row r="110" spans="1:116" ht="63.75" customHeight="1" x14ac:dyDescent="0.3">
      <c r="B110" s="44" t="s">
        <v>226</v>
      </c>
      <c r="C110" s="43" t="s">
        <v>225</v>
      </c>
      <c r="D110" s="41">
        <v>108.16</v>
      </c>
      <c r="E110" s="42">
        <v>15</v>
      </c>
      <c r="F110" s="41">
        <f>D110*E110</f>
        <v>1622.3999999999999</v>
      </c>
      <c r="G110" s="41"/>
      <c r="H110" s="41"/>
      <c r="I110" s="41">
        <v>109.58584</v>
      </c>
      <c r="J110" s="41">
        <f>SUM(F110:I110)</f>
        <v>1731.9858399999998</v>
      </c>
      <c r="K110" s="41"/>
      <c r="L110" s="41"/>
      <c r="M110" s="41"/>
      <c r="N110" s="41"/>
      <c r="O110" s="41">
        <f>SUM(K110:N110)</f>
        <v>0</v>
      </c>
      <c r="P110" s="41">
        <f>J110-O110</f>
        <v>1731.9858399999998</v>
      </c>
      <c r="Q110" s="41"/>
      <c r="R110" s="57">
        <f>P110-Q110</f>
        <v>1731.9858399999998</v>
      </c>
      <c r="S110" s="40"/>
    </row>
    <row r="111" spans="1:116" ht="63.75" customHeight="1" x14ac:dyDescent="0.3">
      <c r="B111" s="44" t="s">
        <v>99</v>
      </c>
      <c r="C111" s="43" t="s">
        <v>224</v>
      </c>
      <c r="D111" s="41">
        <v>100.86</v>
      </c>
      <c r="E111" s="42">
        <v>15</v>
      </c>
      <c r="F111" s="41">
        <f>D111*E111</f>
        <v>1512.9</v>
      </c>
      <c r="G111" s="41"/>
      <c r="H111" s="41"/>
      <c r="I111" s="41">
        <v>116.59383999999999</v>
      </c>
      <c r="J111" s="41">
        <f>SUM(F111:I111)</f>
        <v>1629.4938400000001</v>
      </c>
      <c r="K111" s="41"/>
      <c r="L111" s="41"/>
      <c r="M111" s="41"/>
      <c r="N111" s="41"/>
      <c r="O111" s="41">
        <f>SUM(K111:N111)</f>
        <v>0</v>
      </c>
      <c r="P111" s="41">
        <f>J111-O111</f>
        <v>1629.4938400000001</v>
      </c>
      <c r="Q111" s="41"/>
      <c r="R111" s="57">
        <f>P111-Q111</f>
        <v>1629.4938400000001</v>
      </c>
      <c r="S111" s="40"/>
    </row>
    <row r="112" spans="1:116" ht="63.75" customHeight="1" x14ac:dyDescent="0.3">
      <c r="B112" s="44" t="s">
        <v>223</v>
      </c>
      <c r="C112" s="43" t="s">
        <v>222</v>
      </c>
      <c r="D112" s="41">
        <v>86.37</v>
      </c>
      <c r="E112" s="42">
        <v>15</v>
      </c>
      <c r="F112" s="41">
        <f>D112*E112</f>
        <v>1295.5500000000002</v>
      </c>
      <c r="G112" s="41"/>
      <c r="H112" s="41"/>
      <c r="I112" s="41">
        <v>130.50423999999998</v>
      </c>
      <c r="J112" s="41">
        <f>SUM(F112:I112)</f>
        <v>1426.0542400000002</v>
      </c>
      <c r="K112" s="41"/>
      <c r="L112" s="41"/>
      <c r="M112" s="41"/>
      <c r="N112" s="41"/>
      <c r="O112" s="41">
        <f>SUM(K112:N112)</f>
        <v>0</v>
      </c>
      <c r="P112" s="41">
        <f>J112-O112</f>
        <v>1426.0542400000002</v>
      </c>
      <c r="Q112" s="41"/>
      <c r="R112" s="41">
        <f>P112-Q112</f>
        <v>1426.0542400000002</v>
      </c>
      <c r="S112" s="40"/>
    </row>
    <row r="113" spans="2:19" ht="63.75" customHeight="1" x14ac:dyDescent="0.3">
      <c r="B113" s="53"/>
      <c r="C113" s="52"/>
      <c r="D113" s="51"/>
      <c r="E113" s="50"/>
      <c r="F113" s="47">
        <f>SUM(F109:F112)</f>
        <v>6905.55</v>
      </c>
      <c r="G113" s="47">
        <f>SUM(G109:G112)</f>
        <v>0</v>
      </c>
      <c r="H113" s="47">
        <f>SUM(H109:H112)</f>
        <v>0</v>
      </c>
      <c r="I113" s="47">
        <f>SUM(I109:I112)</f>
        <v>369.188288</v>
      </c>
      <c r="J113" s="47">
        <f>SUM(J109:J112)</f>
        <v>7274.7382880000005</v>
      </c>
      <c r="K113" s="47">
        <f>SUM(K109:K112)</f>
        <v>0</v>
      </c>
      <c r="L113" s="47">
        <f>SUM(L109:L112)</f>
        <v>0</v>
      </c>
      <c r="M113" s="47">
        <f>SUM(M109:M112)</f>
        <v>0</v>
      </c>
      <c r="N113" s="47">
        <f>SUM(N109:N112)</f>
        <v>0</v>
      </c>
      <c r="O113" s="47">
        <f>SUM(O109:O112)</f>
        <v>0</v>
      </c>
      <c r="P113" s="47">
        <f>SUM(P109:P112)</f>
        <v>7274.7382880000005</v>
      </c>
      <c r="Q113" s="47">
        <f>SUM(Q109:Q112)</f>
        <v>0</v>
      </c>
      <c r="R113" s="47">
        <f>SUM(R109:R112)</f>
        <v>7274.7382880000005</v>
      </c>
      <c r="S113" s="46"/>
    </row>
    <row r="114" spans="2:19" ht="63.75" customHeight="1" thickBot="1" x14ac:dyDescent="0.35">
      <c r="B114" s="53"/>
      <c r="C114" s="52"/>
      <c r="D114" s="51"/>
      <c r="E114" s="50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46"/>
    </row>
    <row r="115" spans="2:19" ht="63.75" customHeight="1" thickBot="1" x14ac:dyDescent="0.35">
      <c r="B115" s="55" t="s">
        <v>221</v>
      </c>
      <c r="C115" s="52"/>
      <c r="D115" s="51"/>
      <c r="E115" s="50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46"/>
    </row>
    <row r="116" spans="2:19" ht="63.75" customHeight="1" x14ac:dyDescent="0.3">
      <c r="B116" s="54" t="s">
        <v>220</v>
      </c>
      <c r="C116" s="43" t="s">
        <v>219</v>
      </c>
      <c r="D116" s="41">
        <v>164.98</v>
      </c>
      <c r="E116" s="42">
        <v>15</v>
      </c>
      <c r="F116" s="41">
        <f>D116*E116</f>
        <v>2474.6999999999998</v>
      </c>
      <c r="G116" s="41"/>
      <c r="H116" s="41"/>
      <c r="I116" s="41">
        <v>12.5</v>
      </c>
      <c r="J116" s="41">
        <f>SUM(F116:I116)</f>
        <v>2487.1999999999998</v>
      </c>
      <c r="K116" s="41"/>
      <c r="L116" s="41"/>
      <c r="M116" s="41"/>
      <c r="N116" s="41"/>
      <c r="O116" s="41">
        <f>SUM(K116:N116)</f>
        <v>0</v>
      </c>
      <c r="P116" s="41">
        <f>J116-O116</f>
        <v>2487.1999999999998</v>
      </c>
      <c r="Q116" s="41"/>
      <c r="R116" s="57">
        <f>P116-Q116</f>
        <v>2487.1999999999998</v>
      </c>
      <c r="S116" s="40"/>
    </row>
    <row r="117" spans="2:19" ht="63.75" customHeight="1" x14ac:dyDescent="0.3">
      <c r="B117" s="44" t="s">
        <v>218</v>
      </c>
      <c r="C117" s="43" t="s">
        <v>217</v>
      </c>
      <c r="D117" s="41">
        <v>144.52000000000001</v>
      </c>
      <c r="E117" s="42">
        <v>15</v>
      </c>
      <c r="F117" s="41">
        <f>D117*E117</f>
        <v>2167.8000000000002</v>
      </c>
      <c r="G117" s="41"/>
      <c r="H117" s="41"/>
      <c r="I117" s="41">
        <v>62.680239999999984</v>
      </c>
      <c r="J117" s="41">
        <f>SUM(F117:I117)</f>
        <v>2230.4802400000003</v>
      </c>
      <c r="K117" s="41"/>
      <c r="L117" s="41"/>
      <c r="M117" s="41"/>
      <c r="N117" s="41">
        <f>F117*1%</f>
        <v>21.678000000000001</v>
      </c>
      <c r="O117" s="41">
        <f>SUM(K117:N117)</f>
        <v>21.678000000000001</v>
      </c>
      <c r="P117" s="41">
        <f>J117-O117</f>
        <v>2208.8022400000004</v>
      </c>
      <c r="Q117" s="41"/>
      <c r="R117" s="57">
        <f>P117-Q117</f>
        <v>2208.8022400000004</v>
      </c>
      <c r="S117" s="40"/>
    </row>
    <row r="118" spans="2:19" ht="63.75" customHeight="1" x14ac:dyDescent="0.3">
      <c r="B118" s="44" t="s">
        <v>216</v>
      </c>
      <c r="C118" s="43" t="s">
        <v>215</v>
      </c>
      <c r="D118" s="41">
        <v>162.06</v>
      </c>
      <c r="E118" s="42">
        <v>15</v>
      </c>
      <c r="F118" s="41">
        <f>D118*E118</f>
        <v>2430.9</v>
      </c>
      <c r="G118" s="41"/>
      <c r="H118" s="41"/>
      <c r="I118" s="41">
        <v>17.27</v>
      </c>
      <c r="J118" s="41">
        <f>SUM(F118:I118)</f>
        <v>2448.17</v>
      </c>
      <c r="K118" s="41"/>
      <c r="L118" s="41"/>
      <c r="M118" s="41"/>
      <c r="N118" s="41" t="s">
        <v>46</v>
      </c>
      <c r="O118" s="41">
        <f>SUM(K118:N118)</f>
        <v>0</v>
      </c>
      <c r="P118" s="41">
        <f>J118-O118</f>
        <v>2448.17</v>
      </c>
      <c r="Q118" s="41"/>
      <c r="R118" s="57">
        <f>P118-Q118</f>
        <v>2448.17</v>
      </c>
      <c r="S118" s="40"/>
    </row>
    <row r="119" spans="2:19" ht="63.75" customHeight="1" x14ac:dyDescent="0.3">
      <c r="B119" s="44" t="s">
        <v>79</v>
      </c>
      <c r="C119" s="43" t="s">
        <v>214</v>
      </c>
      <c r="D119" s="41">
        <v>198.78</v>
      </c>
      <c r="E119" s="42">
        <v>15</v>
      </c>
      <c r="F119" s="41">
        <f>D119*E119</f>
        <v>2981.7</v>
      </c>
      <c r="G119" s="41"/>
      <c r="H119" s="41"/>
      <c r="I119" s="41"/>
      <c r="J119" s="41">
        <f>SUM(F119:I119)</f>
        <v>2981.7</v>
      </c>
      <c r="K119" s="41">
        <v>57.657231999999993</v>
      </c>
      <c r="L119" s="41">
        <f>F119*1.1875%</f>
        <v>35.407687500000002</v>
      </c>
      <c r="M119" s="41"/>
      <c r="N119" s="41">
        <f>F119*1%</f>
        <v>29.817</v>
      </c>
      <c r="O119" s="41">
        <f>SUM(K119:N119)</f>
        <v>122.88191950000001</v>
      </c>
      <c r="P119" s="41">
        <f>J119-O119</f>
        <v>2858.8180804999997</v>
      </c>
      <c r="Q119" s="41"/>
      <c r="R119" s="41">
        <f>P119-Q119</f>
        <v>2858.8180804999997</v>
      </c>
      <c r="S119" s="40"/>
    </row>
    <row r="120" spans="2:19" ht="63.75" customHeight="1" x14ac:dyDescent="0.3">
      <c r="B120" s="53"/>
      <c r="C120" s="52"/>
      <c r="D120" s="51"/>
      <c r="E120" s="50"/>
      <c r="F120" s="47">
        <f>SUM(F116:F119)</f>
        <v>10055.099999999999</v>
      </c>
      <c r="G120" s="47">
        <f>SUM(G116:G119)</f>
        <v>0</v>
      </c>
      <c r="H120" s="47">
        <f>SUM(H116:H119)</f>
        <v>0</v>
      </c>
      <c r="I120" s="47">
        <f>SUM(I116:I119)</f>
        <v>92.45023999999998</v>
      </c>
      <c r="J120" s="47">
        <f>SUM(J116:J119)</f>
        <v>10147.55024</v>
      </c>
      <c r="K120" s="47">
        <f>SUM(K116:K119)</f>
        <v>57.657231999999993</v>
      </c>
      <c r="L120" s="47">
        <f>SUM(L116:L119)</f>
        <v>35.407687500000002</v>
      </c>
      <c r="M120" s="47">
        <f>SUM(M116:M119)</f>
        <v>0</v>
      </c>
      <c r="N120" s="47">
        <f>SUM(N116:N119)</f>
        <v>51.495000000000005</v>
      </c>
      <c r="O120" s="47">
        <f>SUM(O116:O119)</f>
        <v>144.55991950000001</v>
      </c>
      <c r="P120" s="47">
        <f>SUM(P116:P119)</f>
        <v>10002.990320499999</v>
      </c>
      <c r="Q120" s="47">
        <f>SUM(Q116:Q119)</f>
        <v>0</v>
      </c>
      <c r="R120" s="47">
        <f>SUM(R116:R119)</f>
        <v>10002.990320499999</v>
      </c>
      <c r="S120" s="46"/>
    </row>
    <row r="121" spans="2:19" ht="63.75" customHeight="1" thickBot="1" x14ac:dyDescent="0.35">
      <c r="B121" s="53"/>
      <c r="C121" s="52"/>
      <c r="D121" s="51"/>
      <c r="E121" s="50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46"/>
    </row>
    <row r="122" spans="2:19" ht="63.75" customHeight="1" thickBot="1" x14ac:dyDescent="0.35">
      <c r="B122" s="55" t="s">
        <v>213</v>
      </c>
      <c r="C122" s="52"/>
      <c r="D122" s="51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46"/>
    </row>
    <row r="123" spans="2:19" ht="63.75" customHeight="1" x14ac:dyDescent="0.3">
      <c r="B123" s="54" t="s">
        <v>212</v>
      </c>
      <c r="C123" s="43" t="s">
        <v>211</v>
      </c>
      <c r="D123" s="41">
        <v>707.98</v>
      </c>
      <c r="E123" s="42">
        <v>15</v>
      </c>
      <c r="F123" s="41">
        <f>D123*E123</f>
        <v>10619.7</v>
      </c>
      <c r="G123" s="41"/>
      <c r="H123" s="41"/>
      <c r="I123" s="41"/>
      <c r="J123" s="41">
        <f>SUM(F123:I123)</f>
        <v>10619.7</v>
      </c>
      <c r="K123" s="41">
        <v>1630.1935440000002</v>
      </c>
      <c r="L123" s="41"/>
      <c r="M123" s="41"/>
      <c r="N123" s="41"/>
      <c r="O123" s="41">
        <f>SUM(K123:N123)</f>
        <v>1630.1935440000002</v>
      </c>
      <c r="P123" s="41">
        <f>J123-O123</f>
        <v>8989.506456000001</v>
      </c>
      <c r="Q123" s="41"/>
      <c r="R123" s="41">
        <f>P123-Q123</f>
        <v>8989.506456000001</v>
      </c>
      <c r="S123" s="40"/>
    </row>
    <row r="124" spans="2:19" ht="63.75" customHeight="1" x14ac:dyDescent="0.3">
      <c r="B124" s="44" t="s">
        <v>210</v>
      </c>
      <c r="C124" s="43" t="s">
        <v>209</v>
      </c>
      <c r="D124" s="41">
        <v>571.51</v>
      </c>
      <c r="E124" s="42">
        <v>15</v>
      </c>
      <c r="F124" s="41">
        <f>D124*E124</f>
        <v>8572.65</v>
      </c>
      <c r="G124" s="41"/>
      <c r="H124" s="41"/>
      <c r="I124" s="41"/>
      <c r="J124" s="41">
        <f>SUM(F124:I124)</f>
        <v>8572.65</v>
      </c>
      <c r="K124" s="41">
        <v>1192.9436639999999</v>
      </c>
      <c r="L124" s="41">
        <f>F124*1.1875%</f>
        <v>101.80021875</v>
      </c>
      <c r="M124" s="41"/>
      <c r="N124" s="41">
        <f>F124*1%</f>
        <v>85.726500000000001</v>
      </c>
      <c r="O124" s="41">
        <f>SUM(K124:N124)</f>
        <v>1380.47038275</v>
      </c>
      <c r="P124" s="41">
        <f>J124-O124</f>
        <v>7192.1796172499999</v>
      </c>
      <c r="Q124" s="41"/>
      <c r="R124" s="41">
        <f>P124-Q124</f>
        <v>7192.1796172499999</v>
      </c>
      <c r="S124" s="40"/>
    </row>
    <row r="125" spans="2:19" ht="63.75" customHeight="1" x14ac:dyDescent="0.3">
      <c r="B125" s="44" t="s">
        <v>208</v>
      </c>
      <c r="C125" s="43" t="s">
        <v>207</v>
      </c>
      <c r="D125" s="41">
        <v>403.87</v>
      </c>
      <c r="E125" s="42">
        <v>15</v>
      </c>
      <c r="F125" s="41">
        <f>D125*E125</f>
        <v>6058.05</v>
      </c>
      <c r="G125" s="41"/>
      <c r="H125" s="41"/>
      <c r="I125" s="41"/>
      <c r="J125" s="41">
        <f>SUM(F125:I125)</f>
        <v>6058.05</v>
      </c>
      <c r="K125" s="41">
        <v>655.82510400000001</v>
      </c>
      <c r="L125" s="41">
        <f>F125*1.1875%</f>
        <v>71.939343750000006</v>
      </c>
      <c r="M125" s="41"/>
      <c r="N125" s="41">
        <f>F125*1%</f>
        <v>60.580500000000001</v>
      </c>
      <c r="O125" s="41">
        <f>SUM(K125:N125)</f>
        <v>788.34494775000007</v>
      </c>
      <c r="P125" s="41">
        <f>J125-O125</f>
        <v>5269.7050522500003</v>
      </c>
      <c r="Q125" s="41"/>
      <c r="R125" s="41">
        <f>P125-Q125</f>
        <v>5269.7050522500003</v>
      </c>
      <c r="S125" s="40"/>
    </row>
    <row r="126" spans="2:19" ht="63.75" customHeight="1" x14ac:dyDescent="0.3">
      <c r="B126" s="53"/>
      <c r="C126" s="52"/>
      <c r="D126" s="51"/>
      <c r="E126" s="50"/>
      <c r="F126" s="47">
        <f>SUM(F123:F125)</f>
        <v>25250.399999999998</v>
      </c>
      <c r="G126" s="47">
        <f>SUM(G123:G125)</f>
        <v>0</v>
      </c>
      <c r="H126" s="47">
        <f>SUM(H123:H125)</f>
        <v>0</v>
      </c>
      <c r="I126" s="47">
        <f>SUM(I123:I125)</f>
        <v>0</v>
      </c>
      <c r="J126" s="47">
        <f>SUM(J123:J125)</f>
        <v>25250.399999999998</v>
      </c>
      <c r="K126" s="47">
        <f>SUM(K123:K125)</f>
        <v>3478.9623120000001</v>
      </c>
      <c r="L126" s="47">
        <f>SUM(L123:L125)</f>
        <v>173.73956250000001</v>
      </c>
      <c r="M126" s="47">
        <f>SUM(M123:M125)</f>
        <v>0</v>
      </c>
      <c r="N126" s="47">
        <f>SUM(N123:N125)</f>
        <v>146.30700000000002</v>
      </c>
      <c r="O126" s="47">
        <f>SUM(O123:O125)</f>
        <v>3799.0088745000003</v>
      </c>
      <c r="P126" s="47">
        <f>SUM(P123:P125)</f>
        <v>21451.391125500002</v>
      </c>
      <c r="Q126" s="47">
        <f>SUM(Q123:Q125)</f>
        <v>0</v>
      </c>
      <c r="R126" s="47">
        <f>SUM(R123:R125)</f>
        <v>21451.391125500002</v>
      </c>
      <c r="S126" s="46"/>
    </row>
    <row r="127" spans="2:19" ht="63.75" customHeight="1" thickBot="1" x14ac:dyDescent="0.35">
      <c r="B127" s="53"/>
      <c r="C127" s="52"/>
      <c r="D127" s="51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46"/>
    </row>
    <row r="128" spans="2:19" ht="63.75" customHeight="1" thickBot="1" x14ac:dyDescent="0.35">
      <c r="B128" s="55" t="s">
        <v>206</v>
      </c>
      <c r="C128" s="52"/>
      <c r="D128" s="51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46"/>
    </row>
    <row r="129" spans="2:19" ht="63.75" customHeight="1" x14ac:dyDescent="0.3">
      <c r="B129" s="54" t="s">
        <v>205</v>
      </c>
      <c r="C129" s="43" t="s">
        <v>204</v>
      </c>
      <c r="D129" s="41">
        <v>381.52</v>
      </c>
      <c r="E129" s="42">
        <v>15</v>
      </c>
      <c r="F129" s="41">
        <f>D129*E129</f>
        <v>5722.7999999999993</v>
      </c>
      <c r="G129" s="41"/>
      <c r="H129" s="41"/>
      <c r="I129" s="41"/>
      <c r="J129" s="41">
        <f>SUM(F129:I129)</f>
        <v>5722.7999999999993</v>
      </c>
      <c r="K129" s="41">
        <v>591.11460799999986</v>
      </c>
      <c r="L129" s="41">
        <f>F129*1.1875%</f>
        <v>67.958249999999992</v>
      </c>
      <c r="M129" s="41"/>
      <c r="N129" s="41">
        <f>F129*1%</f>
        <v>57.227999999999994</v>
      </c>
      <c r="O129" s="41">
        <f>SUM(K129:N129)</f>
        <v>716.30085799999983</v>
      </c>
      <c r="P129" s="41">
        <f>J129-O129</f>
        <v>5006.4991419999997</v>
      </c>
      <c r="Q129" s="41"/>
      <c r="R129" s="41">
        <f>P129-Q129</f>
        <v>5006.4991419999997</v>
      </c>
      <c r="S129" s="40"/>
    </row>
    <row r="130" spans="2:19" ht="63.75" customHeight="1" x14ac:dyDescent="0.3">
      <c r="B130" s="44" t="s">
        <v>203</v>
      </c>
      <c r="C130" s="43" t="s">
        <v>202</v>
      </c>
      <c r="D130" s="41">
        <v>238.67</v>
      </c>
      <c r="E130" s="42">
        <v>15</v>
      </c>
      <c r="F130" s="41">
        <f>D130*E130</f>
        <v>3580.0499999999997</v>
      </c>
      <c r="G130" s="41"/>
      <c r="H130" s="41"/>
      <c r="I130" s="41"/>
      <c r="J130" s="41">
        <f>SUM(F130:I130)</f>
        <v>3580.0499999999997</v>
      </c>
      <c r="K130" s="41">
        <v>160.70771199999999</v>
      </c>
      <c r="L130" s="41"/>
      <c r="M130" s="41"/>
      <c r="N130" s="41"/>
      <c r="O130" s="41">
        <f>SUM(K130:N130)</f>
        <v>160.70771199999999</v>
      </c>
      <c r="P130" s="41">
        <f>J130-O130</f>
        <v>3419.3422879999998</v>
      </c>
      <c r="Q130" s="41"/>
      <c r="R130" s="41">
        <f>P130-Q130</f>
        <v>3419.3422879999998</v>
      </c>
      <c r="S130" s="40"/>
    </row>
    <row r="131" spans="2:19" ht="63.75" customHeight="1" x14ac:dyDescent="0.3">
      <c r="B131" s="53"/>
      <c r="C131" s="52"/>
      <c r="D131" s="51"/>
      <c r="E131" s="50"/>
      <c r="F131" s="47">
        <f>SUM(F129:F130)</f>
        <v>9302.8499999999985</v>
      </c>
      <c r="G131" s="47">
        <f>SUM(G129:G130)</f>
        <v>0</v>
      </c>
      <c r="H131" s="47">
        <f>SUM(H129:H130)</f>
        <v>0</v>
      </c>
      <c r="I131" s="47">
        <f>SUM(I129:I130)</f>
        <v>0</v>
      </c>
      <c r="J131" s="47">
        <f>SUM(J129:J130)</f>
        <v>9302.8499999999985</v>
      </c>
      <c r="K131" s="47">
        <f>SUM(K129:K130)</f>
        <v>751.82231999999988</v>
      </c>
      <c r="L131" s="47">
        <f>SUM(L129:L130)</f>
        <v>67.958249999999992</v>
      </c>
      <c r="M131" s="47">
        <f>SUM(M129:M130)</f>
        <v>0</v>
      </c>
      <c r="N131" s="47">
        <f>SUM(N129:N130)</f>
        <v>57.227999999999994</v>
      </c>
      <c r="O131" s="47">
        <f>SUM(O129:O130)</f>
        <v>877.00856999999985</v>
      </c>
      <c r="P131" s="47">
        <f>SUM(P129:P130)</f>
        <v>8425.8414300000004</v>
      </c>
      <c r="Q131" s="47">
        <f>SUM(Q129:Q130)</f>
        <v>0</v>
      </c>
      <c r="R131" s="47">
        <f>SUM(R129:R130)</f>
        <v>8425.8414300000004</v>
      </c>
      <c r="S131" s="46"/>
    </row>
    <row r="132" spans="2:19" ht="63.75" customHeight="1" thickBot="1" x14ac:dyDescent="0.35">
      <c r="B132" s="53"/>
      <c r="C132" s="52"/>
      <c r="D132" s="51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46"/>
    </row>
    <row r="133" spans="2:19" ht="63.75" customHeight="1" thickBot="1" x14ac:dyDescent="0.35">
      <c r="B133" s="55" t="s">
        <v>201</v>
      </c>
      <c r="C133" s="52"/>
      <c r="D133" s="51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46"/>
    </row>
    <row r="134" spans="2:19" ht="63.75" customHeight="1" x14ac:dyDescent="0.3">
      <c r="B134" s="54" t="s">
        <v>200</v>
      </c>
      <c r="C134" s="43" t="s">
        <v>199</v>
      </c>
      <c r="D134" s="41">
        <v>358.8</v>
      </c>
      <c r="E134" s="42">
        <v>15</v>
      </c>
      <c r="F134" s="41">
        <f>D134*E134</f>
        <v>5382</v>
      </c>
      <c r="G134" s="41"/>
      <c r="H134" s="41"/>
      <c r="I134" s="41"/>
      <c r="J134" s="41">
        <f>SUM(F134:I134)</f>
        <v>5382</v>
      </c>
      <c r="K134" s="41">
        <v>530.04</v>
      </c>
      <c r="L134" s="41"/>
      <c r="M134" s="41"/>
      <c r="N134" s="41"/>
      <c r="O134" s="41">
        <f>SUM(K134:N134)</f>
        <v>530.04</v>
      </c>
      <c r="P134" s="41">
        <f>J134-O134</f>
        <v>4851.96</v>
      </c>
      <c r="Q134" s="41">
        <f>F134*3%</f>
        <v>161.46</v>
      </c>
      <c r="R134" s="41">
        <f>P134-Q134</f>
        <v>4690.5</v>
      </c>
      <c r="S134" s="40"/>
    </row>
    <row r="135" spans="2:19" ht="63.75" customHeight="1" x14ac:dyDescent="0.3">
      <c r="B135" s="44" t="s">
        <v>198</v>
      </c>
      <c r="C135" s="43" t="s">
        <v>197</v>
      </c>
      <c r="D135" s="41">
        <v>207.79</v>
      </c>
      <c r="E135" s="42">
        <v>15</v>
      </c>
      <c r="F135" s="41">
        <f>D135*E135</f>
        <v>3116.85</v>
      </c>
      <c r="G135" s="41"/>
      <c r="H135" s="41"/>
      <c r="I135" s="41"/>
      <c r="J135" s="41">
        <f>SUM(F135:I135)</f>
        <v>3116.85</v>
      </c>
      <c r="K135" s="41">
        <v>92.611551999999989</v>
      </c>
      <c r="L135" s="41">
        <f>F135*1.1875%</f>
        <v>37.012593750000001</v>
      </c>
      <c r="M135" s="41"/>
      <c r="N135" s="41">
        <f>F135*1%</f>
        <v>31.168499999999998</v>
      </c>
      <c r="O135" s="41">
        <f>SUM(K135:N135)</f>
        <v>160.79264574999999</v>
      </c>
      <c r="P135" s="41">
        <f>J135-O135</f>
        <v>2956.0573542500001</v>
      </c>
      <c r="Q135" s="41"/>
      <c r="R135" s="41">
        <f>P135-Q135</f>
        <v>2956.0573542500001</v>
      </c>
      <c r="S135" s="40"/>
    </row>
    <row r="136" spans="2:19" ht="63.75" customHeight="1" x14ac:dyDescent="0.3">
      <c r="B136" s="53"/>
      <c r="C136" s="52"/>
      <c r="D136" s="51"/>
      <c r="E136" s="50"/>
      <c r="F136" s="47">
        <f>SUM(F134:F135)</f>
        <v>8498.85</v>
      </c>
      <c r="G136" s="47">
        <f>SUM(G134:G135)</f>
        <v>0</v>
      </c>
      <c r="H136" s="47">
        <f>SUM(H134:H135)</f>
        <v>0</v>
      </c>
      <c r="I136" s="47">
        <f>SUM(I134:I135)</f>
        <v>0</v>
      </c>
      <c r="J136" s="47">
        <f>SUM(J134:J135)</f>
        <v>8498.85</v>
      </c>
      <c r="K136" s="47">
        <f>SUM(K134:K135)</f>
        <v>622.65155199999992</v>
      </c>
      <c r="L136" s="47">
        <f>SUM(L134:L135)</f>
        <v>37.012593750000001</v>
      </c>
      <c r="M136" s="47">
        <f>SUM(M134:M135)</f>
        <v>0</v>
      </c>
      <c r="N136" s="47">
        <f>SUM(N134:N135)</f>
        <v>31.168499999999998</v>
      </c>
      <c r="O136" s="47">
        <f>SUM(O134:O135)</f>
        <v>690.83264574999998</v>
      </c>
      <c r="P136" s="47">
        <f>SUM(P134:P135)</f>
        <v>7808.0173542499997</v>
      </c>
      <c r="Q136" s="47">
        <f>SUM(Q134:Q135)</f>
        <v>161.46</v>
      </c>
      <c r="R136" s="47">
        <f>SUM(R134:R135)</f>
        <v>7646.5573542500006</v>
      </c>
      <c r="S136" s="46"/>
    </row>
    <row r="137" spans="2:19" ht="63.75" customHeight="1" thickBot="1" x14ac:dyDescent="0.35">
      <c r="B137" s="53"/>
      <c r="C137" s="52"/>
      <c r="D137" s="51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46"/>
    </row>
    <row r="138" spans="2:19" ht="63.75" customHeight="1" thickBot="1" x14ac:dyDescent="0.35">
      <c r="B138" s="55" t="s">
        <v>196</v>
      </c>
      <c r="C138" s="52"/>
      <c r="D138" s="51"/>
      <c r="E138" s="50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46"/>
    </row>
    <row r="139" spans="2:19" ht="63.75" customHeight="1" x14ac:dyDescent="0.3">
      <c r="B139" s="54" t="s">
        <v>195</v>
      </c>
      <c r="C139" s="43" t="s">
        <v>194</v>
      </c>
      <c r="D139" s="41">
        <v>364.81</v>
      </c>
      <c r="E139" s="42">
        <v>15</v>
      </c>
      <c r="F139" s="41">
        <f>D139*E139</f>
        <v>5472.15</v>
      </c>
      <c r="G139" s="41"/>
      <c r="H139" s="41"/>
      <c r="I139" s="41"/>
      <c r="J139" s="41">
        <f>SUM(F139:I139)</f>
        <v>5472.15</v>
      </c>
      <c r="K139" s="41">
        <v>546.19812799999988</v>
      </c>
      <c r="L139" s="41">
        <f>F139*1.1875%</f>
        <v>64.981781249999997</v>
      </c>
      <c r="M139" s="41"/>
      <c r="N139" s="41">
        <f>F139*1%</f>
        <v>54.721499999999999</v>
      </c>
      <c r="O139" s="41">
        <f>SUM(K139:N139)</f>
        <v>665.90140924999992</v>
      </c>
      <c r="P139" s="41">
        <f>J139-O139</f>
        <v>4806.2485907499995</v>
      </c>
      <c r="Q139" s="41"/>
      <c r="R139" s="41">
        <f>P139-Q139</f>
        <v>4806.2485907499995</v>
      </c>
      <c r="S139" s="40"/>
    </row>
    <row r="140" spans="2:19" ht="63.75" customHeight="1" x14ac:dyDescent="0.3">
      <c r="B140" s="53"/>
      <c r="C140" s="52"/>
      <c r="D140" s="51"/>
      <c r="E140" s="50"/>
      <c r="F140" s="47">
        <f>SUM(F139)</f>
        <v>5472.15</v>
      </c>
      <c r="G140" s="47">
        <f>SUM(G139)</f>
        <v>0</v>
      </c>
      <c r="H140" s="47">
        <f>SUM(H139)</f>
        <v>0</v>
      </c>
      <c r="I140" s="47">
        <f>SUM(I139)</f>
        <v>0</v>
      </c>
      <c r="J140" s="47">
        <f>SUM(J139)</f>
        <v>5472.15</v>
      </c>
      <c r="K140" s="47">
        <f>SUM(K139)</f>
        <v>546.19812799999988</v>
      </c>
      <c r="L140" s="47">
        <f>SUM(L139)</f>
        <v>64.981781249999997</v>
      </c>
      <c r="M140" s="47">
        <f>SUM(M139)</f>
        <v>0</v>
      </c>
      <c r="N140" s="47">
        <f>SUM(N139)</f>
        <v>54.721499999999999</v>
      </c>
      <c r="O140" s="47">
        <f>SUM(O139)</f>
        <v>665.90140924999992</v>
      </c>
      <c r="P140" s="47">
        <f>SUM(P139)</f>
        <v>4806.2485907499995</v>
      </c>
      <c r="Q140" s="47">
        <f>SUM(Q139)</f>
        <v>0</v>
      </c>
      <c r="R140" s="47">
        <f>SUM(R139)</f>
        <v>4806.2485907499995</v>
      </c>
      <c r="S140" s="46"/>
    </row>
    <row r="141" spans="2:19" ht="63.75" customHeight="1" thickBot="1" x14ac:dyDescent="0.35">
      <c r="B141" s="53"/>
      <c r="C141" s="52"/>
      <c r="D141" s="51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46"/>
    </row>
    <row r="142" spans="2:19" ht="63.75" customHeight="1" thickBot="1" x14ac:dyDescent="0.35">
      <c r="B142" s="55" t="s">
        <v>193</v>
      </c>
      <c r="C142" s="52"/>
      <c r="D142" s="51"/>
      <c r="E142" s="50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46"/>
    </row>
    <row r="143" spans="2:19" ht="63.75" customHeight="1" x14ac:dyDescent="0.3">
      <c r="B143" s="54" t="s">
        <v>157</v>
      </c>
      <c r="C143" s="43" t="s">
        <v>192</v>
      </c>
      <c r="D143" s="41">
        <v>174.01</v>
      </c>
      <c r="E143" s="42">
        <v>15</v>
      </c>
      <c r="F143" s="41">
        <f>D143*E143</f>
        <v>2610.1499999999996</v>
      </c>
      <c r="G143" s="41"/>
      <c r="H143" s="41"/>
      <c r="I143" s="41"/>
      <c r="J143" s="41">
        <f>SUM(F143:I143)</f>
        <v>2610.1499999999996</v>
      </c>
      <c r="K143" s="41">
        <v>2.2325919999999542</v>
      </c>
      <c r="L143" s="41">
        <f>F143*1.1875%</f>
        <v>30.995531249999996</v>
      </c>
      <c r="M143" s="41"/>
      <c r="N143" s="41">
        <f>F143*1%</f>
        <v>26.101499999999998</v>
      </c>
      <c r="O143" s="41">
        <f>SUM(K143:N143)</f>
        <v>59.329623249999955</v>
      </c>
      <c r="P143" s="41">
        <f>J143-O143</f>
        <v>2550.8203767499995</v>
      </c>
      <c r="Q143" s="41"/>
      <c r="R143" s="41">
        <f>P143-Q143</f>
        <v>2550.8203767499995</v>
      </c>
      <c r="S143" s="40"/>
    </row>
    <row r="144" spans="2:19" ht="63.75" customHeight="1" x14ac:dyDescent="0.3">
      <c r="B144" s="53"/>
      <c r="C144" s="52"/>
      <c r="D144" s="51"/>
      <c r="E144" s="50"/>
      <c r="F144" s="47">
        <f>SUM(F143)</f>
        <v>2610.1499999999996</v>
      </c>
      <c r="G144" s="47">
        <f>SUM(G143)</f>
        <v>0</v>
      </c>
      <c r="H144" s="47">
        <f>SUM(H143)</f>
        <v>0</v>
      </c>
      <c r="I144" s="47">
        <f>SUM(I143)</f>
        <v>0</v>
      </c>
      <c r="J144" s="47">
        <f>SUM(J143)</f>
        <v>2610.1499999999996</v>
      </c>
      <c r="K144" s="47">
        <f>SUM(K143)</f>
        <v>2.2325919999999542</v>
      </c>
      <c r="L144" s="47">
        <f>SUM(L143)</f>
        <v>30.995531249999996</v>
      </c>
      <c r="M144" s="47">
        <f>SUM(M143)</f>
        <v>0</v>
      </c>
      <c r="N144" s="47">
        <f>SUM(N143)</f>
        <v>26.101499999999998</v>
      </c>
      <c r="O144" s="47">
        <f>SUM(O143)</f>
        <v>59.329623249999955</v>
      </c>
      <c r="P144" s="47">
        <f>SUM(P143)</f>
        <v>2550.8203767499995</v>
      </c>
      <c r="Q144" s="47">
        <f>SUM(Q143)</f>
        <v>0</v>
      </c>
      <c r="R144" s="47">
        <f>SUM(R143)</f>
        <v>2550.8203767499995</v>
      </c>
      <c r="S144" s="46"/>
    </row>
    <row r="145" spans="2:19" ht="63.75" customHeight="1" thickBot="1" x14ac:dyDescent="0.35">
      <c r="B145" s="53"/>
      <c r="C145" s="52"/>
      <c r="D145" s="51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46"/>
    </row>
    <row r="146" spans="2:19" ht="63.75" customHeight="1" thickBot="1" x14ac:dyDescent="0.35">
      <c r="B146" s="55" t="s">
        <v>191</v>
      </c>
      <c r="C146" s="52"/>
      <c r="D146" s="51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46"/>
    </row>
    <row r="147" spans="2:19" ht="63.75" customHeight="1" x14ac:dyDescent="0.3">
      <c r="B147" s="54" t="s">
        <v>190</v>
      </c>
      <c r="C147" s="43" t="s">
        <v>189</v>
      </c>
      <c r="D147" s="41">
        <v>400</v>
      </c>
      <c r="E147" s="42">
        <v>15</v>
      </c>
      <c r="F147" s="41">
        <f>D147*E147</f>
        <v>6000</v>
      </c>
      <c r="G147" s="41"/>
      <c r="H147" s="41"/>
      <c r="I147" s="41"/>
      <c r="J147" s="41">
        <f>SUM(F147:I147)</f>
        <v>6000</v>
      </c>
      <c r="K147" s="41">
        <v>643.42999999999995</v>
      </c>
      <c r="L147" s="41"/>
      <c r="M147" s="41"/>
      <c r="N147" s="41"/>
      <c r="O147" s="41">
        <f>SUM(K147:N147)</f>
        <v>643.42999999999995</v>
      </c>
      <c r="P147" s="41">
        <f>J147-O147</f>
        <v>5356.57</v>
      </c>
      <c r="Q147" s="41">
        <f>F147*3%</f>
        <v>180</v>
      </c>
      <c r="R147" s="41">
        <f>P147-Q147</f>
        <v>5176.57</v>
      </c>
      <c r="S147" s="40"/>
    </row>
    <row r="148" spans="2:19" ht="63.75" customHeight="1" x14ac:dyDescent="0.3">
      <c r="B148" s="44" t="s">
        <v>188</v>
      </c>
      <c r="C148" s="43" t="s">
        <v>187</v>
      </c>
      <c r="D148" s="41">
        <v>320</v>
      </c>
      <c r="E148" s="42">
        <v>15</v>
      </c>
      <c r="F148" s="41">
        <f>D148*E148</f>
        <v>4800</v>
      </c>
      <c r="G148" s="41"/>
      <c r="H148" s="41"/>
      <c r="I148" s="41"/>
      <c r="J148" s="41">
        <f>SUM(F148:I148)</f>
        <v>4800</v>
      </c>
      <c r="K148" s="41">
        <v>428.58</v>
      </c>
      <c r="L148" s="41">
        <f>F148*1.1875%</f>
        <v>57</v>
      </c>
      <c r="M148" s="41"/>
      <c r="N148" s="41">
        <f>F148*1%</f>
        <v>48</v>
      </c>
      <c r="O148" s="41">
        <f>SUM(K148:N148)</f>
        <v>533.57999999999993</v>
      </c>
      <c r="P148" s="41">
        <f>J148-O148</f>
        <v>4266.42</v>
      </c>
      <c r="Q148" s="41"/>
      <c r="R148" s="41">
        <f>P148-Q148</f>
        <v>4266.42</v>
      </c>
      <c r="S148" s="40"/>
    </row>
    <row r="149" spans="2:19" ht="63.75" customHeight="1" x14ac:dyDescent="0.3">
      <c r="B149" s="53"/>
      <c r="C149" s="52"/>
      <c r="D149" s="51"/>
      <c r="E149" s="50"/>
      <c r="F149" s="47">
        <f>SUM(F147:F148)</f>
        <v>10800</v>
      </c>
      <c r="G149" s="47">
        <f>SUM(G147:G148)</f>
        <v>0</v>
      </c>
      <c r="H149" s="47">
        <f>SUM(H147:H148)</f>
        <v>0</v>
      </c>
      <c r="I149" s="47">
        <f>SUM(I147:I148)</f>
        <v>0</v>
      </c>
      <c r="J149" s="47">
        <f>SUM(J147:J148)</f>
        <v>10800</v>
      </c>
      <c r="K149" s="47">
        <f>SUM(K147:K148)</f>
        <v>1072.01</v>
      </c>
      <c r="L149" s="47">
        <f>SUM(L147:L148)</f>
        <v>57</v>
      </c>
      <c r="M149" s="47">
        <f>SUM(M147:M148)</f>
        <v>0</v>
      </c>
      <c r="N149" s="47">
        <f>SUM(N147:N148)</f>
        <v>48</v>
      </c>
      <c r="O149" s="47">
        <f>SUM(O147:O148)</f>
        <v>1177.0099999999998</v>
      </c>
      <c r="P149" s="47">
        <f>SUM(P147:P148)</f>
        <v>9622.99</v>
      </c>
      <c r="Q149" s="47">
        <f>SUM(Q147:Q148)</f>
        <v>180</v>
      </c>
      <c r="R149" s="47">
        <f>SUM(R147:R148)</f>
        <v>9442.99</v>
      </c>
      <c r="S149" s="46"/>
    </row>
    <row r="150" spans="2:19" ht="63.75" customHeight="1" thickBot="1" x14ac:dyDescent="0.35">
      <c r="B150" s="53"/>
      <c r="C150" s="52"/>
      <c r="D150" s="51"/>
      <c r="E150" s="50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46"/>
    </row>
    <row r="151" spans="2:19" ht="63.75" customHeight="1" thickBot="1" x14ac:dyDescent="0.35">
      <c r="B151" s="55" t="s">
        <v>186</v>
      </c>
      <c r="C151" s="52"/>
      <c r="D151" s="51"/>
      <c r="E151" s="50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46"/>
    </row>
    <row r="152" spans="2:19" ht="63.75" customHeight="1" x14ac:dyDescent="0.3">
      <c r="B152" s="54" t="s">
        <v>185</v>
      </c>
      <c r="C152" s="43" t="s">
        <v>184</v>
      </c>
      <c r="D152" s="41">
        <v>529.88</v>
      </c>
      <c r="E152" s="42">
        <v>15</v>
      </c>
      <c r="F152" s="41">
        <f>D152*E152</f>
        <v>7948.2</v>
      </c>
      <c r="G152" s="41"/>
      <c r="H152" s="41"/>
      <c r="I152" s="41"/>
      <c r="J152" s="41">
        <f>SUM(F152:I152)</f>
        <v>7948.2</v>
      </c>
      <c r="K152" s="41">
        <v>1059.561144</v>
      </c>
      <c r="L152" s="41">
        <f>F152*1.1875%</f>
        <v>94.384874999999994</v>
      </c>
      <c r="M152" s="41"/>
      <c r="N152" s="41" t="s">
        <v>46</v>
      </c>
      <c r="O152" s="41">
        <f>SUM(K152:N152)</f>
        <v>1153.946019</v>
      </c>
      <c r="P152" s="41">
        <f>J152-O152</f>
        <v>6794.2539809999998</v>
      </c>
      <c r="Q152" s="41"/>
      <c r="R152" s="41">
        <f>P152-Q152</f>
        <v>6794.2539809999998</v>
      </c>
      <c r="S152" s="40"/>
    </row>
    <row r="153" spans="2:19" ht="63.75" customHeight="1" x14ac:dyDescent="0.3">
      <c r="B153" s="44" t="s">
        <v>183</v>
      </c>
      <c r="C153" s="43" t="s">
        <v>182</v>
      </c>
      <c r="D153" s="41">
        <v>207.79</v>
      </c>
      <c r="E153" s="42">
        <v>15</v>
      </c>
      <c r="F153" s="41">
        <f>D153*E153</f>
        <v>3116.85</v>
      </c>
      <c r="G153" s="41"/>
      <c r="H153" s="41"/>
      <c r="I153" s="41"/>
      <c r="J153" s="41">
        <f>SUM(F153:I153)</f>
        <v>3116.85</v>
      </c>
      <c r="K153" s="41">
        <v>92.611551999999989</v>
      </c>
      <c r="L153" s="41">
        <f>F153*1.1875%</f>
        <v>37.012593750000001</v>
      </c>
      <c r="M153" s="41"/>
      <c r="N153" s="41">
        <f>F153*1%</f>
        <v>31.168499999999998</v>
      </c>
      <c r="O153" s="41">
        <f>SUM(K153:N153)</f>
        <v>160.79264574999999</v>
      </c>
      <c r="P153" s="41">
        <f>J153-O153</f>
        <v>2956.0573542500001</v>
      </c>
      <c r="Q153" s="41"/>
      <c r="R153" s="41">
        <f>P153-Q153</f>
        <v>2956.0573542500001</v>
      </c>
      <c r="S153" s="40"/>
    </row>
    <row r="154" spans="2:19" ht="63.75" customHeight="1" x14ac:dyDescent="0.3">
      <c r="B154" s="44" t="s">
        <v>162</v>
      </c>
      <c r="C154" s="43" t="s">
        <v>181</v>
      </c>
      <c r="D154" s="41">
        <v>207.79</v>
      </c>
      <c r="E154" s="42">
        <v>15</v>
      </c>
      <c r="F154" s="41">
        <f>D154*E154</f>
        <v>3116.85</v>
      </c>
      <c r="G154" s="41"/>
      <c r="H154" s="41"/>
      <c r="I154" s="41"/>
      <c r="J154" s="41">
        <f>SUM(F154:I154)</f>
        <v>3116.85</v>
      </c>
      <c r="K154" s="41">
        <v>92.611551999999989</v>
      </c>
      <c r="L154" s="41">
        <f>F154*1.1875%</f>
        <v>37.012593750000001</v>
      </c>
      <c r="M154" s="41"/>
      <c r="N154" s="41">
        <f>F154*1%</f>
        <v>31.168499999999998</v>
      </c>
      <c r="O154" s="41">
        <f>SUM(K154:N154)</f>
        <v>160.79264574999999</v>
      </c>
      <c r="P154" s="41">
        <f>J154-O154</f>
        <v>2956.0573542500001</v>
      </c>
      <c r="Q154" s="41"/>
      <c r="R154" s="41">
        <f>P154-Q154</f>
        <v>2956.0573542500001</v>
      </c>
      <c r="S154" s="40"/>
    </row>
    <row r="155" spans="2:19" ht="63.75" customHeight="1" x14ac:dyDescent="0.3">
      <c r="B155" s="44" t="s">
        <v>180</v>
      </c>
      <c r="C155" s="43" t="s">
        <v>179</v>
      </c>
      <c r="D155" s="41">
        <v>207.79</v>
      </c>
      <c r="E155" s="42">
        <v>15</v>
      </c>
      <c r="F155" s="41">
        <f>D155*E155</f>
        <v>3116.85</v>
      </c>
      <c r="G155" s="41"/>
      <c r="H155" s="41"/>
      <c r="I155" s="41"/>
      <c r="J155" s="41">
        <f>SUM(F155:I155)</f>
        <v>3116.85</v>
      </c>
      <c r="K155" s="41">
        <v>92.611551999999989</v>
      </c>
      <c r="L155" s="41">
        <f>F155*1.1875%</f>
        <v>37.012593750000001</v>
      </c>
      <c r="M155" s="41"/>
      <c r="N155" s="41">
        <f>F155*1%</f>
        <v>31.168499999999998</v>
      </c>
      <c r="O155" s="41">
        <f>SUM(K155:N155)</f>
        <v>160.79264574999999</v>
      </c>
      <c r="P155" s="41">
        <f>J155-O155</f>
        <v>2956.0573542500001</v>
      </c>
      <c r="Q155" s="41"/>
      <c r="R155" s="41">
        <f>P155-Q155</f>
        <v>2956.0573542500001</v>
      </c>
      <c r="S155" s="40"/>
    </row>
    <row r="156" spans="2:19" ht="63.75" customHeight="1" x14ac:dyDescent="0.3">
      <c r="B156" s="53"/>
      <c r="C156" s="52"/>
      <c r="D156" s="51"/>
      <c r="E156" s="50"/>
      <c r="F156" s="47">
        <f>SUM(F152:F155)</f>
        <v>17298.75</v>
      </c>
      <c r="G156" s="47">
        <f>SUM(G152:G155)</f>
        <v>0</v>
      </c>
      <c r="H156" s="47">
        <f>SUM(H152:H155)</f>
        <v>0</v>
      </c>
      <c r="I156" s="47">
        <f>SUM(I152:I155)</f>
        <v>0</v>
      </c>
      <c r="J156" s="47">
        <f>SUM(J152:J155)</f>
        <v>17298.75</v>
      </c>
      <c r="K156" s="47">
        <f>SUM(K152:K155)</f>
        <v>1337.3958000000002</v>
      </c>
      <c r="L156" s="47">
        <f>SUM(L152:L155)</f>
        <v>205.42265625000002</v>
      </c>
      <c r="M156" s="47">
        <f>SUM(M152:M155)</f>
        <v>0</v>
      </c>
      <c r="N156" s="47">
        <f>SUM(N152:N155)</f>
        <v>93.505499999999998</v>
      </c>
      <c r="O156" s="47">
        <f>SUM(O152:O155)</f>
        <v>1636.32395625</v>
      </c>
      <c r="P156" s="47">
        <f>SUM(P152:P155)</f>
        <v>15662.426043750002</v>
      </c>
      <c r="Q156" s="47">
        <f>SUM(Q152:Q155)</f>
        <v>0</v>
      </c>
      <c r="R156" s="47">
        <f>SUM(R152:R155)</f>
        <v>15662.426043750002</v>
      </c>
      <c r="S156" s="46"/>
    </row>
    <row r="157" spans="2:19" ht="63.75" customHeight="1" thickBot="1" x14ac:dyDescent="0.35">
      <c r="B157" s="53"/>
      <c r="C157" s="52"/>
      <c r="D157" s="51"/>
      <c r="E157" s="50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46"/>
    </row>
    <row r="158" spans="2:19" ht="63.75" customHeight="1" thickBot="1" x14ac:dyDescent="0.35">
      <c r="B158" s="55" t="s">
        <v>178</v>
      </c>
      <c r="C158" s="52"/>
      <c r="D158" s="51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46"/>
    </row>
    <row r="159" spans="2:19" ht="63.75" customHeight="1" x14ac:dyDescent="0.3">
      <c r="B159" s="54" t="s">
        <v>177</v>
      </c>
      <c r="C159" s="43" t="s">
        <v>176</v>
      </c>
      <c r="D159" s="41">
        <v>423.02</v>
      </c>
      <c r="E159" s="42">
        <v>15</v>
      </c>
      <c r="F159" s="41">
        <f>D159*E159</f>
        <v>6345.2999999999993</v>
      </c>
      <c r="G159" s="41"/>
      <c r="H159" s="41"/>
      <c r="I159" s="41"/>
      <c r="J159" s="41">
        <f>SUM(F159:I159)</f>
        <v>6345.2999999999993</v>
      </c>
      <c r="K159" s="41">
        <v>717.18170399999985</v>
      </c>
      <c r="L159" s="41"/>
      <c r="M159" s="41"/>
      <c r="N159" s="41" t="s">
        <v>46</v>
      </c>
      <c r="O159" s="41">
        <f>SUM(K159:N159)</f>
        <v>717.18170399999985</v>
      </c>
      <c r="P159" s="41">
        <f>J159-O159</f>
        <v>5628.1182959999996</v>
      </c>
      <c r="Q159" s="41">
        <f>F159*3%</f>
        <v>190.35899999999998</v>
      </c>
      <c r="R159" s="41">
        <f>P159-Q159</f>
        <v>5437.7592959999993</v>
      </c>
      <c r="S159" s="40"/>
    </row>
    <row r="160" spans="2:19" ht="63.75" customHeight="1" x14ac:dyDescent="0.3">
      <c r="B160" s="44" t="s">
        <v>52</v>
      </c>
      <c r="C160" s="43" t="s">
        <v>175</v>
      </c>
      <c r="D160" s="41">
        <v>207.79</v>
      </c>
      <c r="E160" s="42">
        <v>15</v>
      </c>
      <c r="F160" s="41">
        <f>D160*E160</f>
        <v>3116.85</v>
      </c>
      <c r="G160" s="41"/>
      <c r="H160" s="41"/>
      <c r="I160" s="41"/>
      <c r="J160" s="41">
        <f>SUM(F160:I160)</f>
        <v>3116.85</v>
      </c>
      <c r="K160" s="41">
        <v>92.61</v>
      </c>
      <c r="L160" s="41">
        <f>F160*1.1875%</f>
        <v>37.012593750000001</v>
      </c>
      <c r="M160" s="41"/>
      <c r="N160" s="41">
        <f>F160*1%</f>
        <v>31.168499999999998</v>
      </c>
      <c r="O160" s="41">
        <f>SUM(K160:N160)</f>
        <v>160.79109374999999</v>
      </c>
      <c r="P160" s="41">
        <f>J160-O160</f>
        <v>2956.0589062499998</v>
      </c>
      <c r="Q160" s="41"/>
      <c r="R160" s="41">
        <f>P160-Q160</f>
        <v>2956.0589062499998</v>
      </c>
      <c r="S160" s="40"/>
    </row>
    <row r="161" spans="2:19" ht="63.75" customHeight="1" x14ac:dyDescent="0.3">
      <c r="B161" s="44" t="s">
        <v>174</v>
      </c>
      <c r="C161" s="43" t="s">
        <v>173</v>
      </c>
      <c r="D161" s="41">
        <v>361.5</v>
      </c>
      <c r="E161" s="42">
        <v>15</v>
      </c>
      <c r="F161" s="41">
        <f>D161*E161</f>
        <v>5422.5</v>
      </c>
      <c r="G161" s="41"/>
      <c r="H161" s="41"/>
      <c r="I161" s="41"/>
      <c r="J161" s="41">
        <f>SUM(F161:I161)</f>
        <v>5422.5</v>
      </c>
      <c r="K161" s="41">
        <v>537.30084799999997</v>
      </c>
      <c r="L161" s="41">
        <v>64.39</v>
      </c>
      <c r="M161" s="41"/>
      <c r="N161" s="41">
        <f>F161*1%</f>
        <v>54.225000000000001</v>
      </c>
      <c r="O161" s="41">
        <f>SUM(K161:N161)</f>
        <v>655.91584799999998</v>
      </c>
      <c r="P161" s="41">
        <f>J161-O161</f>
        <v>4766.5841520000004</v>
      </c>
      <c r="Q161" s="41"/>
      <c r="R161" s="41">
        <f>P161-Q161</f>
        <v>4766.5841520000004</v>
      </c>
      <c r="S161" s="40"/>
    </row>
    <row r="162" spans="2:19" ht="63.75" customHeight="1" x14ac:dyDescent="0.3">
      <c r="B162" s="53"/>
      <c r="C162" s="52"/>
      <c r="D162" s="51"/>
      <c r="E162" s="50"/>
      <c r="F162" s="47">
        <f>SUM(F159:F161)</f>
        <v>14884.65</v>
      </c>
      <c r="G162" s="47">
        <f>SUM(G159:G161)</f>
        <v>0</v>
      </c>
      <c r="H162" s="47">
        <f>SUM(H159:H161)</f>
        <v>0</v>
      </c>
      <c r="I162" s="47">
        <f>SUM(I159:I161)</f>
        <v>0</v>
      </c>
      <c r="J162" s="47">
        <f>SUM(J159:J161)</f>
        <v>14884.65</v>
      </c>
      <c r="K162" s="47">
        <f>SUM(K159:K161)</f>
        <v>1347.0925519999998</v>
      </c>
      <c r="L162" s="47">
        <f>SUM(L159:L161)</f>
        <v>101.40259374999999</v>
      </c>
      <c r="M162" s="47">
        <f>SUM(M159:M161)</f>
        <v>0</v>
      </c>
      <c r="N162" s="47">
        <f>SUM(N159:N161)</f>
        <v>85.393500000000003</v>
      </c>
      <c r="O162" s="47">
        <f>SUM(O159:O161)</f>
        <v>1533.8886457499998</v>
      </c>
      <c r="P162" s="47">
        <f>SUM(P159:P161)</f>
        <v>13350.76135425</v>
      </c>
      <c r="Q162" s="47">
        <f>SUM(Q159:Q161)</f>
        <v>190.35899999999998</v>
      </c>
      <c r="R162" s="47">
        <f>SUM(R159:R161)</f>
        <v>13160.40235425</v>
      </c>
      <c r="S162" s="46"/>
    </row>
    <row r="163" spans="2:19" ht="63.75" customHeight="1" thickBot="1" x14ac:dyDescent="0.35">
      <c r="B163" s="53"/>
      <c r="C163" s="52"/>
      <c r="D163" s="51"/>
      <c r="E163" s="50"/>
      <c r="F163" s="51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46"/>
    </row>
    <row r="164" spans="2:19" ht="63.75" customHeight="1" thickBot="1" x14ac:dyDescent="0.35">
      <c r="B164" s="55" t="s">
        <v>172</v>
      </c>
      <c r="C164" s="52"/>
      <c r="D164" s="51"/>
      <c r="E164" s="50"/>
      <c r="F164" s="51"/>
      <c r="G164" s="51"/>
      <c r="H164" s="51"/>
      <c r="I164" s="51"/>
      <c r="J164" s="51"/>
      <c r="K164" s="51"/>
      <c r="L164" s="51"/>
      <c r="M164" s="51"/>
      <c r="N164" s="51"/>
      <c r="O164" s="51"/>
      <c r="P164" s="51"/>
      <c r="Q164" s="51"/>
      <c r="R164" s="51"/>
      <c r="S164" s="46"/>
    </row>
    <row r="165" spans="2:19" ht="63.75" customHeight="1" x14ac:dyDescent="0.3">
      <c r="B165" s="54" t="s">
        <v>171</v>
      </c>
      <c r="C165" s="43" t="s">
        <v>170</v>
      </c>
      <c r="D165" s="41">
        <v>647.99</v>
      </c>
      <c r="E165" s="42">
        <v>15</v>
      </c>
      <c r="F165" s="41">
        <f>D165*E165</f>
        <v>9719.85</v>
      </c>
      <c r="G165" s="41"/>
      <c r="H165" s="41"/>
      <c r="I165" s="41"/>
      <c r="J165" s="41">
        <f>SUM(F165:I165)</f>
        <v>9719.85</v>
      </c>
      <c r="K165" s="41">
        <v>1437.985584</v>
      </c>
      <c r="L165" s="41"/>
      <c r="M165" s="41"/>
      <c r="N165" s="41"/>
      <c r="O165" s="41">
        <f>SUM(K165:N165)</f>
        <v>1437.985584</v>
      </c>
      <c r="P165" s="41">
        <f>J165-O165</f>
        <v>8281.8644160000003</v>
      </c>
      <c r="Q165" s="41">
        <f>F165*4%</f>
        <v>388.79400000000004</v>
      </c>
      <c r="R165" s="41">
        <f>P165-Q165</f>
        <v>7893.0704160000005</v>
      </c>
      <c r="S165" s="40"/>
    </row>
    <row r="166" spans="2:19" ht="63.75" customHeight="1" x14ac:dyDescent="0.3">
      <c r="B166" s="44" t="s">
        <v>169</v>
      </c>
      <c r="C166" s="43" t="s">
        <v>168</v>
      </c>
      <c r="D166" s="41">
        <v>423.02</v>
      </c>
      <c r="E166" s="42">
        <v>15</v>
      </c>
      <c r="F166" s="41">
        <f>D166*E166</f>
        <v>6345.2999999999993</v>
      </c>
      <c r="G166" s="41"/>
      <c r="H166" s="41"/>
      <c r="I166" s="41"/>
      <c r="J166" s="41">
        <f>SUM(F166:I166)</f>
        <v>6345.2999999999993</v>
      </c>
      <c r="K166" s="41">
        <v>717.18</v>
      </c>
      <c r="L166" s="41"/>
      <c r="M166" s="41"/>
      <c r="N166" s="41"/>
      <c r="O166" s="41">
        <f>SUM(K166:N166)</f>
        <v>717.18</v>
      </c>
      <c r="P166" s="41">
        <f>J166-O166</f>
        <v>5628.119999999999</v>
      </c>
      <c r="Q166" s="41">
        <f>F166*3%</f>
        <v>190.35899999999998</v>
      </c>
      <c r="R166" s="41">
        <f>P166-Q166</f>
        <v>5437.7609999999986</v>
      </c>
      <c r="S166" s="40"/>
    </row>
    <row r="167" spans="2:19" ht="63.75" customHeight="1" x14ac:dyDescent="0.3">
      <c r="B167" s="44" t="s">
        <v>52</v>
      </c>
      <c r="C167" s="43" t="s">
        <v>167</v>
      </c>
      <c r="D167" s="41">
        <v>207.79</v>
      </c>
      <c r="E167" s="42">
        <v>15</v>
      </c>
      <c r="F167" s="41">
        <f>D167*E167</f>
        <v>3116.85</v>
      </c>
      <c r="G167" s="41"/>
      <c r="H167" s="41"/>
      <c r="I167" s="41"/>
      <c r="J167" s="41">
        <f>SUM(F167:I167)</f>
        <v>3116.85</v>
      </c>
      <c r="K167" s="41">
        <v>92.61</v>
      </c>
      <c r="L167" s="41">
        <f>F167*1.1875%</f>
        <v>37.012593750000001</v>
      </c>
      <c r="M167" s="41"/>
      <c r="N167" s="41">
        <f>F167*1%</f>
        <v>31.168499999999998</v>
      </c>
      <c r="O167" s="41">
        <f>SUM(K167:N167)</f>
        <v>160.79109374999999</v>
      </c>
      <c r="P167" s="41">
        <f>J167-O167</f>
        <v>2956.0589062499998</v>
      </c>
      <c r="Q167" s="41"/>
      <c r="R167" s="41">
        <f>P167-Q167</f>
        <v>2956.0589062499998</v>
      </c>
      <c r="S167" s="40"/>
    </row>
    <row r="168" spans="2:19" ht="63.75" customHeight="1" x14ac:dyDescent="0.3">
      <c r="B168" s="44" t="s">
        <v>52</v>
      </c>
      <c r="C168" s="43" t="s">
        <v>166</v>
      </c>
      <c r="D168" s="41">
        <v>207.79</v>
      </c>
      <c r="E168" s="42">
        <v>15</v>
      </c>
      <c r="F168" s="41">
        <f>D168*E168</f>
        <v>3116.85</v>
      </c>
      <c r="G168" s="41"/>
      <c r="H168" s="41"/>
      <c r="I168" s="41"/>
      <c r="J168" s="41">
        <f>SUM(F168:I168)</f>
        <v>3116.85</v>
      </c>
      <c r="K168" s="41">
        <v>92.61</v>
      </c>
      <c r="L168" s="41">
        <f>F168*1.1875%</f>
        <v>37.012593750000001</v>
      </c>
      <c r="M168" s="41"/>
      <c r="N168" s="41">
        <f>F168*1%</f>
        <v>31.168499999999998</v>
      </c>
      <c r="O168" s="41">
        <f>SUM(K168:N168)</f>
        <v>160.79109374999999</v>
      </c>
      <c r="P168" s="41">
        <f>J168-O168</f>
        <v>2956.0589062499998</v>
      </c>
      <c r="Q168" s="41"/>
      <c r="R168" s="41">
        <f>P168-Q168</f>
        <v>2956.0589062499998</v>
      </c>
      <c r="S168" s="40"/>
    </row>
    <row r="169" spans="2:19" ht="63.75" customHeight="1" x14ac:dyDescent="0.3">
      <c r="B169" s="44" t="s">
        <v>165</v>
      </c>
      <c r="C169" s="43" t="s">
        <v>164</v>
      </c>
      <c r="D169" s="41">
        <v>234.82</v>
      </c>
      <c r="E169" s="42">
        <v>15</v>
      </c>
      <c r="F169" s="41">
        <f>D169*E169</f>
        <v>3522.2999999999997</v>
      </c>
      <c r="G169" s="41"/>
      <c r="H169" s="41"/>
      <c r="I169" s="41"/>
      <c r="J169" s="41">
        <f>SUM(F169:I169)</f>
        <v>3522.2999999999997</v>
      </c>
      <c r="K169" s="41">
        <v>154.42451199999996</v>
      </c>
      <c r="L169" s="41">
        <f>F169*1.1875%</f>
        <v>41.827312499999998</v>
      </c>
      <c r="M169" s="41"/>
      <c r="N169" s="41">
        <f>F169*1%</f>
        <v>35.222999999999999</v>
      </c>
      <c r="O169" s="41">
        <f>SUM(K169:N169)</f>
        <v>231.47482449999995</v>
      </c>
      <c r="P169" s="41">
        <f>J169-O169</f>
        <v>3290.8251754999997</v>
      </c>
      <c r="Q169" s="41"/>
      <c r="R169" s="41">
        <f>P169-Q169</f>
        <v>3290.8251754999997</v>
      </c>
      <c r="S169" s="40"/>
    </row>
    <row r="170" spans="2:19" ht="63.75" customHeight="1" x14ac:dyDescent="0.3">
      <c r="B170" s="53"/>
      <c r="C170" s="52"/>
      <c r="D170" s="51"/>
      <c r="E170" s="50"/>
      <c r="F170" s="47">
        <f>SUM(F165:F169)</f>
        <v>25821.149999999998</v>
      </c>
      <c r="G170" s="47">
        <f>SUM(G165:G169)</f>
        <v>0</v>
      </c>
      <c r="H170" s="47">
        <f>SUM(H165:H169)</f>
        <v>0</v>
      </c>
      <c r="I170" s="47">
        <f>SUM(I165:I169)</f>
        <v>0</v>
      </c>
      <c r="J170" s="47">
        <f>SUM(J165:J169)</f>
        <v>25821.149999999998</v>
      </c>
      <c r="K170" s="47">
        <f>SUM(K165:K169)</f>
        <v>2494.8100960000002</v>
      </c>
      <c r="L170" s="47">
        <f>SUM(L165:L169)</f>
        <v>115.85249999999999</v>
      </c>
      <c r="M170" s="47">
        <f>SUM(M165:M169)</f>
        <v>0</v>
      </c>
      <c r="N170" s="47">
        <f>SUM(N165:N169)</f>
        <v>97.56</v>
      </c>
      <c r="O170" s="47">
        <f>SUM(O165:O169)</f>
        <v>2708.2225960000001</v>
      </c>
      <c r="P170" s="47">
        <f>SUM(P165:P169)</f>
        <v>23112.927403999998</v>
      </c>
      <c r="Q170" s="47">
        <f>SUM(Q165:Q169)</f>
        <v>579.15300000000002</v>
      </c>
      <c r="R170" s="47">
        <f>SUM(R165:R169)</f>
        <v>22533.774403999996</v>
      </c>
      <c r="S170" s="46"/>
    </row>
    <row r="171" spans="2:19" ht="63.75" customHeight="1" thickBot="1" x14ac:dyDescent="0.35">
      <c r="B171" s="53"/>
      <c r="C171" s="52"/>
      <c r="D171" s="51"/>
      <c r="E171" s="50"/>
      <c r="F171" s="51"/>
      <c r="G171" s="51"/>
      <c r="H171" s="51"/>
      <c r="I171" s="51"/>
      <c r="J171" s="51"/>
      <c r="K171" s="51"/>
      <c r="L171" s="51"/>
      <c r="M171" s="51"/>
      <c r="N171" s="51"/>
      <c r="O171" s="51"/>
      <c r="P171" s="51"/>
      <c r="Q171" s="51"/>
      <c r="R171" s="51"/>
      <c r="S171" s="46"/>
    </row>
    <row r="172" spans="2:19" ht="63.75" customHeight="1" thickBot="1" x14ac:dyDescent="0.35">
      <c r="B172" s="55" t="s">
        <v>163</v>
      </c>
      <c r="C172" s="52"/>
      <c r="D172" s="51"/>
      <c r="E172" s="50"/>
      <c r="F172" s="51"/>
      <c r="G172" s="51"/>
      <c r="H172" s="51"/>
      <c r="I172" s="51"/>
      <c r="J172" s="51"/>
      <c r="K172" s="51"/>
      <c r="L172" s="51"/>
      <c r="M172" s="51"/>
      <c r="N172" s="51"/>
      <c r="O172" s="51"/>
      <c r="P172" s="51"/>
      <c r="Q172" s="51"/>
      <c r="R172" s="51"/>
      <c r="S172" s="46"/>
    </row>
    <row r="173" spans="2:19" ht="63.75" customHeight="1" x14ac:dyDescent="0.3">
      <c r="B173" s="54" t="s">
        <v>162</v>
      </c>
      <c r="C173" s="43" t="s">
        <v>161</v>
      </c>
      <c r="D173" s="41">
        <v>299.95999999999998</v>
      </c>
      <c r="E173" s="42">
        <v>15</v>
      </c>
      <c r="F173" s="41">
        <f>D173*E173</f>
        <v>4499.3999999999996</v>
      </c>
      <c r="G173" s="41"/>
      <c r="H173" s="41"/>
      <c r="I173" s="41"/>
      <c r="J173" s="41">
        <f>SUM(F173:I173)</f>
        <v>4499.3999999999996</v>
      </c>
      <c r="K173" s="41">
        <v>380.48840000000001</v>
      </c>
      <c r="L173" s="41"/>
      <c r="M173" s="41"/>
      <c r="N173" s="41"/>
      <c r="O173" s="41">
        <f>SUM(K173:N173)</f>
        <v>380.48840000000001</v>
      </c>
      <c r="P173" s="41">
        <f>J173-O173</f>
        <v>4118.9115999999995</v>
      </c>
      <c r="Q173" s="41"/>
      <c r="R173" s="41">
        <f>P173-Q173</f>
        <v>4118.9115999999995</v>
      </c>
      <c r="S173" s="40"/>
    </row>
    <row r="174" spans="2:19" ht="63.75" customHeight="1" x14ac:dyDescent="0.3">
      <c r="B174" s="44" t="s">
        <v>160</v>
      </c>
      <c r="C174" s="43" t="s">
        <v>159</v>
      </c>
      <c r="D174" s="41">
        <v>291.93</v>
      </c>
      <c r="E174" s="42">
        <v>15</v>
      </c>
      <c r="F174" s="41">
        <f>D174*E174</f>
        <v>4378.95</v>
      </c>
      <c r="G174" s="41"/>
      <c r="H174" s="41"/>
      <c r="I174" s="41"/>
      <c r="J174" s="41">
        <f>SUM(F174:I174)</f>
        <v>4378.95</v>
      </c>
      <c r="K174" s="41">
        <v>361.21640000000002</v>
      </c>
      <c r="L174" s="41">
        <f>F174*1.1875%</f>
        <v>52.000031249999999</v>
      </c>
      <c r="M174" s="41"/>
      <c r="N174" s="41">
        <f>F174*1%</f>
        <v>43.789499999999997</v>
      </c>
      <c r="O174" s="41">
        <f>SUM(K174:N174)</f>
        <v>457.00593125</v>
      </c>
      <c r="P174" s="41">
        <f>J174-O174</f>
        <v>3921.94406875</v>
      </c>
      <c r="Q174" s="41"/>
      <c r="R174" s="41">
        <f>P174-Q174</f>
        <v>3921.94406875</v>
      </c>
      <c r="S174" s="40"/>
    </row>
    <row r="175" spans="2:19" ht="63.75" customHeight="1" x14ac:dyDescent="0.3">
      <c r="B175" s="44" t="s">
        <v>152</v>
      </c>
      <c r="C175" s="43" t="s">
        <v>158</v>
      </c>
      <c r="D175" s="41">
        <v>198.78</v>
      </c>
      <c r="E175" s="42">
        <v>15</v>
      </c>
      <c r="F175" s="41">
        <f>D175*E175</f>
        <v>2981.7</v>
      </c>
      <c r="G175" s="41"/>
      <c r="H175" s="41"/>
      <c r="I175" s="41"/>
      <c r="J175" s="41">
        <f>SUM(F175:I175)</f>
        <v>2981.7</v>
      </c>
      <c r="K175" s="41">
        <v>57.657231999999993</v>
      </c>
      <c r="L175" s="41" t="s">
        <v>46</v>
      </c>
      <c r="M175" s="41"/>
      <c r="N175" s="41">
        <f>F175*1%</f>
        <v>29.817</v>
      </c>
      <c r="O175" s="41">
        <f>SUM(K175:N175)</f>
        <v>87.474232000000001</v>
      </c>
      <c r="P175" s="41">
        <f>J175-O175</f>
        <v>2894.2257679999998</v>
      </c>
      <c r="Q175" s="41"/>
      <c r="R175" s="57">
        <f>P175-Q175</f>
        <v>2894.2257679999998</v>
      </c>
      <c r="S175" s="40"/>
    </row>
    <row r="176" spans="2:19" ht="63.75" customHeight="1" x14ac:dyDescent="0.3">
      <c r="B176" s="44" t="s">
        <v>157</v>
      </c>
      <c r="C176" s="43" t="s">
        <v>156</v>
      </c>
      <c r="D176" s="41">
        <v>144.08000000000001</v>
      </c>
      <c r="E176" s="42">
        <v>15</v>
      </c>
      <c r="F176" s="41">
        <f>D176*E176</f>
        <v>2161.2000000000003</v>
      </c>
      <c r="G176" s="41"/>
      <c r="H176" s="41"/>
      <c r="I176" s="41">
        <v>63.10263999999998</v>
      </c>
      <c r="J176" s="41">
        <f>SUM(F176:I176)</f>
        <v>2224.3026400000003</v>
      </c>
      <c r="K176" s="41"/>
      <c r="L176" s="41" t="s">
        <v>46</v>
      </c>
      <c r="M176" s="41"/>
      <c r="N176" s="41"/>
      <c r="O176" s="41">
        <f>SUM(K176:N176)</f>
        <v>0</v>
      </c>
      <c r="P176" s="41">
        <f>J176-O176</f>
        <v>2224.3026400000003</v>
      </c>
      <c r="Q176" s="41"/>
      <c r="R176" s="41">
        <f>P176-Q176</f>
        <v>2224.3026400000003</v>
      </c>
      <c r="S176" s="40"/>
    </row>
    <row r="177" spans="2:19" ht="63.75" customHeight="1" x14ac:dyDescent="0.3">
      <c r="B177" s="44" t="s">
        <v>152</v>
      </c>
      <c r="C177" s="43" t="s">
        <v>155</v>
      </c>
      <c r="D177" s="41">
        <v>190.67</v>
      </c>
      <c r="E177" s="42">
        <v>15</v>
      </c>
      <c r="F177" s="41">
        <f>D177*E177</f>
        <v>2860.0499999999997</v>
      </c>
      <c r="G177" s="41"/>
      <c r="H177" s="41"/>
      <c r="I177" s="41"/>
      <c r="J177" s="41">
        <f>SUM(F177:I177)</f>
        <v>2860.0499999999997</v>
      </c>
      <c r="K177" s="41">
        <v>44.42</v>
      </c>
      <c r="L177" s="41">
        <f>F177*1.1875%</f>
        <v>33.963093749999999</v>
      </c>
      <c r="M177" s="41"/>
      <c r="N177" s="41"/>
      <c r="O177" s="41">
        <f>SUM(K177:N177)</f>
        <v>78.38309375</v>
      </c>
      <c r="P177" s="41">
        <f>J177-O177</f>
        <v>2781.6669062499996</v>
      </c>
      <c r="Q177" s="41"/>
      <c r="R177" s="41">
        <f>P177-Q177</f>
        <v>2781.6669062499996</v>
      </c>
      <c r="S177" s="40"/>
    </row>
    <row r="178" spans="2:19" ht="63.75" customHeight="1" x14ac:dyDescent="0.3">
      <c r="B178" s="44" t="s">
        <v>152</v>
      </c>
      <c r="C178" s="43" t="s">
        <v>154</v>
      </c>
      <c r="D178" s="41">
        <v>173.96</v>
      </c>
      <c r="E178" s="42">
        <v>15</v>
      </c>
      <c r="F178" s="41">
        <f>D178*E178</f>
        <v>2609.4</v>
      </c>
      <c r="G178" s="41"/>
      <c r="H178" s="41"/>
      <c r="I178" s="41"/>
      <c r="J178" s="41">
        <f>SUM(F178:I178)</f>
        <v>2609.4</v>
      </c>
      <c r="K178" s="41">
        <v>2.15</v>
      </c>
      <c r="L178" s="41">
        <f>F178*1.1875%</f>
        <v>30.986625</v>
      </c>
      <c r="M178" s="41"/>
      <c r="N178" s="41"/>
      <c r="O178" s="41">
        <f>SUM(K178:N178)</f>
        <v>33.136625000000002</v>
      </c>
      <c r="P178" s="41">
        <f>J178-O178</f>
        <v>2576.263375</v>
      </c>
      <c r="Q178" s="41"/>
      <c r="R178" s="41">
        <f>P178-Q178</f>
        <v>2576.263375</v>
      </c>
      <c r="S178" s="40"/>
    </row>
    <row r="179" spans="2:19" ht="63.75" customHeight="1" x14ac:dyDescent="0.3">
      <c r="B179" s="44" t="s">
        <v>152</v>
      </c>
      <c r="C179" s="43" t="s">
        <v>153</v>
      </c>
      <c r="D179" s="41">
        <v>173.96</v>
      </c>
      <c r="E179" s="42">
        <v>15</v>
      </c>
      <c r="F179" s="41">
        <f>D179*E179</f>
        <v>2609.4</v>
      </c>
      <c r="G179" s="41"/>
      <c r="H179" s="41"/>
      <c r="I179" s="41"/>
      <c r="J179" s="41">
        <f>SUM(F179:I179)</f>
        <v>2609.4</v>
      </c>
      <c r="K179" s="41">
        <v>2.1509920000000022</v>
      </c>
      <c r="L179" s="41" t="s">
        <v>46</v>
      </c>
      <c r="M179" s="41"/>
      <c r="N179" s="41"/>
      <c r="O179" s="41">
        <f>SUM(K179:N179)</f>
        <v>2.1509920000000022</v>
      </c>
      <c r="P179" s="41">
        <f>J179-O179</f>
        <v>2607.2490080000002</v>
      </c>
      <c r="Q179" s="41"/>
      <c r="R179" s="41">
        <f>P179-Q179</f>
        <v>2607.2490080000002</v>
      </c>
      <c r="S179" s="40"/>
    </row>
    <row r="180" spans="2:19" ht="63.75" customHeight="1" x14ac:dyDescent="0.3">
      <c r="B180" s="44" t="s">
        <v>152</v>
      </c>
      <c r="C180" s="43" t="s">
        <v>151</v>
      </c>
      <c r="D180" s="41">
        <v>167.48</v>
      </c>
      <c r="E180" s="42">
        <v>15</v>
      </c>
      <c r="F180" s="41">
        <f>D180*E180</f>
        <v>2512.1999999999998</v>
      </c>
      <c r="G180" s="41"/>
      <c r="H180" s="41"/>
      <c r="I180" s="41">
        <v>8.4243680000000154</v>
      </c>
      <c r="J180" s="41">
        <f>SUM(F180:I180)</f>
        <v>2520.6243679999998</v>
      </c>
      <c r="K180" s="41"/>
      <c r="L180" s="41" t="s">
        <v>46</v>
      </c>
      <c r="M180" s="41"/>
      <c r="N180" s="41">
        <f>F180*1%</f>
        <v>25.122</v>
      </c>
      <c r="O180" s="41">
        <f>SUM(K180:N180)</f>
        <v>25.122</v>
      </c>
      <c r="P180" s="41">
        <f>J180-O180</f>
        <v>2495.5023679999999</v>
      </c>
      <c r="Q180" s="41"/>
      <c r="R180" s="57">
        <f>P180-Q180</f>
        <v>2495.5023679999999</v>
      </c>
      <c r="S180" s="40"/>
    </row>
    <row r="181" spans="2:19" ht="63.75" customHeight="1" x14ac:dyDescent="0.3">
      <c r="B181" s="53"/>
      <c r="C181" s="52"/>
      <c r="D181" s="51"/>
      <c r="E181" s="50"/>
      <c r="F181" s="47">
        <f>SUM(F173:F180)</f>
        <v>24612.300000000003</v>
      </c>
      <c r="G181" s="47">
        <f>SUM(G173:G180)</f>
        <v>0</v>
      </c>
      <c r="H181" s="47">
        <f>SUM(H173:H180)</f>
        <v>0</v>
      </c>
      <c r="I181" s="47">
        <f>SUM(I173:I180)</f>
        <v>71.527007999999995</v>
      </c>
      <c r="J181" s="47">
        <f>SUM(J173:J180)</f>
        <v>24683.827008000004</v>
      </c>
      <c r="K181" s="47">
        <f>SUM(K173:K180)</f>
        <v>848.08302399999991</v>
      </c>
      <c r="L181" s="47">
        <f>SUM(L173:L180)</f>
        <v>116.94974999999999</v>
      </c>
      <c r="M181" s="47">
        <f>SUM(M173:M180)</f>
        <v>0</v>
      </c>
      <c r="N181" s="47">
        <f>SUM(N173:N180)</f>
        <v>98.728499999999997</v>
      </c>
      <c r="O181" s="47">
        <f>SUM(O173:O180)</f>
        <v>1063.7612740000002</v>
      </c>
      <c r="P181" s="47">
        <f>SUM(P173:P180)</f>
        <v>23620.065733999996</v>
      </c>
      <c r="Q181" s="47">
        <f>SUM(Q173:Q180)</f>
        <v>0</v>
      </c>
      <c r="R181" s="47">
        <f>SUM(R173:R180)</f>
        <v>23620.065733999996</v>
      </c>
      <c r="S181" s="46"/>
    </row>
    <row r="182" spans="2:19" ht="63.75" customHeight="1" thickBot="1" x14ac:dyDescent="0.35">
      <c r="B182" s="53"/>
      <c r="C182" s="52"/>
      <c r="D182" s="51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  <c r="S182" s="46"/>
    </row>
    <row r="183" spans="2:19" ht="63.75" customHeight="1" thickBot="1" x14ac:dyDescent="0.35">
      <c r="B183" s="55" t="s">
        <v>150</v>
      </c>
      <c r="C183" s="52"/>
      <c r="D183" s="51"/>
      <c r="E183" s="50"/>
      <c r="F183" s="51"/>
      <c r="G183" s="51"/>
      <c r="H183" s="51"/>
      <c r="I183" s="51"/>
      <c r="J183" s="51"/>
      <c r="K183" s="51"/>
      <c r="L183" s="51"/>
      <c r="M183" s="51"/>
      <c r="N183" s="51"/>
      <c r="O183" s="51"/>
      <c r="P183" s="51"/>
      <c r="Q183" s="51"/>
      <c r="R183" s="51"/>
      <c r="S183" s="46"/>
    </row>
    <row r="184" spans="2:19" ht="63.75" customHeight="1" x14ac:dyDescent="0.3">
      <c r="B184" s="54" t="s">
        <v>149</v>
      </c>
      <c r="C184" s="43" t="s">
        <v>148</v>
      </c>
      <c r="D184" s="41">
        <v>207.79</v>
      </c>
      <c r="E184" s="42">
        <v>15</v>
      </c>
      <c r="F184" s="41">
        <f>D184*E184</f>
        <v>3116.85</v>
      </c>
      <c r="G184" s="41"/>
      <c r="H184" s="41"/>
      <c r="I184" s="41"/>
      <c r="J184" s="41">
        <f>SUM(F184:I184)</f>
        <v>3116.85</v>
      </c>
      <c r="K184" s="41">
        <v>92.611551999999989</v>
      </c>
      <c r="L184" s="41">
        <f>F184*1.1875%</f>
        <v>37.012593750000001</v>
      </c>
      <c r="M184" s="41"/>
      <c r="N184" s="41">
        <f>F184*1%</f>
        <v>31.168499999999998</v>
      </c>
      <c r="O184" s="41">
        <f>SUM(K184:N184)</f>
        <v>160.79264574999999</v>
      </c>
      <c r="P184" s="41">
        <f>J184-O184</f>
        <v>2956.0573542500001</v>
      </c>
      <c r="Q184" s="41"/>
      <c r="R184" s="41">
        <f>P184-Q184</f>
        <v>2956.0573542500001</v>
      </c>
      <c r="S184" s="40"/>
    </row>
    <row r="185" spans="2:19" ht="63.75" customHeight="1" x14ac:dyDescent="0.3">
      <c r="B185" s="53"/>
      <c r="C185" s="52"/>
      <c r="D185" s="51"/>
      <c r="E185" s="50"/>
      <c r="F185" s="47">
        <f>SUM(F184)</f>
        <v>3116.85</v>
      </c>
      <c r="G185" s="47">
        <f>SUM(G184)</f>
        <v>0</v>
      </c>
      <c r="H185" s="47">
        <f>SUM(H184)</f>
        <v>0</v>
      </c>
      <c r="I185" s="47">
        <f>SUM(I184)</f>
        <v>0</v>
      </c>
      <c r="J185" s="47">
        <f>SUM(J184)</f>
        <v>3116.85</v>
      </c>
      <c r="K185" s="47">
        <f>SUM(K184)</f>
        <v>92.611551999999989</v>
      </c>
      <c r="L185" s="47">
        <f>SUM(L184)</f>
        <v>37.012593750000001</v>
      </c>
      <c r="M185" s="47">
        <f>SUM(M184)</f>
        <v>0</v>
      </c>
      <c r="N185" s="47">
        <f>SUM(N184)</f>
        <v>31.168499999999998</v>
      </c>
      <c r="O185" s="47">
        <f>SUM(O184)</f>
        <v>160.79264574999999</v>
      </c>
      <c r="P185" s="47">
        <f>SUM(P184)</f>
        <v>2956.0573542500001</v>
      </c>
      <c r="Q185" s="47">
        <f>SUM(Q184)</f>
        <v>0</v>
      </c>
      <c r="R185" s="47">
        <f>SUM(R184)</f>
        <v>2956.0573542500001</v>
      </c>
      <c r="S185" s="46"/>
    </row>
    <row r="186" spans="2:19" ht="63.75" customHeight="1" thickBot="1" x14ac:dyDescent="0.35">
      <c r="B186" s="53"/>
      <c r="C186" s="52"/>
      <c r="D186" s="51"/>
      <c r="E186" s="50"/>
      <c r="F186" s="51"/>
      <c r="G186" s="51"/>
      <c r="H186" s="51"/>
      <c r="I186" s="51"/>
      <c r="J186" s="51"/>
      <c r="K186" s="51"/>
      <c r="L186" s="51"/>
      <c r="M186" s="51"/>
      <c r="N186" s="51"/>
      <c r="O186" s="51"/>
      <c r="P186" s="51"/>
      <c r="Q186" s="51"/>
      <c r="R186" s="51"/>
      <c r="S186" s="46"/>
    </row>
    <row r="187" spans="2:19" ht="63.75" customHeight="1" thickBot="1" x14ac:dyDescent="0.35">
      <c r="B187" s="55" t="s">
        <v>147</v>
      </c>
      <c r="C187" s="52"/>
      <c r="D187" s="51"/>
      <c r="E187" s="50"/>
      <c r="F187" s="51"/>
      <c r="G187" s="51"/>
      <c r="H187" s="51"/>
      <c r="I187" s="51"/>
      <c r="J187" s="51"/>
      <c r="K187" s="51"/>
      <c r="L187" s="51"/>
      <c r="M187" s="51"/>
      <c r="N187" s="51"/>
      <c r="O187" s="51"/>
      <c r="P187" s="51"/>
      <c r="Q187" s="51"/>
      <c r="R187" s="51"/>
      <c r="S187" s="46"/>
    </row>
    <row r="188" spans="2:19" ht="63.75" customHeight="1" x14ac:dyDescent="0.3">
      <c r="B188" s="54" t="s">
        <v>145</v>
      </c>
      <c r="C188" s="43" t="s">
        <v>146</v>
      </c>
      <c r="D188" s="41">
        <v>239.8</v>
      </c>
      <c r="E188" s="42">
        <v>15</v>
      </c>
      <c r="F188" s="41">
        <f>D188*E188</f>
        <v>3597</v>
      </c>
      <c r="G188" s="41"/>
      <c r="H188" s="41"/>
      <c r="I188" s="41"/>
      <c r="J188" s="41">
        <f>SUM(F188:I188)</f>
        <v>3597</v>
      </c>
      <c r="K188" s="41">
        <v>162.55187199999997</v>
      </c>
      <c r="L188" s="41">
        <f>F188*1.1875%</f>
        <v>42.714375000000004</v>
      </c>
      <c r="M188" s="41"/>
      <c r="N188" s="41">
        <f>F188*1%</f>
        <v>35.97</v>
      </c>
      <c r="O188" s="41">
        <f>SUM(K188:N188)</f>
        <v>241.23624699999996</v>
      </c>
      <c r="P188" s="41">
        <f>J188-O188</f>
        <v>3355.7637530000002</v>
      </c>
      <c r="Q188" s="41"/>
      <c r="R188" s="41">
        <f>P188-Q188</f>
        <v>3355.7637530000002</v>
      </c>
      <c r="S188" s="40"/>
    </row>
    <row r="189" spans="2:19" ht="63.75" customHeight="1" x14ac:dyDescent="0.3">
      <c r="B189" s="44" t="s">
        <v>145</v>
      </c>
      <c r="C189" s="43" t="s">
        <v>144</v>
      </c>
      <c r="D189" s="41">
        <v>239.8</v>
      </c>
      <c r="E189" s="42">
        <v>15</v>
      </c>
      <c r="F189" s="41">
        <f>D189*E189</f>
        <v>3597</v>
      </c>
      <c r="G189" s="41"/>
      <c r="H189" s="41"/>
      <c r="I189" s="41"/>
      <c r="J189" s="41">
        <f>SUM(F189:I189)</f>
        <v>3597</v>
      </c>
      <c r="K189" s="41">
        <v>162.55000000000001</v>
      </c>
      <c r="L189" s="41">
        <f>F189*1.1875%</f>
        <v>42.714375000000004</v>
      </c>
      <c r="M189" s="41"/>
      <c r="N189" s="41">
        <f>F189*1%</f>
        <v>35.97</v>
      </c>
      <c r="O189" s="41">
        <f>SUM(K189:N189)</f>
        <v>241.23437500000003</v>
      </c>
      <c r="P189" s="41">
        <f>J189-O189</f>
        <v>3355.765625</v>
      </c>
      <c r="Q189" s="41"/>
      <c r="R189" s="41">
        <f>P189-Q189</f>
        <v>3355.765625</v>
      </c>
      <c r="S189" s="40"/>
    </row>
    <row r="190" spans="2:19" ht="63.75" customHeight="1" x14ac:dyDescent="0.3">
      <c r="B190" s="44" t="s">
        <v>143</v>
      </c>
      <c r="C190" s="43" t="s">
        <v>142</v>
      </c>
      <c r="D190" s="41">
        <v>260.05</v>
      </c>
      <c r="E190" s="42">
        <v>15</v>
      </c>
      <c r="F190" s="41">
        <f>D190*E190</f>
        <v>3900.75</v>
      </c>
      <c r="G190" s="41"/>
      <c r="H190" s="41"/>
      <c r="I190" s="41"/>
      <c r="J190" s="41">
        <f>SUM(F190:I190)</f>
        <v>3900.75</v>
      </c>
      <c r="K190" s="41">
        <v>302.99987199999998</v>
      </c>
      <c r="L190" s="41">
        <f>F190*1.1875%</f>
        <v>46.321406250000003</v>
      </c>
      <c r="M190" s="41"/>
      <c r="N190" s="41">
        <f>F190*1%</f>
        <v>39.0075</v>
      </c>
      <c r="O190" s="41">
        <f>SUM(K190:N190)</f>
        <v>388.32877824999997</v>
      </c>
      <c r="P190" s="41">
        <f>J190-O190</f>
        <v>3512.4212217499999</v>
      </c>
      <c r="Q190" s="41"/>
      <c r="R190" s="41">
        <f>P190-Q190</f>
        <v>3512.4212217499999</v>
      </c>
      <c r="S190" s="40"/>
    </row>
    <row r="191" spans="2:19" ht="63.75" customHeight="1" x14ac:dyDescent="0.3">
      <c r="B191" s="44" t="s">
        <v>141</v>
      </c>
      <c r="C191" s="43" t="s">
        <v>140</v>
      </c>
      <c r="D191" s="41">
        <v>201.7</v>
      </c>
      <c r="E191" s="42">
        <v>15</v>
      </c>
      <c r="F191" s="41">
        <f>D191*E191</f>
        <v>3025.5</v>
      </c>
      <c r="G191" s="41"/>
      <c r="H191" s="41"/>
      <c r="I191" s="41"/>
      <c r="J191" s="41">
        <f>SUM(F191:I191)</f>
        <v>3025.5</v>
      </c>
      <c r="K191" s="41">
        <v>62.422672000000006</v>
      </c>
      <c r="L191" s="41">
        <f>F191*1.1875%</f>
        <v>35.927812500000002</v>
      </c>
      <c r="M191" s="41"/>
      <c r="N191" s="41">
        <f>F191*1%</f>
        <v>30.254999999999999</v>
      </c>
      <c r="O191" s="41">
        <f>SUM(K191:N191)</f>
        <v>128.60548450000002</v>
      </c>
      <c r="P191" s="41">
        <f>J191-O191</f>
        <v>2896.8945155000001</v>
      </c>
      <c r="Q191" s="41"/>
      <c r="R191" s="41">
        <f>P191-Q191</f>
        <v>2896.8945155000001</v>
      </c>
      <c r="S191" s="40"/>
    </row>
    <row r="192" spans="2:19" ht="63.75" customHeight="1" x14ac:dyDescent="0.3">
      <c r="B192" s="53"/>
      <c r="C192" s="52"/>
      <c r="D192" s="51"/>
      <c r="E192" s="50"/>
      <c r="F192" s="47">
        <f>SUM(F188:F191)</f>
        <v>14120.25</v>
      </c>
      <c r="G192" s="47">
        <f>SUM(G188:G191)</f>
        <v>0</v>
      </c>
      <c r="H192" s="47">
        <f>SUM(H188:H191)</f>
        <v>0</v>
      </c>
      <c r="I192" s="47">
        <f>SUM(I188:I191)</f>
        <v>0</v>
      </c>
      <c r="J192" s="47">
        <f>SUM(J188:J191)</f>
        <v>14120.25</v>
      </c>
      <c r="K192" s="47">
        <f>SUM(K188:K191)</f>
        <v>690.52441599999997</v>
      </c>
      <c r="L192" s="47">
        <f>SUM(L188:L191)</f>
        <v>167.67796874999999</v>
      </c>
      <c r="M192" s="47">
        <f>SUM(M188:M191)</f>
        <v>0</v>
      </c>
      <c r="N192" s="47">
        <f>SUM(N188:N191)</f>
        <v>141.20249999999999</v>
      </c>
      <c r="O192" s="47">
        <f>SUM(O188:O191)</f>
        <v>999.40488474999995</v>
      </c>
      <c r="P192" s="47">
        <f>SUM(P188:P191)</f>
        <v>13120.84511525</v>
      </c>
      <c r="Q192" s="47">
        <f>SUM(Q188:Q191)</f>
        <v>0</v>
      </c>
      <c r="R192" s="47">
        <f>SUM(R188:R191)</f>
        <v>13120.84511525</v>
      </c>
      <c r="S192" s="46"/>
    </row>
    <row r="193" spans="2:19" ht="63.75" customHeight="1" thickBot="1" x14ac:dyDescent="0.35">
      <c r="B193" s="53"/>
      <c r="C193" s="52"/>
      <c r="D193" s="51"/>
      <c r="E193" s="50"/>
      <c r="F193" s="51"/>
      <c r="G193" s="51"/>
      <c r="H193" s="51"/>
      <c r="I193" s="51"/>
      <c r="J193" s="51"/>
      <c r="K193" s="51"/>
      <c r="L193" s="51"/>
      <c r="M193" s="51"/>
      <c r="N193" s="51"/>
      <c r="O193" s="51"/>
      <c r="P193" s="51"/>
      <c r="Q193" s="51"/>
      <c r="R193" s="51"/>
      <c r="S193" s="46"/>
    </row>
    <row r="194" spans="2:19" ht="63.75" customHeight="1" thickBot="1" x14ac:dyDescent="0.35">
      <c r="B194" s="55" t="s">
        <v>139</v>
      </c>
      <c r="C194" s="52"/>
      <c r="D194" s="51"/>
      <c r="E194" s="50"/>
      <c r="F194" s="51"/>
      <c r="G194" s="51"/>
      <c r="H194" s="51"/>
      <c r="I194" s="51"/>
      <c r="J194" s="51"/>
      <c r="K194" s="51"/>
      <c r="L194" s="51"/>
      <c r="M194" s="51"/>
      <c r="N194" s="51"/>
      <c r="O194" s="51"/>
      <c r="P194" s="51"/>
      <c r="Q194" s="51"/>
      <c r="R194" s="51"/>
      <c r="S194" s="46"/>
    </row>
    <row r="195" spans="2:19" ht="63.75" customHeight="1" x14ac:dyDescent="0.3">
      <c r="B195" s="54" t="s">
        <v>138</v>
      </c>
      <c r="C195" s="43" t="s">
        <v>137</v>
      </c>
      <c r="D195" s="41">
        <v>423.02</v>
      </c>
      <c r="E195" s="42">
        <v>15</v>
      </c>
      <c r="F195" s="41">
        <f>D195*E195</f>
        <v>6345.2999999999993</v>
      </c>
      <c r="G195" s="41"/>
      <c r="H195" s="41"/>
      <c r="I195" s="41"/>
      <c r="J195" s="41">
        <f>SUM(F195:I195)</f>
        <v>6345.2999999999993</v>
      </c>
      <c r="K195" s="41">
        <v>717.18170399999985</v>
      </c>
      <c r="L195" s="41"/>
      <c r="M195" s="41"/>
      <c r="N195" s="41"/>
      <c r="O195" s="41">
        <f>SUM(K195:N195)</f>
        <v>717.18170399999985</v>
      </c>
      <c r="P195" s="41">
        <f>J195-O195</f>
        <v>5628.1182959999996</v>
      </c>
      <c r="Q195" s="41">
        <f>F195*3%</f>
        <v>190.35899999999998</v>
      </c>
      <c r="R195" s="41">
        <f>P195-Q195</f>
        <v>5437.7592959999993</v>
      </c>
      <c r="S195" s="40"/>
    </row>
    <row r="196" spans="2:19" ht="63.75" customHeight="1" x14ac:dyDescent="0.3">
      <c r="B196" s="44" t="s">
        <v>136</v>
      </c>
      <c r="C196" s="43" t="s">
        <v>135</v>
      </c>
      <c r="D196" s="41">
        <v>271.06</v>
      </c>
      <c r="E196" s="42">
        <v>15</v>
      </c>
      <c r="F196" s="41">
        <f>D196*E196</f>
        <v>4065.9</v>
      </c>
      <c r="G196" s="41"/>
      <c r="H196" s="41"/>
      <c r="I196" s="41"/>
      <c r="J196" s="41">
        <f>SUM(F196:I196)</f>
        <v>4065.9</v>
      </c>
      <c r="K196" s="41">
        <v>320.96819199999999</v>
      </c>
      <c r="L196" s="41">
        <f>F196*1.1875%</f>
        <v>48.282562500000004</v>
      </c>
      <c r="M196" s="41"/>
      <c r="N196" s="41">
        <f>F196*1%</f>
        <v>40.658999999999999</v>
      </c>
      <c r="O196" s="41">
        <f>SUM(K196:N196)</f>
        <v>409.90975449999996</v>
      </c>
      <c r="P196" s="41">
        <f>J196-O196</f>
        <v>3655.9902455000001</v>
      </c>
      <c r="Q196" s="41"/>
      <c r="R196" s="41">
        <f>P196-Q196</f>
        <v>3655.9902455000001</v>
      </c>
      <c r="S196" s="40"/>
    </row>
    <row r="197" spans="2:19" ht="63.75" customHeight="1" x14ac:dyDescent="0.3">
      <c r="B197" s="44" t="s">
        <v>126</v>
      </c>
      <c r="C197" s="43" t="s">
        <v>134</v>
      </c>
      <c r="D197" s="41">
        <v>271.06</v>
      </c>
      <c r="E197" s="42">
        <v>15</v>
      </c>
      <c r="F197" s="41">
        <f>D197*E197</f>
        <v>4065.9</v>
      </c>
      <c r="G197" s="41"/>
      <c r="H197" s="41"/>
      <c r="I197" s="41"/>
      <c r="J197" s="41">
        <f>SUM(F197:I197)</f>
        <v>4065.9</v>
      </c>
      <c r="K197" s="41">
        <v>320.96800000000002</v>
      </c>
      <c r="L197" s="41">
        <f>F197*1.1875%</f>
        <v>48.282562500000004</v>
      </c>
      <c r="M197" s="41"/>
      <c r="N197" s="41">
        <f>F197*1%</f>
        <v>40.658999999999999</v>
      </c>
      <c r="O197" s="41">
        <f>SUM(K197:N197)</f>
        <v>409.90956249999999</v>
      </c>
      <c r="P197" s="41">
        <f>J197-O197</f>
        <v>3655.9904375000001</v>
      </c>
      <c r="Q197" s="41"/>
      <c r="R197" s="41">
        <f>P197-Q197</f>
        <v>3655.9904375000001</v>
      </c>
      <c r="S197" s="40"/>
    </row>
    <row r="198" spans="2:19" ht="63.75" customHeight="1" x14ac:dyDescent="0.3">
      <c r="B198" s="44" t="s">
        <v>119</v>
      </c>
      <c r="C198" s="43" t="s">
        <v>133</v>
      </c>
      <c r="D198" s="41">
        <v>207.79</v>
      </c>
      <c r="E198" s="42">
        <v>15</v>
      </c>
      <c r="F198" s="41">
        <f>D198*E198</f>
        <v>3116.85</v>
      </c>
      <c r="G198" s="41"/>
      <c r="H198" s="41"/>
      <c r="I198" s="41"/>
      <c r="J198" s="41">
        <f>SUM(F198:I198)</f>
        <v>3116.85</v>
      </c>
      <c r="K198" s="41">
        <v>92.61</v>
      </c>
      <c r="L198" s="41">
        <f>F198*1.1875%</f>
        <v>37.012593750000001</v>
      </c>
      <c r="M198" s="41"/>
      <c r="N198" s="41">
        <f>F198*1%</f>
        <v>31.168499999999998</v>
      </c>
      <c r="O198" s="41">
        <f>SUM(K198:N198)</f>
        <v>160.79109374999999</v>
      </c>
      <c r="P198" s="41">
        <f>J198-O198</f>
        <v>2956.0589062499998</v>
      </c>
      <c r="Q198" s="41"/>
      <c r="R198" s="41">
        <f>P198-Q198</f>
        <v>2956.0589062499998</v>
      </c>
      <c r="S198" s="40"/>
    </row>
    <row r="199" spans="2:19" ht="63.75" customHeight="1" x14ac:dyDescent="0.3">
      <c r="B199" s="44" t="s">
        <v>119</v>
      </c>
      <c r="C199" s="43" t="s">
        <v>132</v>
      </c>
      <c r="D199" s="41">
        <v>166.93</v>
      </c>
      <c r="E199" s="42">
        <v>15</v>
      </c>
      <c r="F199" s="41">
        <f>D199*E199</f>
        <v>2503.9500000000003</v>
      </c>
      <c r="G199" s="41"/>
      <c r="H199" s="41"/>
      <c r="I199" s="41">
        <v>9.3219679999999698</v>
      </c>
      <c r="J199" s="41">
        <f>SUM(F199:I199)</f>
        <v>2513.271968</v>
      </c>
      <c r="K199" s="41"/>
      <c r="L199" s="41">
        <f>F199*1.1875%</f>
        <v>29.734406250000003</v>
      </c>
      <c r="M199" s="41"/>
      <c r="N199" s="41">
        <f>F199*1%</f>
        <v>25.039500000000004</v>
      </c>
      <c r="O199" s="41">
        <f>SUM(K199:N199)</f>
        <v>54.77390625000001</v>
      </c>
      <c r="P199" s="41">
        <f>J199-O199</f>
        <v>2458.49806175</v>
      </c>
      <c r="Q199" s="41"/>
      <c r="R199" s="41">
        <f>P199-Q199</f>
        <v>2458.49806175</v>
      </c>
      <c r="S199" s="40"/>
    </row>
    <row r="200" spans="2:19" ht="63.75" customHeight="1" x14ac:dyDescent="0.3">
      <c r="B200" s="44" t="s">
        <v>131</v>
      </c>
      <c r="C200" s="43" t="s">
        <v>130</v>
      </c>
      <c r="D200" s="41">
        <v>180.72</v>
      </c>
      <c r="E200" s="42">
        <v>15</v>
      </c>
      <c r="F200" s="41">
        <f>D200*E200</f>
        <v>2710.8</v>
      </c>
      <c r="G200" s="41"/>
      <c r="H200" s="41"/>
      <c r="I200" s="41"/>
      <c r="J200" s="41">
        <f>SUM(F200:I200)</f>
        <v>2710.8</v>
      </c>
      <c r="K200" s="41">
        <v>28.183312000000029</v>
      </c>
      <c r="L200" s="41">
        <f>F200*1.1875%</f>
        <v>32.190750000000001</v>
      </c>
      <c r="M200" s="41"/>
      <c r="N200" s="41">
        <f>F200*1%</f>
        <v>27.108000000000004</v>
      </c>
      <c r="O200" s="41">
        <f>SUM(K200:N200)</f>
        <v>87.482062000000042</v>
      </c>
      <c r="P200" s="41">
        <f>J200-O200</f>
        <v>2623.3179380000001</v>
      </c>
      <c r="Q200" s="41"/>
      <c r="R200" s="57">
        <f>P200-Q200</f>
        <v>2623.3179380000001</v>
      </c>
      <c r="S200" s="40"/>
    </row>
    <row r="201" spans="2:19" ht="63.75" customHeight="1" x14ac:dyDescent="0.3">
      <c r="B201" s="44" t="s">
        <v>119</v>
      </c>
      <c r="C201" s="43" t="s">
        <v>129</v>
      </c>
      <c r="D201" s="41">
        <v>211.56</v>
      </c>
      <c r="E201" s="42">
        <v>15</v>
      </c>
      <c r="F201" s="41">
        <f>D201*E201</f>
        <v>3173.4</v>
      </c>
      <c r="G201" s="41"/>
      <c r="H201" s="41"/>
      <c r="I201" s="41"/>
      <c r="J201" s="41">
        <f>SUM(F201:I201)</f>
        <v>3173.4</v>
      </c>
      <c r="K201" s="41">
        <v>98.764192000000008</v>
      </c>
      <c r="L201" s="41">
        <f>F201*1.1875%</f>
        <v>37.684125000000002</v>
      </c>
      <c r="M201" s="41"/>
      <c r="N201" s="41">
        <f>F201*1%</f>
        <v>31.734000000000002</v>
      </c>
      <c r="O201" s="41">
        <f>SUM(K201:N201)</f>
        <v>168.18231700000001</v>
      </c>
      <c r="P201" s="41">
        <f>J201-O201</f>
        <v>3005.2176829999999</v>
      </c>
      <c r="Q201" s="41"/>
      <c r="R201" s="41">
        <f>P201-Q201</f>
        <v>3005.2176829999999</v>
      </c>
      <c r="S201" s="40"/>
    </row>
    <row r="202" spans="2:19" ht="63.75" customHeight="1" x14ac:dyDescent="0.3">
      <c r="B202" s="44" t="s">
        <v>126</v>
      </c>
      <c r="C202" s="43" t="s">
        <v>128</v>
      </c>
      <c r="D202" s="41">
        <v>210.12</v>
      </c>
      <c r="E202" s="42">
        <v>15</v>
      </c>
      <c r="F202" s="41">
        <f>D202*E202</f>
        <v>3151.8</v>
      </c>
      <c r="G202" s="41"/>
      <c r="H202" s="41"/>
      <c r="I202" s="41"/>
      <c r="J202" s="41">
        <f>SUM(F202:I202)</f>
        <v>3151.8</v>
      </c>
      <c r="K202" s="41">
        <v>96.414112000000017</v>
      </c>
      <c r="L202" s="41">
        <f>F202*1.1875%</f>
        <v>37.427625000000006</v>
      </c>
      <c r="M202" s="41"/>
      <c r="N202" s="41">
        <f>F202*1%</f>
        <v>31.518000000000004</v>
      </c>
      <c r="O202" s="41">
        <f>SUM(K202:N202)</f>
        <v>165.35973700000002</v>
      </c>
      <c r="P202" s="41">
        <f>J202-O202</f>
        <v>2986.440263</v>
      </c>
      <c r="Q202" s="41"/>
      <c r="R202" s="41">
        <f>P202-Q202</f>
        <v>2986.440263</v>
      </c>
      <c r="S202" s="40"/>
    </row>
    <row r="203" spans="2:19" ht="63.75" customHeight="1" x14ac:dyDescent="0.3">
      <c r="B203" s="44" t="s">
        <v>126</v>
      </c>
      <c r="C203" s="43" t="s">
        <v>127</v>
      </c>
      <c r="D203" s="41">
        <v>210.12</v>
      </c>
      <c r="E203" s="42">
        <v>15</v>
      </c>
      <c r="F203" s="41">
        <f>D203*E203</f>
        <v>3151.8</v>
      </c>
      <c r="G203" s="41"/>
      <c r="H203" s="41"/>
      <c r="I203" s="41"/>
      <c r="J203" s="41">
        <f>SUM(F203:I203)</f>
        <v>3151.8</v>
      </c>
      <c r="K203" s="41">
        <v>96.414000000000001</v>
      </c>
      <c r="L203" s="41">
        <f>F203*1.1875%</f>
        <v>37.427625000000006</v>
      </c>
      <c r="M203" s="41"/>
      <c r="N203" s="41">
        <f>F203*1%</f>
        <v>31.518000000000004</v>
      </c>
      <c r="O203" s="41">
        <f>SUM(K203:N203)</f>
        <v>165.35962500000002</v>
      </c>
      <c r="P203" s="41">
        <f>J203-O203</f>
        <v>2986.4403750000001</v>
      </c>
      <c r="Q203" s="41"/>
      <c r="R203" s="41">
        <f>P203-Q203</f>
        <v>2986.4403750000001</v>
      </c>
      <c r="S203" s="40"/>
    </row>
    <row r="204" spans="2:19" ht="63.75" customHeight="1" x14ac:dyDescent="0.3">
      <c r="B204" s="44" t="s">
        <v>126</v>
      </c>
      <c r="C204" s="43" t="s">
        <v>125</v>
      </c>
      <c r="D204" s="41">
        <v>253.09</v>
      </c>
      <c r="E204" s="42">
        <v>15</v>
      </c>
      <c r="F204" s="41">
        <f>D204*E204</f>
        <v>3796.35</v>
      </c>
      <c r="G204" s="41"/>
      <c r="H204" s="41"/>
      <c r="I204" s="41"/>
      <c r="J204" s="41">
        <f>SUM(F204:I204)</f>
        <v>3796.35</v>
      </c>
      <c r="K204" s="41">
        <v>291.64115199999998</v>
      </c>
      <c r="L204" s="41">
        <f>F204*1.1875%</f>
        <v>45.081656250000002</v>
      </c>
      <c r="M204" s="41"/>
      <c r="N204" s="41">
        <f>F204*1%</f>
        <v>37.963500000000003</v>
      </c>
      <c r="O204" s="41">
        <f>SUM(K204:N204)</f>
        <v>374.68630824999997</v>
      </c>
      <c r="P204" s="41">
        <f>J204-O204</f>
        <v>3421.66369175</v>
      </c>
      <c r="Q204" s="41"/>
      <c r="R204" s="41">
        <f>P204-Q204</f>
        <v>3421.66369175</v>
      </c>
      <c r="S204" s="40"/>
    </row>
    <row r="205" spans="2:19" ht="63.75" customHeight="1" x14ac:dyDescent="0.3">
      <c r="B205" s="44" t="s">
        <v>123</v>
      </c>
      <c r="C205" s="43" t="s">
        <v>124</v>
      </c>
      <c r="D205" s="41">
        <v>271.06</v>
      </c>
      <c r="E205" s="42">
        <v>15</v>
      </c>
      <c r="F205" s="41">
        <f>D205*E205</f>
        <v>4065.9</v>
      </c>
      <c r="G205" s="41"/>
      <c r="H205" s="41"/>
      <c r="I205" s="41"/>
      <c r="J205" s="41">
        <f>SUM(F205:I205)</f>
        <v>4065.9</v>
      </c>
      <c r="K205" s="41">
        <v>320.96819199999999</v>
      </c>
      <c r="L205" s="41">
        <f>F205*1.1875%</f>
        <v>48.282562500000004</v>
      </c>
      <c r="M205" s="41"/>
      <c r="N205" s="41">
        <f>F205*1%</f>
        <v>40.658999999999999</v>
      </c>
      <c r="O205" s="41">
        <f>SUM(K205:N205)</f>
        <v>409.90975449999996</v>
      </c>
      <c r="P205" s="41">
        <f>J205-O205</f>
        <v>3655.9902455000001</v>
      </c>
      <c r="Q205" s="41"/>
      <c r="R205" s="41">
        <f>P205-Q205</f>
        <v>3655.9902455000001</v>
      </c>
      <c r="S205" s="40"/>
    </row>
    <row r="206" spans="2:19" ht="63.75" customHeight="1" x14ac:dyDescent="0.3">
      <c r="B206" s="44" t="s">
        <v>123</v>
      </c>
      <c r="C206" s="43" t="s">
        <v>122</v>
      </c>
      <c r="D206" s="41">
        <v>271.06</v>
      </c>
      <c r="E206" s="42">
        <v>15</v>
      </c>
      <c r="F206" s="41">
        <f>D206*E206</f>
        <v>4065.9</v>
      </c>
      <c r="G206" s="41"/>
      <c r="H206" s="41"/>
      <c r="I206" s="41"/>
      <c r="J206" s="41">
        <f>SUM(F206:I206)</f>
        <v>4065.9</v>
      </c>
      <c r="K206" s="41">
        <v>320.96800000000002</v>
      </c>
      <c r="L206" s="41">
        <f>F206*1.1875%</f>
        <v>48.282562500000004</v>
      </c>
      <c r="M206" s="41"/>
      <c r="N206" s="41">
        <f>F206*1%</f>
        <v>40.658999999999999</v>
      </c>
      <c r="O206" s="41">
        <f>SUM(K206:N206)</f>
        <v>409.90956249999999</v>
      </c>
      <c r="P206" s="41">
        <f>J206-O206</f>
        <v>3655.9904375000001</v>
      </c>
      <c r="Q206" s="41"/>
      <c r="R206" s="41">
        <f>P206-Q206</f>
        <v>3655.9904375000001</v>
      </c>
      <c r="S206" s="40"/>
    </row>
    <row r="207" spans="2:19" ht="63.75" customHeight="1" x14ac:dyDescent="0.3">
      <c r="B207" s="44" t="s">
        <v>119</v>
      </c>
      <c r="C207" s="43" t="s">
        <v>121</v>
      </c>
      <c r="D207" s="41">
        <v>207.79</v>
      </c>
      <c r="E207" s="42">
        <v>15</v>
      </c>
      <c r="F207" s="41">
        <f>D207*E207</f>
        <v>3116.85</v>
      </c>
      <c r="G207" s="41"/>
      <c r="H207" s="41"/>
      <c r="I207" s="41"/>
      <c r="J207" s="41">
        <f>SUM(F207:I207)</f>
        <v>3116.85</v>
      </c>
      <c r="K207" s="41">
        <v>92.61</v>
      </c>
      <c r="L207" s="41">
        <f>F207*1.1875%</f>
        <v>37.012593750000001</v>
      </c>
      <c r="M207" s="41"/>
      <c r="N207" s="41">
        <f>F207*1%</f>
        <v>31.168499999999998</v>
      </c>
      <c r="O207" s="41">
        <f>SUM(K207:N207)</f>
        <v>160.79109374999999</v>
      </c>
      <c r="P207" s="41">
        <f>J207-O207</f>
        <v>2956.0589062499998</v>
      </c>
      <c r="Q207" s="41"/>
      <c r="R207" s="41">
        <f>P207-Q207</f>
        <v>2956.0589062499998</v>
      </c>
      <c r="S207" s="40"/>
    </row>
    <row r="208" spans="2:19" ht="63.75" customHeight="1" x14ac:dyDescent="0.3">
      <c r="B208" s="44" t="s">
        <v>119</v>
      </c>
      <c r="C208" s="43" t="s">
        <v>120</v>
      </c>
      <c r="D208" s="41">
        <v>211.56</v>
      </c>
      <c r="E208" s="42">
        <v>15</v>
      </c>
      <c r="F208" s="41">
        <f>D208*E208</f>
        <v>3173.4</v>
      </c>
      <c r="G208" s="41"/>
      <c r="H208" s="41"/>
      <c r="I208" s="41"/>
      <c r="J208" s="41">
        <f>SUM(F208:I208)</f>
        <v>3173.4</v>
      </c>
      <c r="K208" s="41">
        <v>98.76</v>
      </c>
      <c r="L208" s="41">
        <f>F208*1.1875%</f>
        <v>37.684125000000002</v>
      </c>
      <c r="M208" s="41"/>
      <c r="N208" s="41" t="s">
        <v>46</v>
      </c>
      <c r="O208" s="41">
        <f>SUM(K208:N208)</f>
        <v>136.44412500000001</v>
      </c>
      <c r="P208" s="41">
        <f>J208-O208</f>
        <v>3036.9558750000001</v>
      </c>
      <c r="Q208" s="41"/>
      <c r="R208" s="41">
        <f>P208-Q208</f>
        <v>3036.9558750000001</v>
      </c>
      <c r="S208" s="40"/>
    </row>
    <row r="209" spans="2:19" ht="63.75" customHeight="1" x14ac:dyDescent="0.3">
      <c r="B209" s="44" t="s">
        <v>119</v>
      </c>
      <c r="C209" s="43" t="s">
        <v>118</v>
      </c>
      <c r="D209" s="41">
        <v>211.56</v>
      </c>
      <c r="E209" s="42">
        <v>15</v>
      </c>
      <c r="F209" s="41">
        <f>D209*E209</f>
        <v>3173.4</v>
      </c>
      <c r="G209" s="41"/>
      <c r="H209" s="41"/>
      <c r="I209" s="41"/>
      <c r="J209" s="41">
        <f>SUM(F209:I209)</f>
        <v>3173.4</v>
      </c>
      <c r="K209" s="41">
        <v>98.76</v>
      </c>
      <c r="L209" s="41">
        <f>F209*1.1875%</f>
        <v>37.684125000000002</v>
      </c>
      <c r="M209" s="41"/>
      <c r="N209" s="41">
        <f>F209*1%</f>
        <v>31.734000000000002</v>
      </c>
      <c r="O209" s="41">
        <f>SUM(K209:N209)</f>
        <v>168.17812500000002</v>
      </c>
      <c r="P209" s="41">
        <f>J209-O209</f>
        <v>3005.2218750000002</v>
      </c>
      <c r="Q209" s="41"/>
      <c r="R209" s="41">
        <f>P209-Q209</f>
        <v>3005.2218750000002</v>
      </c>
      <c r="S209" s="40"/>
    </row>
    <row r="210" spans="2:19" ht="63.75" customHeight="1" x14ac:dyDescent="0.3">
      <c r="B210" s="53"/>
      <c r="C210" s="52"/>
      <c r="D210" s="51"/>
      <c r="E210" s="50"/>
      <c r="F210" s="47">
        <f>SUM(F195:F209)</f>
        <v>53677.5</v>
      </c>
      <c r="G210" s="47">
        <f>SUM(G195:G209)</f>
        <v>0</v>
      </c>
      <c r="H210" s="47">
        <f>SUM(H195:H209)</f>
        <v>0</v>
      </c>
      <c r="I210" s="47">
        <f>SUM(I195:I209)</f>
        <v>9.3219679999999698</v>
      </c>
      <c r="J210" s="47">
        <f>SUM(J195:J209)</f>
        <v>53686.821968000004</v>
      </c>
      <c r="K210" s="47">
        <f>SUM(K195:K209)</f>
        <v>2995.2108560000001</v>
      </c>
      <c r="L210" s="47">
        <f>SUM(L195:L209)</f>
        <v>562.06987500000002</v>
      </c>
      <c r="M210" s="47">
        <f>SUM(M195:M209)</f>
        <v>0</v>
      </c>
      <c r="N210" s="47">
        <f>SUM(N195:N209)</f>
        <v>441.58800000000002</v>
      </c>
      <c r="O210" s="47">
        <f>SUM(O195:O209)</f>
        <v>3998.868731</v>
      </c>
      <c r="P210" s="47">
        <f>SUM(P195:P209)</f>
        <v>49687.953236999994</v>
      </c>
      <c r="Q210" s="47">
        <f>SUM(Q195:Q209)</f>
        <v>190.35899999999998</v>
      </c>
      <c r="R210" s="47">
        <f>SUM(R195:R209)</f>
        <v>49497.594236999998</v>
      </c>
      <c r="S210" s="46"/>
    </row>
    <row r="211" spans="2:19" ht="63.75" customHeight="1" thickBot="1" x14ac:dyDescent="0.35">
      <c r="B211" s="53"/>
      <c r="C211" s="52"/>
      <c r="D211" s="51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  <c r="S211" s="46"/>
    </row>
    <row r="212" spans="2:19" ht="63.75" customHeight="1" thickBot="1" x14ac:dyDescent="0.35">
      <c r="B212" s="55" t="s">
        <v>117</v>
      </c>
      <c r="C212" s="52"/>
      <c r="D212" s="51"/>
      <c r="E212" s="50"/>
      <c r="F212" s="51"/>
      <c r="G212" s="51"/>
      <c r="H212" s="51"/>
      <c r="I212" s="51"/>
      <c r="J212" s="51"/>
      <c r="K212" s="51"/>
      <c r="L212" s="51"/>
      <c r="M212" s="51"/>
      <c r="N212" s="51"/>
      <c r="O212" s="51"/>
      <c r="P212" s="51"/>
      <c r="Q212" s="51"/>
      <c r="R212" s="51"/>
      <c r="S212" s="46"/>
    </row>
    <row r="213" spans="2:19" ht="63.75" customHeight="1" x14ac:dyDescent="0.3">
      <c r="B213" s="54" t="s">
        <v>116</v>
      </c>
      <c r="C213" s="43" t="s">
        <v>115</v>
      </c>
      <c r="D213" s="41">
        <v>228.65</v>
      </c>
      <c r="E213" s="42">
        <v>15</v>
      </c>
      <c r="F213" s="41">
        <f>D213*E213</f>
        <v>3429.75</v>
      </c>
      <c r="G213" s="41"/>
      <c r="H213" s="41"/>
      <c r="I213" s="41"/>
      <c r="J213" s="41">
        <f>SUM(F213:I213)</f>
        <v>3429.75</v>
      </c>
      <c r="K213" s="41">
        <v>126.65507199999999</v>
      </c>
      <c r="L213" s="41">
        <f>F213*1.1875%</f>
        <v>40.728281250000002</v>
      </c>
      <c r="M213" s="41"/>
      <c r="N213" s="41">
        <f>F213*1%</f>
        <v>34.297499999999999</v>
      </c>
      <c r="O213" s="41">
        <f>SUM(K213:N213)</f>
        <v>201.68085324999998</v>
      </c>
      <c r="P213" s="41">
        <f>J213-O213</f>
        <v>3228.0691467500001</v>
      </c>
      <c r="Q213" s="41"/>
      <c r="R213" s="57">
        <f>P213-Q213</f>
        <v>3228.0691467500001</v>
      </c>
      <c r="S213" s="40"/>
    </row>
    <row r="214" spans="2:19" ht="63.75" customHeight="1" x14ac:dyDescent="0.3">
      <c r="B214" s="53"/>
      <c r="C214" s="52"/>
      <c r="D214" s="51"/>
      <c r="E214" s="50"/>
      <c r="F214" s="47">
        <f>SUM(F213)</f>
        <v>3429.75</v>
      </c>
      <c r="G214" s="47">
        <f>SUM(G213)</f>
        <v>0</v>
      </c>
      <c r="H214" s="47">
        <f>SUM(H213)</f>
        <v>0</v>
      </c>
      <c r="I214" s="47">
        <f>SUM(I213)</f>
        <v>0</v>
      </c>
      <c r="J214" s="47">
        <f>SUM(J213)</f>
        <v>3429.75</v>
      </c>
      <c r="K214" s="47">
        <f>SUM(K213)</f>
        <v>126.65507199999999</v>
      </c>
      <c r="L214" s="47">
        <f>SUM(L213)</f>
        <v>40.728281250000002</v>
      </c>
      <c r="M214" s="47">
        <f>SUM(M213)</f>
        <v>0</v>
      </c>
      <c r="N214" s="47">
        <f>SUM(N213)</f>
        <v>34.297499999999999</v>
      </c>
      <c r="O214" s="47">
        <f>SUM(O213)</f>
        <v>201.68085324999998</v>
      </c>
      <c r="P214" s="47">
        <f>SUM(P213)</f>
        <v>3228.0691467500001</v>
      </c>
      <c r="Q214" s="47">
        <f>SUM(Q213)</f>
        <v>0</v>
      </c>
      <c r="R214" s="47">
        <f>SUM(R213)</f>
        <v>3228.0691467500001</v>
      </c>
      <c r="S214" s="46"/>
    </row>
    <row r="215" spans="2:19" ht="63.75" customHeight="1" thickBot="1" x14ac:dyDescent="0.35">
      <c r="B215" s="53"/>
      <c r="C215" s="52"/>
      <c r="D215" s="51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  <c r="S215" s="46"/>
    </row>
    <row r="216" spans="2:19" ht="63.75" customHeight="1" thickBot="1" x14ac:dyDescent="0.35">
      <c r="B216" s="55" t="s">
        <v>114</v>
      </c>
      <c r="C216" s="52"/>
      <c r="D216" s="51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  <c r="S216" s="46"/>
    </row>
    <row r="217" spans="2:19" ht="63.75" customHeight="1" x14ac:dyDescent="0.3">
      <c r="B217" s="54" t="s">
        <v>113</v>
      </c>
      <c r="C217" s="43" t="s">
        <v>112</v>
      </c>
      <c r="D217" s="41">
        <v>199.27</v>
      </c>
      <c r="E217" s="42">
        <v>15</v>
      </c>
      <c r="F217" s="41">
        <f>D217*E217</f>
        <v>2989.05</v>
      </c>
      <c r="G217" s="41"/>
      <c r="H217" s="41"/>
      <c r="I217" s="41"/>
      <c r="J217" s="41">
        <f>SUM(F217:I217)</f>
        <v>2989.05</v>
      </c>
      <c r="K217" s="41">
        <v>58.456912000000017</v>
      </c>
      <c r="L217" s="41">
        <f>F217*1.1875%</f>
        <v>35.494968750000005</v>
      </c>
      <c r="M217" s="41"/>
      <c r="N217" s="41">
        <f>F217*1%</f>
        <v>29.890500000000003</v>
      </c>
      <c r="O217" s="41">
        <f>SUM(K217:N217)</f>
        <v>123.84238075000002</v>
      </c>
      <c r="P217" s="41">
        <f>J217-O217</f>
        <v>2865.2076192500003</v>
      </c>
      <c r="Q217" s="41"/>
      <c r="R217" s="41">
        <f>P217-Q217</f>
        <v>2865.2076192500003</v>
      </c>
      <c r="S217" s="40"/>
    </row>
    <row r="218" spans="2:19" ht="63.75" customHeight="1" x14ac:dyDescent="0.3">
      <c r="B218" s="44" t="s">
        <v>111</v>
      </c>
      <c r="C218" s="43" t="s">
        <v>110</v>
      </c>
      <c r="D218" s="41">
        <v>252.17</v>
      </c>
      <c r="E218" s="42">
        <v>15</v>
      </c>
      <c r="F218" s="41">
        <f>D218*E218</f>
        <v>3782.5499999999997</v>
      </c>
      <c r="G218" s="41"/>
      <c r="H218" s="41"/>
      <c r="I218" s="41"/>
      <c r="J218" s="41">
        <f>SUM(F218:I218)</f>
        <v>3782.5499999999997</v>
      </c>
      <c r="K218" s="41">
        <v>290.13971199999992</v>
      </c>
      <c r="L218" s="41">
        <f>F218*1.1875%</f>
        <v>44.917781249999997</v>
      </c>
      <c r="M218" s="41"/>
      <c r="N218" s="41">
        <f>F218*1%</f>
        <v>37.825499999999998</v>
      </c>
      <c r="O218" s="41">
        <f>SUM(K218:N218)</f>
        <v>372.88299324999991</v>
      </c>
      <c r="P218" s="41">
        <f>J218-O218</f>
        <v>3409.6670067499999</v>
      </c>
      <c r="Q218" s="41"/>
      <c r="R218" s="41">
        <f>P218-Q218</f>
        <v>3409.6670067499999</v>
      </c>
      <c r="S218" s="40"/>
    </row>
    <row r="219" spans="2:19" ht="63.75" customHeight="1" x14ac:dyDescent="0.3">
      <c r="B219" s="53"/>
      <c r="C219" s="52"/>
      <c r="D219" s="51"/>
      <c r="E219" s="50"/>
      <c r="F219" s="47">
        <f>SUM(F217:F218)</f>
        <v>6771.6</v>
      </c>
      <c r="G219" s="47">
        <f>SUM(G217:G218)</f>
        <v>0</v>
      </c>
      <c r="H219" s="47">
        <f>SUM(H217:H218)</f>
        <v>0</v>
      </c>
      <c r="I219" s="47">
        <f>SUM(I217:I218)</f>
        <v>0</v>
      </c>
      <c r="J219" s="47">
        <f>SUM(J217:J218)</f>
        <v>6771.6</v>
      </c>
      <c r="K219" s="47">
        <f>SUM(K217:K218)</f>
        <v>348.59662399999991</v>
      </c>
      <c r="L219" s="47">
        <f>SUM(L217:L218)</f>
        <v>80.412750000000003</v>
      </c>
      <c r="M219" s="47">
        <f>SUM(M217:M218)</f>
        <v>0</v>
      </c>
      <c r="N219" s="47">
        <f>SUM(N217:N218)</f>
        <v>67.716000000000008</v>
      </c>
      <c r="O219" s="47">
        <f>SUM(O217:O218)</f>
        <v>496.72537399999993</v>
      </c>
      <c r="P219" s="47">
        <f>SUM(P217:P218)</f>
        <v>6274.8746260000007</v>
      </c>
      <c r="Q219" s="47">
        <f>SUM(Q217:Q218)</f>
        <v>0</v>
      </c>
      <c r="R219" s="47">
        <f>SUM(R217:R218)</f>
        <v>6274.8746260000007</v>
      </c>
      <c r="S219" s="46"/>
    </row>
    <row r="220" spans="2:19" ht="63.75" customHeight="1" thickBot="1" x14ac:dyDescent="0.35">
      <c r="B220" s="53"/>
      <c r="C220" s="52"/>
      <c r="D220" s="51"/>
      <c r="E220" s="50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46"/>
    </row>
    <row r="221" spans="2:19" ht="63.75" customHeight="1" thickBot="1" x14ac:dyDescent="0.35">
      <c r="B221" s="55" t="s">
        <v>109</v>
      </c>
      <c r="C221" s="52"/>
      <c r="D221" s="51"/>
      <c r="E221" s="50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  <c r="Q221" s="51"/>
      <c r="R221" s="51"/>
      <c r="S221" s="46"/>
    </row>
    <row r="222" spans="2:19" ht="63.75" customHeight="1" thickBot="1" x14ac:dyDescent="0.35">
      <c r="B222" s="48"/>
      <c r="C222" s="52"/>
      <c r="D222" s="51"/>
      <c r="E222" s="50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  <c r="Q222" s="51"/>
      <c r="R222" s="51"/>
      <c r="S222" s="46"/>
    </row>
    <row r="223" spans="2:19" ht="63.75" customHeight="1" thickBot="1" x14ac:dyDescent="0.35">
      <c r="B223" s="55" t="s">
        <v>108</v>
      </c>
      <c r="C223" s="52"/>
      <c r="D223" s="51"/>
      <c r="E223" s="50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  <c r="Q223" s="51"/>
      <c r="R223" s="51"/>
      <c r="S223" s="46"/>
    </row>
    <row r="224" spans="2:19" ht="63.75" customHeight="1" x14ac:dyDescent="0.3">
      <c r="B224" s="54" t="s">
        <v>106</v>
      </c>
      <c r="C224" s="43" t="s">
        <v>107</v>
      </c>
      <c r="D224" s="41">
        <v>131.66999999999999</v>
      </c>
      <c r="E224" s="42">
        <v>15</v>
      </c>
      <c r="F224" s="41">
        <f>D224*E224</f>
        <v>1975.0499999999997</v>
      </c>
      <c r="G224" s="41"/>
      <c r="H224" s="41"/>
      <c r="I224" s="41">
        <v>75.01624000000001</v>
      </c>
      <c r="J224" s="41">
        <f>SUM(F224:I224)</f>
        <v>2050.0662399999997</v>
      </c>
      <c r="K224" s="41"/>
      <c r="L224" s="41">
        <f>F224*1.1875%</f>
        <v>23.453718749999997</v>
      </c>
      <c r="M224" s="41"/>
      <c r="N224" s="41">
        <f>F224*1%</f>
        <v>19.750499999999999</v>
      </c>
      <c r="O224" s="41">
        <f>SUM(K224:N224)</f>
        <v>43.204218749999995</v>
      </c>
      <c r="P224" s="41">
        <f>J224-O224</f>
        <v>2006.8620212499995</v>
      </c>
      <c r="Q224" s="41"/>
      <c r="R224" s="41">
        <f>P224-Q224</f>
        <v>2006.8620212499995</v>
      </c>
      <c r="S224" s="40"/>
    </row>
    <row r="225" spans="2:19" ht="63.75" customHeight="1" x14ac:dyDescent="0.3">
      <c r="B225" s="44" t="s">
        <v>106</v>
      </c>
      <c r="C225" s="43" t="s">
        <v>105</v>
      </c>
      <c r="D225" s="41">
        <v>219.32</v>
      </c>
      <c r="E225" s="42">
        <v>15</v>
      </c>
      <c r="F225" s="41">
        <f>D225*E225</f>
        <v>3289.7999999999997</v>
      </c>
      <c r="G225" s="41"/>
      <c r="H225" s="41"/>
      <c r="I225" s="41"/>
      <c r="J225" s="41">
        <f>SUM(F225:I225)</f>
        <v>3289.7999999999997</v>
      </c>
      <c r="K225" s="41">
        <v>111.42851199999998</v>
      </c>
      <c r="L225" s="41">
        <f>F225*1.1875%</f>
        <v>39.066375000000001</v>
      </c>
      <c r="M225" s="41"/>
      <c r="N225" s="41">
        <f>F225*1%</f>
        <v>32.897999999999996</v>
      </c>
      <c r="O225" s="41">
        <f>SUM(K225:N225)</f>
        <v>183.39288699999997</v>
      </c>
      <c r="P225" s="41">
        <f>J225-O225</f>
        <v>3106.4071129999998</v>
      </c>
      <c r="Q225" s="41"/>
      <c r="R225" s="41">
        <f>P225-Q225</f>
        <v>3106.4071129999998</v>
      </c>
      <c r="S225" s="40"/>
    </row>
    <row r="226" spans="2:19" ht="63.75" customHeight="1" x14ac:dyDescent="0.3">
      <c r="B226" s="44" t="s">
        <v>104</v>
      </c>
      <c r="C226" s="43" t="s">
        <v>103</v>
      </c>
      <c r="D226" s="41">
        <v>174.01</v>
      </c>
      <c r="E226" s="42">
        <v>15</v>
      </c>
      <c r="F226" s="41">
        <f>D226*E226</f>
        <v>2610.1499999999996</v>
      </c>
      <c r="G226" s="41"/>
      <c r="H226" s="41"/>
      <c r="I226" s="41"/>
      <c r="J226" s="41">
        <f>SUM(F226:I226)</f>
        <v>2610.1499999999996</v>
      </c>
      <c r="K226" s="41">
        <v>2.2325919999999542</v>
      </c>
      <c r="L226" s="41">
        <f>F226*1.1875%</f>
        <v>30.995531249999996</v>
      </c>
      <c r="M226" s="41"/>
      <c r="N226" s="41">
        <f>F226*1%</f>
        <v>26.101499999999998</v>
      </c>
      <c r="O226" s="41">
        <f>SUM(K226:N226)</f>
        <v>59.329623249999955</v>
      </c>
      <c r="P226" s="41">
        <f>J226-O226</f>
        <v>2550.8203767499995</v>
      </c>
      <c r="Q226" s="41"/>
      <c r="R226" s="41">
        <f>P226-Q226</f>
        <v>2550.8203767499995</v>
      </c>
      <c r="S226" s="40"/>
    </row>
    <row r="227" spans="2:19" ht="63.75" customHeight="1" x14ac:dyDescent="0.3">
      <c r="B227" s="44" t="s">
        <v>102</v>
      </c>
      <c r="C227" s="43" t="s">
        <v>101</v>
      </c>
      <c r="D227" s="41">
        <v>180.72</v>
      </c>
      <c r="E227" s="42">
        <v>15</v>
      </c>
      <c r="F227" s="41">
        <f>D227*E227</f>
        <v>2710.8</v>
      </c>
      <c r="G227" s="41"/>
      <c r="H227" s="41"/>
      <c r="I227" s="41"/>
      <c r="J227" s="41">
        <f>SUM(F227:I227)</f>
        <v>2710.8</v>
      </c>
      <c r="K227" s="41">
        <v>28.183312000000029</v>
      </c>
      <c r="L227" s="41">
        <f>F227*1.1875%</f>
        <v>32.190750000000001</v>
      </c>
      <c r="M227" s="41"/>
      <c r="N227" s="41">
        <f>F227*1%</f>
        <v>27.108000000000004</v>
      </c>
      <c r="O227" s="41">
        <f>SUM(K227:N227)</f>
        <v>87.482062000000042</v>
      </c>
      <c r="P227" s="41">
        <f>J227-O227</f>
        <v>2623.3179380000001</v>
      </c>
      <c r="Q227" s="41"/>
      <c r="R227" s="41">
        <f>P227-Q227</f>
        <v>2623.3179380000001</v>
      </c>
      <c r="S227" s="40"/>
    </row>
    <row r="228" spans="2:19" ht="63.75" customHeight="1" x14ac:dyDescent="0.3">
      <c r="B228" s="53"/>
      <c r="C228" s="52"/>
      <c r="D228" s="51"/>
      <c r="E228" s="50"/>
      <c r="F228" s="47">
        <f>SUM(F224:F227)</f>
        <v>10585.8</v>
      </c>
      <c r="G228" s="47">
        <f>SUM(G224:G227)</f>
        <v>0</v>
      </c>
      <c r="H228" s="47">
        <f>SUM(H224:H227)</f>
        <v>0</v>
      </c>
      <c r="I228" s="47">
        <f>SUM(I224:I227)</f>
        <v>75.01624000000001</v>
      </c>
      <c r="J228" s="47">
        <f>SUM(J224:J227)</f>
        <v>10660.81624</v>
      </c>
      <c r="K228" s="47">
        <f>SUM(K224:K227)</f>
        <v>141.84441599999997</v>
      </c>
      <c r="L228" s="47">
        <f>SUM(L224:L227)</f>
        <v>125.70637500000001</v>
      </c>
      <c r="M228" s="47">
        <f>SUM(M224:M227)</f>
        <v>0</v>
      </c>
      <c r="N228" s="47">
        <f>SUM(N224:N227)</f>
        <v>105.858</v>
      </c>
      <c r="O228" s="47">
        <f>SUM(O224:O227)</f>
        <v>373.40879099999995</v>
      </c>
      <c r="P228" s="47">
        <f>SUM(P224:P227)</f>
        <v>10287.407448999998</v>
      </c>
      <c r="Q228" s="47">
        <f>SUM(Q224:Q227)</f>
        <v>0</v>
      </c>
      <c r="R228" s="47">
        <f>SUM(R224:R227)</f>
        <v>10287.407448999998</v>
      </c>
      <c r="S228" s="46"/>
    </row>
    <row r="229" spans="2:19" ht="63.75" customHeight="1" thickBot="1" x14ac:dyDescent="0.35">
      <c r="B229" s="53"/>
      <c r="C229" s="52"/>
      <c r="D229" s="51"/>
      <c r="E229" s="50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  <c r="Q229" s="51"/>
      <c r="R229" s="51"/>
      <c r="S229" s="46"/>
    </row>
    <row r="230" spans="2:19" ht="63.75" customHeight="1" thickBot="1" x14ac:dyDescent="0.35">
      <c r="B230" s="55" t="s">
        <v>100</v>
      </c>
      <c r="C230" s="52"/>
      <c r="D230" s="51"/>
      <c r="E230" s="50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  <c r="Q230" s="51"/>
      <c r="R230" s="51"/>
      <c r="S230" s="46"/>
    </row>
    <row r="231" spans="2:19" ht="63.75" customHeight="1" x14ac:dyDescent="0.3">
      <c r="B231" s="54" t="s">
        <v>99</v>
      </c>
      <c r="C231" s="43" t="s">
        <v>98</v>
      </c>
      <c r="D231" s="41">
        <v>144.08000000000001</v>
      </c>
      <c r="E231" s="42">
        <v>15</v>
      </c>
      <c r="F231" s="41">
        <f>D231*E231</f>
        <v>2161.2000000000003</v>
      </c>
      <c r="G231" s="41"/>
      <c r="H231" s="41"/>
      <c r="I231" s="41">
        <v>63.10263999999998</v>
      </c>
      <c r="J231" s="41">
        <f>SUM(F231:I231)</f>
        <v>2224.3026400000003</v>
      </c>
      <c r="K231" s="41"/>
      <c r="L231" s="41"/>
      <c r="M231" s="41"/>
      <c r="N231" s="41"/>
      <c r="O231" s="41">
        <f>SUM(K231:N231)</f>
        <v>0</v>
      </c>
      <c r="P231" s="41">
        <f>J231-O231</f>
        <v>2224.3026400000003</v>
      </c>
      <c r="Q231" s="41"/>
      <c r="R231" s="41">
        <f>P231-Q231</f>
        <v>2224.3026400000003</v>
      </c>
      <c r="S231" s="40"/>
    </row>
    <row r="232" spans="2:19" ht="63.75" customHeight="1" x14ac:dyDescent="0.3">
      <c r="B232" s="44" t="s">
        <v>97</v>
      </c>
      <c r="C232" s="43" t="s">
        <v>96</v>
      </c>
      <c r="D232" s="41">
        <v>166.98</v>
      </c>
      <c r="E232" s="42">
        <v>15</v>
      </c>
      <c r="F232" s="41">
        <f>D232*E232</f>
        <v>2504.6999999999998</v>
      </c>
      <c r="G232" s="41"/>
      <c r="H232" s="41"/>
      <c r="I232" s="59">
        <v>9.2403680000000179</v>
      </c>
      <c r="J232" s="41">
        <f>SUM(F232:I232)</f>
        <v>2513.940368</v>
      </c>
      <c r="K232" s="41"/>
      <c r="L232" s="41"/>
      <c r="M232" s="41"/>
      <c r="N232" s="41">
        <f>F232*1%</f>
        <v>25.046999999999997</v>
      </c>
      <c r="O232" s="41">
        <f>SUM(K232:N232)</f>
        <v>25.046999999999997</v>
      </c>
      <c r="P232" s="41">
        <f>J232-O232</f>
        <v>2488.893368</v>
      </c>
      <c r="Q232" s="41"/>
      <c r="R232" s="41">
        <f>P232-Q232</f>
        <v>2488.893368</v>
      </c>
      <c r="S232" s="40"/>
    </row>
    <row r="233" spans="2:19" ht="63.75" customHeight="1" x14ac:dyDescent="0.3">
      <c r="B233" s="44" t="s">
        <v>95</v>
      </c>
      <c r="C233" s="43" t="s">
        <v>94</v>
      </c>
      <c r="D233" s="41">
        <v>198.78</v>
      </c>
      <c r="E233" s="42">
        <v>15</v>
      </c>
      <c r="F233" s="41">
        <f>D233*E233</f>
        <v>2981.7</v>
      </c>
      <c r="G233" s="41"/>
      <c r="H233" s="41"/>
      <c r="I233" s="41"/>
      <c r="J233" s="41">
        <f>SUM(F233:I233)</f>
        <v>2981.7</v>
      </c>
      <c r="K233" s="41">
        <v>57.657231999999993</v>
      </c>
      <c r="L233" s="41">
        <f>F233*1.1875%</f>
        <v>35.407687500000002</v>
      </c>
      <c r="M233" s="41"/>
      <c r="N233" s="41">
        <f>F233*1%</f>
        <v>29.817</v>
      </c>
      <c r="O233" s="41">
        <f>SUM(K233:N233)</f>
        <v>122.88191950000001</v>
      </c>
      <c r="P233" s="41">
        <f>J233-O233</f>
        <v>2858.8180804999997</v>
      </c>
      <c r="Q233" s="41"/>
      <c r="R233" s="41">
        <f>P233-Q233</f>
        <v>2858.8180804999997</v>
      </c>
      <c r="S233" s="40"/>
    </row>
    <row r="234" spans="2:19" ht="63.75" customHeight="1" x14ac:dyDescent="0.3">
      <c r="B234" s="44" t="s">
        <v>93</v>
      </c>
      <c r="C234" s="43" t="s">
        <v>92</v>
      </c>
      <c r="D234" s="41">
        <v>190.94</v>
      </c>
      <c r="E234" s="42">
        <v>15</v>
      </c>
      <c r="F234" s="41">
        <f>D234*E234</f>
        <v>2864.1</v>
      </c>
      <c r="G234" s="41"/>
      <c r="H234" s="41"/>
      <c r="I234" s="41"/>
      <c r="J234" s="41">
        <f>SUM(F234:I234)</f>
        <v>2864.1</v>
      </c>
      <c r="K234" s="41">
        <v>44.862351999999987</v>
      </c>
      <c r="L234" s="41"/>
      <c r="M234" s="41"/>
      <c r="N234" s="41"/>
      <c r="O234" s="41">
        <f>SUM(K234:N234)</f>
        <v>44.862351999999987</v>
      </c>
      <c r="P234" s="41">
        <f>J234-O234</f>
        <v>2819.2376479999998</v>
      </c>
      <c r="Q234" s="41"/>
      <c r="R234" s="57">
        <f>P234-Q234</f>
        <v>2819.2376479999998</v>
      </c>
      <c r="S234" s="40"/>
    </row>
    <row r="235" spans="2:19" ht="63.75" customHeight="1" x14ac:dyDescent="0.3">
      <c r="B235" s="53"/>
      <c r="C235" s="52"/>
      <c r="D235" s="51"/>
      <c r="E235" s="50"/>
      <c r="F235" s="47">
        <f>SUM(F231:F234)</f>
        <v>10511.699999999999</v>
      </c>
      <c r="G235" s="47">
        <f>SUM(G231:G234)</f>
        <v>0</v>
      </c>
      <c r="H235" s="47">
        <f>SUM(H231:H234)</f>
        <v>0</v>
      </c>
      <c r="I235" s="47">
        <f>SUM(I231:I234)</f>
        <v>72.343007999999998</v>
      </c>
      <c r="J235" s="47">
        <f>SUM(J231:J234)</f>
        <v>10584.043008000001</v>
      </c>
      <c r="K235" s="47">
        <f>SUM(K231:K234)</f>
        <v>102.51958399999998</v>
      </c>
      <c r="L235" s="47">
        <f>SUM(L231:L234)</f>
        <v>35.407687500000002</v>
      </c>
      <c r="M235" s="47">
        <f>SUM(M231:M234)</f>
        <v>0</v>
      </c>
      <c r="N235" s="47">
        <f>SUM(N231:N234)</f>
        <v>54.863999999999997</v>
      </c>
      <c r="O235" s="47">
        <f>SUM(O231:O234)</f>
        <v>192.79127149999999</v>
      </c>
      <c r="P235" s="47">
        <f>SUM(P231:P234)</f>
        <v>10391.2517365</v>
      </c>
      <c r="Q235" s="47">
        <f>SUM(Q231:Q234)</f>
        <v>0</v>
      </c>
      <c r="R235" s="47">
        <f>SUM(R231:R234)</f>
        <v>10391.2517365</v>
      </c>
      <c r="S235" s="46"/>
    </row>
    <row r="236" spans="2:19" ht="63.75" customHeight="1" thickBot="1" x14ac:dyDescent="0.35">
      <c r="B236" s="53"/>
      <c r="C236" s="52"/>
      <c r="D236" s="51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  <c r="S236" s="46"/>
    </row>
    <row r="237" spans="2:19" ht="63.75" customHeight="1" thickBot="1" x14ac:dyDescent="0.35">
      <c r="B237" s="55" t="s">
        <v>91</v>
      </c>
      <c r="C237" s="52"/>
      <c r="D237" s="51"/>
      <c r="E237" s="50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  <c r="Q237" s="51"/>
      <c r="R237" s="51"/>
      <c r="S237" s="46"/>
    </row>
    <row r="238" spans="2:19" ht="63.75" customHeight="1" x14ac:dyDescent="0.3">
      <c r="B238" s="54" t="s">
        <v>90</v>
      </c>
      <c r="C238" s="43" t="s">
        <v>89</v>
      </c>
      <c r="D238" s="41">
        <v>348.03</v>
      </c>
      <c r="E238" s="42">
        <v>15</v>
      </c>
      <c r="F238" s="41">
        <f>D238*E238</f>
        <v>5220.45</v>
      </c>
      <c r="G238" s="41"/>
      <c r="H238" s="41"/>
      <c r="I238" s="41"/>
      <c r="J238" s="41">
        <f>SUM(F238:I238)</f>
        <v>5220.45</v>
      </c>
      <c r="K238" s="41">
        <v>501.09348799999992</v>
      </c>
      <c r="L238" s="41">
        <f>F238*1.1875%</f>
        <v>61.992843749999999</v>
      </c>
      <c r="M238" s="41"/>
      <c r="N238" s="41">
        <f>F238*1%</f>
        <v>52.204499999999996</v>
      </c>
      <c r="O238" s="41">
        <f>SUM(K238:N238)</f>
        <v>615.29083174999982</v>
      </c>
      <c r="P238" s="41">
        <f>J238-O238</f>
        <v>4605.1591682500002</v>
      </c>
      <c r="Q238" s="41"/>
      <c r="R238" s="41">
        <f>P238-Q238</f>
        <v>4605.1591682500002</v>
      </c>
      <c r="S238" s="40"/>
    </row>
    <row r="239" spans="2:19" ht="63.75" customHeight="1" x14ac:dyDescent="0.3">
      <c r="B239" s="44" t="s">
        <v>88</v>
      </c>
      <c r="C239" s="43" t="s">
        <v>87</v>
      </c>
      <c r="D239" s="41">
        <v>210.12</v>
      </c>
      <c r="E239" s="42">
        <v>15</v>
      </c>
      <c r="F239" s="41">
        <f>D239*E239</f>
        <v>3151.8</v>
      </c>
      <c r="G239" s="41"/>
      <c r="H239" s="41"/>
      <c r="I239" s="41"/>
      <c r="J239" s="41">
        <f>SUM(F239:I239)</f>
        <v>3151.8</v>
      </c>
      <c r="K239" s="41">
        <v>96.414112000000017</v>
      </c>
      <c r="L239" s="41"/>
      <c r="M239" s="41"/>
      <c r="N239" s="41"/>
      <c r="O239" s="41">
        <f>SUM(K239:N239)</f>
        <v>96.414112000000017</v>
      </c>
      <c r="P239" s="41">
        <f>J239-O239</f>
        <v>3055.3858880000003</v>
      </c>
      <c r="Q239" s="41"/>
      <c r="R239" s="41">
        <f>P239-Q239</f>
        <v>3055.3858880000003</v>
      </c>
      <c r="S239" s="40"/>
    </row>
    <row r="240" spans="2:19" ht="63.75" customHeight="1" x14ac:dyDescent="0.3">
      <c r="B240" s="53"/>
      <c r="C240" s="52"/>
      <c r="D240" s="51"/>
      <c r="E240" s="50"/>
      <c r="F240" s="47">
        <f>SUM(F238:F239)</f>
        <v>8372.25</v>
      </c>
      <c r="G240" s="47">
        <f>SUM(G238:G239)</f>
        <v>0</v>
      </c>
      <c r="H240" s="47">
        <f>SUM(H238:H239)</f>
        <v>0</v>
      </c>
      <c r="I240" s="47">
        <f>SUM(I238:I239)</f>
        <v>0</v>
      </c>
      <c r="J240" s="47">
        <f>SUM(J238:J239)</f>
        <v>8372.25</v>
      </c>
      <c r="K240" s="47">
        <f>SUM(K238:K239)</f>
        <v>597.50759999999991</v>
      </c>
      <c r="L240" s="47">
        <f>SUM(L238:L239)</f>
        <v>61.992843749999999</v>
      </c>
      <c r="M240" s="47">
        <f>SUM(M238:M239)</f>
        <v>0</v>
      </c>
      <c r="N240" s="47">
        <f>SUM(N238:N239)</f>
        <v>52.204499999999996</v>
      </c>
      <c r="O240" s="47">
        <f>SUM(O238:O239)</f>
        <v>711.70494374999987</v>
      </c>
      <c r="P240" s="47">
        <f>SUM(P238:P239)</f>
        <v>7660.5450562500009</v>
      </c>
      <c r="Q240" s="47">
        <f>SUM(Q238:Q239)</f>
        <v>0</v>
      </c>
      <c r="R240" s="47">
        <f>SUM(R238:R239)</f>
        <v>7660.5450562500009</v>
      </c>
      <c r="S240" s="46"/>
    </row>
    <row r="241" spans="2:19" ht="63.75" customHeight="1" thickBot="1" x14ac:dyDescent="0.35">
      <c r="B241" s="53"/>
      <c r="C241" s="52"/>
      <c r="D241" s="51"/>
      <c r="E241" s="50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  <c r="Q241" s="51"/>
      <c r="R241" s="51"/>
      <c r="S241" s="46"/>
    </row>
    <row r="242" spans="2:19" ht="63.75" customHeight="1" thickBot="1" x14ac:dyDescent="0.35">
      <c r="B242" s="55" t="s">
        <v>86</v>
      </c>
      <c r="C242" s="52"/>
      <c r="D242" s="51"/>
      <c r="E242" s="50"/>
      <c r="F242" s="51"/>
      <c r="G242" s="51"/>
      <c r="H242" s="51"/>
      <c r="I242" s="51"/>
      <c r="J242" s="51"/>
      <c r="K242" s="58"/>
      <c r="L242" s="51"/>
      <c r="M242" s="51"/>
      <c r="N242" s="51"/>
      <c r="O242" s="51"/>
      <c r="P242" s="51"/>
      <c r="Q242" s="51"/>
      <c r="R242" s="51"/>
      <c r="S242" s="46"/>
    </row>
    <row r="243" spans="2:19" ht="63.75" customHeight="1" x14ac:dyDescent="0.3">
      <c r="B243" s="54" t="s">
        <v>85</v>
      </c>
      <c r="C243" s="43" t="s">
        <v>84</v>
      </c>
      <c r="D243" s="41">
        <v>210.12</v>
      </c>
      <c r="E243" s="42">
        <v>15</v>
      </c>
      <c r="F243" s="41">
        <f>D243*E243</f>
        <v>3151.8</v>
      </c>
      <c r="G243" s="41"/>
      <c r="H243" s="41"/>
      <c r="I243" s="41"/>
      <c r="J243" s="41">
        <f>SUM(F243:I243)</f>
        <v>3151.8</v>
      </c>
      <c r="K243" s="41">
        <v>96.414112000000017</v>
      </c>
      <c r="L243" s="41">
        <f>F243*1.1875%</f>
        <v>37.427625000000006</v>
      </c>
      <c r="M243" s="41"/>
      <c r="N243" s="41">
        <f>F243*1%</f>
        <v>31.518000000000004</v>
      </c>
      <c r="O243" s="41">
        <f>SUM(K243:N243)</f>
        <v>165.35973700000002</v>
      </c>
      <c r="P243" s="41">
        <f>J243-O243</f>
        <v>2986.440263</v>
      </c>
      <c r="Q243" s="41"/>
      <c r="R243" s="41">
        <f>P243-Q243</f>
        <v>2986.440263</v>
      </c>
      <c r="S243" s="40"/>
    </row>
    <row r="244" spans="2:19" ht="63.75" customHeight="1" x14ac:dyDescent="0.3">
      <c r="B244" s="44" t="s">
        <v>72</v>
      </c>
      <c r="C244" s="43" t="s">
        <v>83</v>
      </c>
      <c r="D244" s="41">
        <v>190.94</v>
      </c>
      <c r="E244" s="42">
        <v>15</v>
      </c>
      <c r="F244" s="41">
        <f>D244*E244</f>
        <v>2864.1</v>
      </c>
      <c r="G244" s="41"/>
      <c r="H244" s="41"/>
      <c r="I244" s="41"/>
      <c r="J244" s="41">
        <f>SUM(F244:I244)</f>
        <v>2864.1</v>
      </c>
      <c r="K244" s="41">
        <v>44.86</v>
      </c>
      <c r="L244" s="41" t="s">
        <v>46</v>
      </c>
      <c r="M244" s="41"/>
      <c r="N244" s="41" t="s">
        <v>46</v>
      </c>
      <c r="O244" s="41">
        <f>SUM(K244:N244)</f>
        <v>44.86</v>
      </c>
      <c r="P244" s="41">
        <f>J244-O244</f>
        <v>2819.24</v>
      </c>
      <c r="Q244" s="41"/>
      <c r="R244" s="57">
        <f>P244-Q244</f>
        <v>2819.24</v>
      </c>
      <c r="S244" s="40"/>
    </row>
    <row r="245" spans="2:19" ht="63.75" customHeight="1" x14ac:dyDescent="0.3">
      <c r="B245" s="44" t="s">
        <v>72</v>
      </c>
      <c r="C245" s="43" t="s">
        <v>82</v>
      </c>
      <c r="D245" s="41">
        <v>190.94</v>
      </c>
      <c r="E245" s="42">
        <v>15</v>
      </c>
      <c r="F245" s="41">
        <f>D245*E245</f>
        <v>2864.1</v>
      </c>
      <c r="G245" s="41"/>
      <c r="H245" s="41"/>
      <c r="I245" s="41"/>
      <c r="J245" s="41">
        <f>SUM(F245:I245)</f>
        <v>2864.1</v>
      </c>
      <c r="K245" s="41">
        <v>44.86</v>
      </c>
      <c r="L245" s="41" t="s">
        <v>46</v>
      </c>
      <c r="M245" s="41"/>
      <c r="N245" s="41">
        <f>F245*1%</f>
        <v>28.640999999999998</v>
      </c>
      <c r="O245" s="41">
        <f>SUM(K245:N245)</f>
        <v>73.501000000000005</v>
      </c>
      <c r="P245" s="41">
        <f>J245-O245</f>
        <v>2790.5989999999997</v>
      </c>
      <c r="Q245" s="41"/>
      <c r="R245" s="41">
        <f>P245-Q245</f>
        <v>2790.5989999999997</v>
      </c>
      <c r="S245" s="40"/>
    </row>
    <row r="246" spans="2:19" ht="63.75" customHeight="1" x14ac:dyDescent="0.3">
      <c r="B246" s="44" t="s">
        <v>72</v>
      </c>
      <c r="C246" s="43" t="s">
        <v>81</v>
      </c>
      <c r="D246" s="41">
        <v>190.94</v>
      </c>
      <c r="E246" s="42">
        <v>15</v>
      </c>
      <c r="F246" s="41">
        <f>D246*E246</f>
        <v>2864.1</v>
      </c>
      <c r="G246" s="41"/>
      <c r="H246" s="41"/>
      <c r="I246" s="41"/>
      <c r="J246" s="41">
        <f>SUM(F246:I246)</f>
        <v>2864.1</v>
      </c>
      <c r="K246" s="41">
        <v>44.86</v>
      </c>
      <c r="L246" s="41">
        <f>F246*1.1875%</f>
        <v>34.011187499999998</v>
      </c>
      <c r="M246" s="41"/>
      <c r="N246" s="41">
        <f>F246*1%</f>
        <v>28.640999999999998</v>
      </c>
      <c r="O246" s="41">
        <f>SUM(K246:N246)</f>
        <v>107.51218749999998</v>
      </c>
      <c r="P246" s="41">
        <f>J246-O246</f>
        <v>2756.5878124999999</v>
      </c>
      <c r="Q246" s="41"/>
      <c r="R246" s="41">
        <f>P246-Q246</f>
        <v>2756.5878124999999</v>
      </c>
      <c r="S246" s="40"/>
    </row>
    <row r="247" spans="2:19" ht="63.75" customHeight="1" x14ac:dyDescent="0.3">
      <c r="B247" s="44" t="s">
        <v>79</v>
      </c>
      <c r="C247" s="43" t="s">
        <v>80</v>
      </c>
      <c r="D247" s="41">
        <v>225.89</v>
      </c>
      <c r="E247" s="42">
        <v>15</v>
      </c>
      <c r="F247" s="41">
        <f>D247*E247</f>
        <v>3388.35</v>
      </c>
      <c r="G247" s="41"/>
      <c r="H247" s="41"/>
      <c r="I247" s="41"/>
      <c r="J247" s="41">
        <f>SUM(F247:I247)</f>
        <v>3388.35</v>
      </c>
      <c r="K247" s="41">
        <v>122.15075199999998</v>
      </c>
      <c r="L247" s="41">
        <f>F247*1.1875%</f>
        <v>40.236656250000003</v>
      </c>
      <c r="M247" s="41"/>
      <c r="N247" s="41">
        <f>F247*1%</f>
        <v>33.883499999999998</v>
      </c>
      <c r="O247" s="41">
        <f>SUM(K247:N247)</f>
        <v>196.27090824999999</v>
      </c>
      <c r="P247" s="41">
        <f>J247-O247</f>
        <v>3192.0790917499999</v>
      </c>
      <c r="Q247" s="41"/>
      <c r="R247" s="41">
        <f>P247-Q247</f>
        <v>3192.0790917499999</v>
      </c>
      <c r="S247" s="40"/>
    </row>
    <row r="248" spans="2:19" ht="63.75" customHeight="1" x14ac:dyDescent="0.3">
      <c r="B248" s="44" t="s">
        <v>79</v>
      </c>
      <c r="C248" s="43" t="s">
        <v>78</v>
      </c>
      <c r="D248" s="41">
        <v>225.89</v>
      </c>
      <c r="E248" s="42">
        <v>15</v>
      </c>
      <c r="F248" s="41">
        <f>D248*E248</f>
        <v>3388.35</v>
      </c>
      <c r="G248" s="41"/>
      <c r="H248" s="41"/>
      <c r="I248" s="41"/>
      <c r="J248" s="41">
        <f>SUM(F248:I248)</f>
        <v>3388.35</v>
      </c>
      <c r="K248" s="41">
        <v>122.15075199999998</v>
      </c>
      <c r="L248" s="41">
        <f>F248*1.1875%</f>
        <v>40.236656250000003</v>
      </c>
      <c r="M248" s="41"/>
      <c r="N248" s="41">
        <f>F248*1%</f>
        <v>33.883499999999998</v>
      </c>
      <c r="O248" s="41">
        <f>SUM(K248:N248)</f>
        <v>196.27090824999999</v>
      </c>
      <c r="P248" s="41">
        <f>J248-O248</f>
        <v>3192.0790917499999</v>
      </c>
      <c r="Q248" s="41"/>
      <c r="R248" s="41">
        <f>P248-Q248</f>
        <v>3192.0790917499999</v>
      </c>
      <c r="S248" s="40"/>
    </row>
    <row r="249" spans="2:19" ht="63.75" customHeight="1" x14ac:dyDescent="0.3">
      <c r="B249" s="44" t="s">
        <v>77</v>
      </c>
      <c r="C249" s="43" t="s">
        <v>76</v>
      </c>
      <c r="D249" s="41">
        <v>225.89</v>
      </c>
      <c r="E249" s="42">
        <v>15</v>
      </c>
      <c r="F249" s="41">
        <f>D249*E249</f>
        <v>3388.35</v>
      </c>
      <c r="G249" s="41"/>
      <c r="H249" s="41"/>
      <c r="I249" s="41"/>
      <c r="J249" s="41">
        <f>SUM(F249:I249)</f>
        <v>3388.35</v>
      </c>
      <c r="K249" s="41">
        <v>122.15075199999998</v>
      </c>
      <c r="L249" s="41">
        <f>F249*1.1875%</f>
        <v>40.236656250000003</v>
      </c>
      <c r="M249" s="41"/>
      <c r="N249" s="41">
        <f>F249*1%</f>
        <v>33.883499999999998</v>
      </c>
      <c r="O249" s="41">
        <f>SUM(K249:N249)</f>
        <v>196.27090824999999</v>
      </c>
      <c r="P249" s="41">
        <f>J249-O249</f>
        <v>3192.0790917499999</v>
      </c>
      <c r="Q249" s="41"/>
      <c r="R249" s="41">
        <f>P249-Q249</f>
        <v>3192.0790917499999</v>
      </c>
      <c r="S249" s="40"/>
    </row>
    <row r="250" spans="2:19" ht="63.75" customHeight="1" x14ac:dyDescent="0.3">
      <c r="B250" s="44" t="s">
        <v>74</v>
      </c>
      <c r="C250" s="43" t="s">
        <v>75</v>
      </c>
      <c r="D250" s="41">
        <v>187.9</v>
      </c>
      <c r="E250" s="42">
        <v>15</v>
      </c>
      <c r="F250" s="41">
        <f>D250*E250</f>
        <v>2818.5</v>
      </c>
      <c r="G250" s="41"/>
      <c r="H250" s="41"/>
      <c r="I250" s="41"/>
      <c r="J250" s="41">
        <f>SUM(F250:I250)</f>
        <v>2818.5</v>
      </c>
      <c r="K250" s="41">
        <v>39.9</v>
      </c>
      <c r="L250" s="41">
        <f>F250*1.1875%</f>
        <v>33.469687499999999</v>
      </c>
      <c r="M250" s="41"/>
      <c r="N250" s="41">
        <f>F250*1%</f>
        <v>28.185000000000002</v>
      </c>
      <c r="O250" s="41">
        <f>SUM(K250:N250)</f>
        <v>101.5546875</v>
      </c>
      <c r="P250" s="41">
        <f>J250-O250</f>
        <v>2716.9453125</v>
      </c>
      <c r="Q250" s="41"/>
      <c r="R250" s="41">
        <f>P250-Q250</f>
        <v>2716.9453125</v>
      </c>
      <c r="S250" s="40"/>
    </row>
    <row r="251" spans="2:19" ht="63.75" customHeight="1" x14ac:dyDescent="0.3">
      <c r="B251" s="44" t="s">
        <v>74</v>
      </c>
      <c r="C251" s="43" t="s">
        <v>73</v>
      </c>
      <c r="D251" s="41">
        <v>165.32</v>
      </c>
      <c r="E251" s="42">
        <v>15</v>
      </c>
      <c r="F251" s="41">
        <f>D251*E251</f>
        <v>2479.7999999999997</v>
      </c>
      <c r="G251" s="41"/>
      <c r="H251" s="41"/>
      <c r="I251" s="41">
        <v>11.949488000000031</v>
      </c>
      <c r="J251" s="41">
        <f>SUM(F251:I251)</f>
        <v>2491.7494879999999</v>
      </c>
      <c r="K251" s="41"/>
      <c r="L251" s="41">
        <f>F251*1.1875%</f>
        <v>29.447624999999999</v>
      </c>
      <c r="M251" s="41"/>
      <c r="N251" s="41">
        <f>F251*1%</f>
        <v>24.797999999999998</v>
      </c>
      <c r="O251" s="41">
        <f>SUM(K251:N251)</f>
        <v>54.245624999999997</v>
      </c>
      <c r="P251" s="41">
        <f>J251-O251</f>
        <v>2437.5038629999999</v>
      </c>
      <c r="Q251" s="41"/>
      <c r="R251" s="41">
        <f>P251-Q251</f>
        <v>2437.5038629999999</v>
      </c>
      <c r="S251" s="40"/>
    </row>
    <row r="252" spans="2:19" ht="63.75" customHeight="1" x14ac:dyDescent="0.3">
      <c r="B252" s="44" t="s">
        <v>72</v>
      </c>
      <c r="C252" s="43" t="s">
        <v>71</v>
      </c>
      <c r="D252" s="41">
        <v>190.94</v>
      </c>
      <c r="E252" s="42">
        <v>15</v>
      </c>
      <c r="F252" s="41">
        <f>D252*E252</f>
        <v>2864.1</v>
      </c>
      <c r="G252" s="41"/>
      <c r="H252" s="41"/>
      <c r="I252" s="41"/>
      <c r="J252" s="41">
        <f>SUM(F252:I252)</f>
        <v>2864.1</v>
      </c>
      <c r="K252" s="41">
        <v>44.86</v>
      </c>
      <c r="L252" s="41">
        <f>F252*1.1875%</f>
        <v>34.011187499999998</v>
      </c>
      <c r="M252" s="41"/>
      <c r="N252" s="41">
        <f>F252*1%</f>
        <v>28.640999999999998</v>
      </c>
      <c r="O252" s="41">
        <f>SUM(K252:N252)</f>
        <v>107.51218749999998</v>
      </c>
      <c r="P252" s="41">
        <f>J252-O252</f>
        <v>2756.5878124999999</v>
      </c>
      <c r="Q252" s="41"/>
      <c r="R252" s="41">
        <f>P252-Q252</f>
        <v>2756.5878124999999</v>
      </c>
      <c r="S252" s="40"/>
    </row>
    <row r="253" spans="2:19" ht="63.75" customHeight="1" x14ac:dyDescent="0.3">
      <c r="B253" s="53"/>
      <c r="C253" s="52"/>
      <c r="D253" s="51"/>
      <c r="E253" s="50"/>
      <c r="F253" s="47">
        <f>SUM(F243:F252)</f>
        <v>30071.549999999996</v>
      </c>
      <c r="G253" s="47">
        <f>SUM(G243:G252)</f>
        <v>0</v>
      </c>
      <c r="H253" s="47">
        <f>SUM(H243:H252)</f>
        <v>0</v>
      </c>
      <c r="I253" s="47">
        <f>SUM(I243:I252)</f>
        <v>11.949488000000031</v>
      </c>
      <c r="J253" s="47">
        <f>SUM(J243:J252)</f>
        <v>30083.499487999998</v>
      </c>
      <c r="K253" s="47">
        <f>SUM(K243:K252)</f>
        <v>682.206368</v>
      </c>
      <c r="L253" s="47">
        <f>SUM(L243:L252)</f>
        <v>289.07728125</v>
      </c>
      <c r="M253" s="47">
        <f>SUM(M243:M252)</f>
        <v>0</v>
      </c>
      <c r="N253" s="47">
        <f>SUM(N243:N252)</f>
        <v>272.0745</v>
      </c>
      <c r="O253" s="47">
        <f>SUM(O243:O252)</f>
        <v>1243.35814925</v>
      </c>
      <c r="P253" s="47">
        <f>SUM(P243:P252)</f>
        <v>28840.14133875</v>
      </c>
      <c r="Q253" s="47">
        <f>SUM(Q243:Q252)</f>
        <v>0</v>
      </c>
      <c r="R253" s="47">
        <f>SUM(R243:R252)</f>
        <v>28840.14133875</v>
      </c>
      <c r="S253" s="46"/>
    </row>
    <row r="254" spans="2:19" ht="63.75" customHeight="1" thickBot="1" x14ac:dyDescent="0.35">
      <c r="B254" s="53"/>
      <c r="C254" s="52"/>
      <c r="D254" s="51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  <c r="S254" s="46"/>
    </row>
    <row r="255" spans="2:19" ht="63.75" customHeight="1" thickBot="1" x14ac:dyDescent="0.35">
      <c r="B255" s="55" t="s">
        <v>70</v>
      </c>
      <c r="C255" s="52"/>
      <c r="D255" s="51"/>
      <c r="E255" s="50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  <c r="Q255" s="51"/>
      <c r="R255" s="51"/>
      <c r="S255" s="46"/>
    </row>
    <row r="256" spans="2:19" s="45" customFormat="1" ht="63.75" customHeight="1" thickBot="1" x14ac:dyDescent="0.35">
      <c r="B256" s="48"/>
      <c r="C256" s="52"/>
      <c r="D256" s="51"/>
      <c r="E256" s="50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  <c r="Q256" s="51"/>
      <c r="R256" s="51"/>
      <c r="S256" s="46"/>
    </row>
    <row r="257" spans="2:19" ht="63.75" customHeight="1" thickBot="1" x14ac:dyDescent="0.35">
      <c r="B257" s="55" t="s">
        <v>69</v>
      </c>
      <c r="C257" s="52"/>
      <c r="D257" s="51"/>
      <c r="E257" s="50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  <c r="Q257" s="51"/>
      <c r="R257" s="51"/>
      <c r="S257" s="46"/>
    </row>
    <row r="258" spans="2:19" ht="63.75" customHeight="1" x14ac:dyDescent="0.3">
      <c r="B258" s="56"/>
      <c r="C258" s="52"/>
      <c r="D258" s="51"/>
      <c r="E258" s="50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  <c r="Q258" s="51"/>
      <c r="R258" s="51"/>
      <c r="S258" s="46"/>
    </row>
    <row r="259" spans="2:19" s="45" customFormat="1" ht="63.75" customHeight="1" thickBot="1" x14ac:dyDescent="0.35">
      <c r="B259" s="48"/>
      <c r="C259" s="52"/>
      <c r="D259" s="51"/>
      <c r="E259" s="50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  <c r="Q259" s="51"/>
      <c r="R259" s="51"/>
      <c r="S259" s="46"/>
    </row>
    <row r="260" spans="2:19" ht="63.75" customHeight="1" thickBot="1" x14ac:dyDescent="0.35">
      <c r="B260" s="55" t="s">
        <v>68</v>
      </c>
      <c r="C260" s="52"/>
      <c r="D260" s="51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  <c r="S260" s="46"/>
    </row>
    <row r="261" spans="2:19" ht="63.75" customHeight="1" x14ac:dyDescent="0.3">
      <c r="B261" s="54" t="s">
        <v>67</v>
      </c>
      <c r="C261" s="43" t="s">
        <v>66</v>
      </c>
      <c r="D261" s="41">
        <v>343.24</v>
      </c>
      <c r="E261" s="42">
        <v>15</v>
      </c>
      <c r="F261" s="41">
        <f>D261*E261</f>
        <v>5148.6000000000004</v>
      </c>
      <c r="G261" s="41"/>
      <c r="H261" s="41"/>
      <c r="I261" s="41"/>
      <c r="J261" s="41">
        <f>SUM(F261:I261)</f>
        <v>5148.6000000000004</v>
      </c>
      <c r="K261" s="41">
        <v>488.21796799999998</v>
      </c>
      <c r="L261" s="41">
        <f>F261*1.1875%</f>
        <v>61.139625000000002</v>
      </c>
      <c r="M261" s="41"/>
      <c r="N261" s="41">
        <f>F261*1%</f>
        <v>51.486000000000004</v>
      </c>
      <c r="O261" s="41">
        <f>SUM(K261:N261)</f>
        <v>600.84359299999994</v>
      </c>
      <c r="P261" s="41">
        <f>J261-O261</f>
        <v>4547.7564070000008</v>
      </c>
      <c r="Q261" s="41"/>
      <c r="R261" s="41">
        <f>P261-Q261</f>
        <v>4547.7564070000008</v>
      </c>
      <c r="S261" s="40"/>
    </row>
    <row r="262" spans="2:19" ht="63.75" customHeight="1" x14ac:dyDescent="0.3">
      <c r="B262" s="44" t="s">
        <v>65</v>
      </c>
      <c r="C262" s="43" t="s">
        <v>64</v>
      </c>
      <c r="D262" s="41">
        <v>338.63</v>
      </c>
      <c r="E262" s="42">
        <v>15</v>
      </c>
      <c r="F262" s="41">
        <f>D262*E262</f>
        <v>5079.45</v>
      </c>
      <c r="G262" s="41"/>
      <c r="H262" s="41"/>
      <c r="I262" s="41"/>
      <c r="J262" s="41">
        <f>SUM(F262:I262)</f>
        <v>5079.45</v>
      </c>
      <c r="K262" s="41">
        <v>475.83</v>
      </c>
      <c r="L262" s="41" t="s">
        <v>46</v>
      </c>
      <c r="M262" s="41"/>
      <c r="N262" s="41" t="s">
        <v>46</v>
      </c>
      <c r="O262" s="41">
        <f>SUM(K262:N262)</f>
        <v>475.83</v>
      </c>
      <c r="P262" s="41">
        <f>J262-O262</f>
        <v>4603.62</v>
      </c>
      <c r="Q262" s="41"/>
      <c r="R262" s="41">
        <f>P262-Q262</f>
        <v>4603.62</v>
      </c>
      <c r="S262" s="40"/>
    </row>
    <row r="263" spans="2:19" ht="63.75" customHeight="1" x14ac:dyDescent="0.3">
      <c r="B263" s="44" t="s">
        <v>63</v>
      </c>
      <c r="C263" s="43" t="s">
        <v>62</v>
      </c>
      <c r="D263" s="41">
        <v>217.91</v>
      </c>
      <c r="E263" s="42">
        <v>15</v>
      </c>
      <c r="F263" s="41">
        <f>D263*E263</f>
        <v>3268.65</v>
      </c>
      <c r="G263" s="41"/>
      <c r="H263" s="41"/>
      <c r="I263" s="41"/>
      <c r="J263" s="41">
        <f>SUM(F263:I263)</f>
        <v>3268.65</v>
      </c>
      <c r="K263" s="41">
        <v>109.12739200000001</v>
      </c>
      <c r="L263" s="41" t="s">
        <v>46</v>
      </c>
      <c r="M263" s="41"/>
      <c r="N263" s="41">
        <f>F263*1%</f>
        <v>32.686500000000002</v>
      </c>
      <c r="O263" s="41">
        <f>SUM(K263:N263)</f>
        <v>141.81389200000001</v>
      </c>
      <c r="P263" s="41">
        <f>J263-O263</f>
        <v>3126.836108</v>
      </c>
      <c r="Q263" s="41"/>
      <c r="R263" s="41">
        <f>P263-Q263</f>
        <v>3126.836108</v>
      </c>
      <c r="S263" s="40"/>
    </row>
    <row r="264" spans="2:19" ht="63.75" customHeight="1" x14ac:dyDescent="0.3">
      <c r="B264" s="44" t="s">
        <v>61</v>
      </c>
      <c r="C264" s="43" t="s">
        <v>60</v>
      </c>
      <c r="D264" s="41">
        <v>212.27</v>
      </c>
      <c r="E264" s="42">
        <v>15</v>
      </c>
      <c r="F264" s="41">
        <f>D264*E264</f>
        <v>3184.05</v>
      </c>
      <c r="G264" s="41"/>
      <c r="H264" s="41"/>
      <c r="I264" s="41"/>
      <c r="J264" s="41">
        <f>SUM(F264:I264)</f>
        <v>3184.05</v>
      </c>
      <c r="K264" s="41">
        <v>99.922912000000025</v>
      </c>
      <c r="L264" s="41">
        <f>F264*1.1875%</f>
        <v>37.810593750000002</v>
      </c>
      <c r="M264" s="41"/>
      <c r="N264" s="41">
        <f>F264*1%</f>
        <v>31.840500000000002</v>
      </c>
      <c r="O264" s="41">
        <f>SUM(K264:N264)</f>
        <v>169.57400575000003</v>
      </c>
      <c r="P264" s="41">
        <f>J264-O264</f>
        <v>3014.47599425</v>
      </c>
      <c r="Q264" s="41"/>
      <c r="R264" s="41">
        <f>P264-Q264</f>
        <v>3014.47599425</v>
      </c>
      <c r="S264" s="40"/>
    </row>
    <row r="265" spans="2:19" ht="63.75" customHeight="1" x14ac:dyDescent="0.3">
      <c r="B265" s="53"/>
      <c r="C265" s="52"/>
      <c r="D265" s="51"/>
      <c r="E265" s="50"/>
      <c r="F265" s="47">
        <f>SUM(F261:F264)</f>
        <v>16680.75</v>
      </c>
      <c r="G265" s="47">
        <f>SUM(G261:G264)</f>
        <v>0</v>
      </c>
      <c r="H265" s="47">
        <f>SUM(H261:H264)</f>
        <v>0</v>
      </c>
      <c r="I265" s="47">
        <f>SUM(I261:I264)</f>
        <v>0</v>
      </c>
      <c r="J265" s="47">
        <f>SUM(J261:J264)</f>
        <v>16680.75</v>
      </c>
      <c r="K265" s="47">
        <f>SUM(K261:K264)</f>
        <v>1173.098272</v>
      </c>
      <c r="L265" s="47">
        <f>SUM(L261:L264)</f>
        <v>98.950218750000005</v>
      </c>
      <c r="M265" s="47">
        <f>SUM(M261:M264)</f>
        <v>0</v>
      </c>
      <c r="N265" s="47">
        <f>SUM(N261:N264)</f>
        <v>116.01300000000002</v>
      </c>
      <c r="O265" s="47">
        <f>SUM(O261:O264)</f>
        <v>1388.0614907500001</v>
      </c>
      <c r="P265" s="47">
        <f>SUM(P261:P264)</f>
        <v>15292.68850925</v>
      </c>
      <c r="Q265" s="47">
        <f>SUM(Q261:Q264)</f>
        <v>0</v>
      </c>
      <c r="R265" s="47">
        <f>SUM(R261:R264)</f>
        <v>15292.68850925</v>
      </c>
      <c r="S265" s="46"/>
    </row>
    <row r="266" spans="2:19" ht="63.75" customHeight="1" thickBot="1" x14ac:dyDescent="0.35">
      <c r="B266" s="53"/>
      <c r="C266" s="52"/>
      <c r="D266" s="51"/>
      <c r="E266" s="50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  <c r="Q266" s="51"/>
      <c r="R266" s="51"/>
      <c r="S266" s="46"/>
    </row>
    <row r="267" spans="2:19" ht="63.75" customHeight="1" thickBot="1" x14ac:dyDescent="0.35">
      <c r="B267" s="55" t="s">
        <v>59</v>
      </c>
      <c r="C267" s="52"/>
      <c r="D267" s="51"/>
      <c r="E267" s="50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  <c r="Q267" s="51"/>
      <c r="R267" s="51"/>
      <c r="S267" s="46"/>
    </row>
    <row r="268" spans="2:19" ht="63.75" customHeight="1" x14ac:dyDescent="0.3">
      <c r="B268" s="54" t="s">
        <v>58</v>
      </c>
      <c r="C268" s="43" t="s">
        <v>57</v>
      </c>
      <c r="D268" s="41">
        <v>423.02</v>
      </c>
      <c r="E268" s="42">
        <v>15</v>
      </c>
      <c r="F268" s="41">
        <f>D268*E268</f>
        <v>6345.2999999999993</v>
      </c>
      <c r="G268" s="41"/>
      <c r="H268" s="41"/>
      <c r="I268" s="41"/>
      <c r="J268" s="41">
        <f>SUM(F268:I268)</f>
        <v>6345.2999999999993</v>
      </c>
      <c r="K268" s="41">
        <v>717.18</v>
      </c>
      <c r="L268" s="41"/>
      <c r="M268" s="41"/>
      <c r="N268" s="41"/>
      <c r="O268" s="41">
        <f>SUM(K268:N268)</f>
        <v>717.18</v>
      </c>
      <c r="P268" s="41">
        <f>J268-O268</f>
        <v>5628.119999999999</v>
      </c>
      <c r="Q268" s="41">
        <f>F268*3%</f>
        <v>190.35899999999998</v>
      </c>
      <c r="R268" s="41">
        <f>P268-Q268</f>
        <v>5437.7609999999986</v>
      </c>
      <c r="S268" s="40"/>
    </row>
    <row r="269" spans="2:19" ht="63.75" customHeight="1" x14ac:dyDescent="0.3">
      <c r="B269" s="53"/>
      <c r="C269" s="52"/>
      <c r="D269" s="51"/>
      <c r="E269" s="50"/>
      <c r="F269" s="47">
        <f>SUM(F268)</f>
        <v>6345.2999999999993</v>
      </c>
      <c r="G269" s="47">
        <f>SUM(G268)</f>
        <v>0</v>
      </c>
      <c r="H269" s="47">
        <f>SUM(H268)</f>
        <v>0</v>
      </c>
      <c r="I269" s="47">
        <f>SUM(I268)</f>
        <v>0</v>
      </c>
      <c r="J269" s="47">
        <f>SUM(J268)</f>
        <v>6345.2999999999993</v>
      </c>
      <c r="K269" s="47">
        <f>SUM(K268)</f>
        <v>717.18</v>
      </c>
      <c r="L269" s="47">
        <f>SUM(L268)</f>
        <v>0</v>
      </c>
      <c r="M269" s="47">
        <f>SUM(M268)</f>
        <v>0</v>
      </c>
      <c r="N269" s="47">
        <f>SUM(N268)</f>
        <v>0</v>
      </c>
      <c r="O269" s="47">
        <f>SUM(O268)</f>
        <v>717.18</v>
      </c>
      <c r="P269" s="47">
        <f>SUM(P268)</f>
        <v>5628.119999999999</v>
      </c>
      <c r="Q269" s="47">
        <f>SUM(Q268)</f>
        <v>190.35899999999998</v>
      </c>
      <c r="R269" s="47">
        <f>SUM(R268)</f>
        <v>5437.7609999999986</v>
      </c>
      <c r="S269" s="46"/>
    </row>
    <row r="270" spans="2:19" ht="63.75" customHeight="1" thickBot="1" x14ac:dyDescent="0.35">
      <c r="B270" s="53"/>
      <c r="C270" s="52"/>
      <c r="D270" s="51"/>
      <c r="E270" s="50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  <c r="Q270" s="51"/>
      <c r="R270" s="51"/>
      <c r="S270" s="46"/>
    </row>
    <row r="271" spans="2:19" ht="63.75" customHeight="1" thickBot="1" x14ac:dyDescent="0.35">
      <c r="B271" s="55" t="s">
        <v>56</v>
      </c>
      <c r="C271" s="52"/>
      <c r="D271" s="51"/>
      <c r="E271" s="50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  <c r="Q271" s="51"/>
      <c r="R271" s="51"/>
      <c r="S271" s="46"/>
    </row>
    <row r="272" spans="2:19" ht="63.75" customHeight="1" x14ac:dyDescent="0.3">
      <c r="B272" s="54" t="s">
        <v>55</v>
      </c>
      <c r="C272" s="43" t="s">
        <v>54</v>
      </c>
      <c r="D272" s="41">
        <v>449.95</v>
      </c>
      <c r="E272" s="42">
        <v>15</v>
      </c>
      <c r="F272" s="41">
        <f>D272*E272</f>
        <v>6749.25</v>
      </c>
      <c r="G272" s="41"/>
      <c r="H272" s="41"/>
      <c r="I272" s="41"/>
      <c r="J272" s="41">
        <f>SUM(F272:I272)</f>
        <v>6749.25</v>
      </c>
      <c r="K272" s="41">
        <v>803.4654240000001</v>
      </c>
      <c r="L272" s="41">
        <f>F272*1.1875%</f>
        <v>80.147343750000005</v>
      </c>
      <c r="M272" s="41"/>
      <c r="N272" s="41"/>
      <c r="O272" s="41">
        <f>SUM(K272:N272)</f>
        <v>883.6127677500001</v>
      </c>
      <c r="P272" s="41">
        <f>J272-O272</f>
        <v>5865.6372322500001</v>
      </c>
      <c r="Q272" s="41">
        <f>F272*3%</f>
        <v>202.47749999999999</v>
      </c>
      <c r="R272" s="41">
        <f>P272-Q272</f>
        <v>5663.1597322500002</v>
      </c>
      <c r="S272" s="40"/>
    </row>
    <row r="273" spans="2:19" ht="63.75" customHeight="1" x14ac:dyDescent="0.3">
      <c r="B273" s="44" t="s">
        <v>52</v>
      </c>
      <c r="C273" s="43" t="s">
        <v>53</v>
      </c>
      <c r="D273" s="41">
        <v>207.79</v>
      </c>
      <c r="E273" s="42">
        <v>15</v>
      </c>
      <c r="F273" s="41">
        <f>D273*E273</f>
        <v>3116.85</v>
      </c>
      <c r="G273" s="41"/>
      <c r="H273" s="41"/>
      <c r="I273" s="41"/>
      <c r="J273" s="41">
        <f>SUM(F273:I273)</f>
        <v>3116.85</v>
      </c>
      <c r="K273" s="41">
        <v>92.61</v>
      </c>
      <c r="L273" s="41">
        <f>F273*1.1875%</f>
        <v>37.012593750000001</v>
      </c>
      <c r="M273" s="41"/>
      <c r="N273" s="41">
        <f>F273*1%</f>
        <v>31.168499999999998</v>
      </c>
      <c r="O273" s="41">
        <f>SUM(K273:N273)</f>
        <v>160.79109374999999</v>
      </c>
      <c r="P273" s="41">
        <f>J273-O273</f>
        <v>2956.0589062499998</v>
      </c>
      <c r="Q273" s="41"/>
      <c r="R273" s="41">
        <f>P273-Q273</f>
        <v>2956.0589062499998</v>
      </c>
      <c r="S273" s="40"/>
    </row>
    <row r="274" spans="2:19" ht="63.75" customHeight="1" x14ac:dyDescent="0.3">
      <c r="B274" s="44" t="s">
        <v>52</v>
      </c>
      <c r="C274" s="43" t="s">
        <v>51</v>
      </c>
      <c r="D274" s="41">
        <v>207.79</v>
      </c>
      <c r="E274" s="42">
        <v>15</v>
      </c>
      <c r="F274" s="41">
        <f>D274*E274</f>
        <v>3116.85</v>
      </c>
      <c r="G274" s="41"/>
      <c r="H274" s="41"/>
      <c r="I274" s="41"/>
      <c r="J274" s="41">
        <f>SUM(F274:I274)</f>
        <v>3116.85</v>
      </c>
      <c r="K274" s="41">
        <v>92.61</v>
      </c>
      <c r="L274" s="41" t="s">
        <v>46</v>
      </c>
      <c r="M274" s="41"/>
      <c r="N274" s="41">
        <f>F274*1%</f>
        <v>31.168499999999998</v>
      </c>
      <c r="O274" s="41">
        <f>SUM(K274:N274)</f>
        <v>123.77849999999999</v>
      </c>
      <c r="P274" s="41">
        <f>J274-O274</f>
        <v>2993.0715</v>
      </c>
      <c r="Q274" s="41"/>
      <c r="R274" s="41">
        <f>P274-Q274</f>
        <v>2993.0715</v>
      </c>
      <c r="S274" s="40"/>
    </row>
    <row r="275" spans="2:19" ht="63.75" customHeight="1" x14ac:dyDescent="0.3">
      <c r="B275" s="44" t="s">
        <v>50</v>
      </c>
      <c r="C275" s="43" t="s">
        <v>49</v>
      </c>
      <c r="D275" s="41">
        <v>358.8</v>
      </c>
      <c r="E275" s="42">
        <v>15</v>
      </c>
      <c r="F275" s="41">
        <f>D275*E275</f>
        <v>5382</v>
      </c>
      <c r="G275" s="41"/>
      <c r="H275" s="41"/>
      <c r="I275" s="41"/>
      <c r="J275" s="41">
        <f>SUM(F275:I275)</f>
        <v>5382</v>
      </c>
      <c r="K275" s="41">
        <v>530.04</v>
      </c>
      <c r="L275" s="41"/>
      <c r="M275" s="41"/>
      <c r="N275" s="41" t="s">
        <v>46</v>
      </c>
      <c r="O275" s="41">
        <f>SUM(K275:N275)</f>
        <v>530.04</v>
      </c>
      <c r="P275" s="41">
        <f>J275-O275</f>
        <v>4851.96</v>
      </c>
      <c r="Q275" s="41">
        <f>F275*3%</f>
        <v>161.46</v>
      </c>
      <c r="R275" s="41">
        <f>P275-Q275</f>
        <v>4690.5</v>
      </c>
      <c r="S275" s="40"/>
    </row>
    <row r="276" spans="2:19" ht="63.75" customHeight="1" x14ac:dyDescent="0.3">
      <c r="B276" s="44" t="s">
        <v>48</v>
      </c>
      <c r="C276" s="43" t="s">
        <v>47</v>
      </c>
      <c r="D276" s="41">
        <v>207.79</v>
      </c>
      <c r="E276" s="42">
        <v>15</v>
      </c>
      <c r="F276" s="41">
        <f>D276*E276</f>
        <v>3116.85</v>
      </c>
      <c r="G276" s="41"/>
      <c r="H276" s="41"/>
      <c r="I276" s="41"/>
      <c r="J276" s="41">
        <f>SUM(F276:I276)</f>
        <v>3116.85</v>
      </c>
      <c r="K276" s="41">
        <v>92.611551999999989</v>
      </c>
      <c r="L276" s="41">
        <f>F276*1.1875%</f>
        <v>37.012593750000001</v>
      </c>
      <c r="M276" s="41"/>
      <c r="N276" s="41" t="s">
        <v>46</v>
      </c>
      <c r="O276" s="41">
        <f>SUM(K276:N276)</f>
        <v>129.62414575</v>
      </c>
      <c r="P276" s="41">
        <f>J276-O276</f>
        <v>2987.2258542499999</v>
      </c>
      <c r="Q276" s="41"/>
      <c r="R276" s="41">
        <f>P276-Q276</f>
        <v>2987.2258542499999</v>
      </c>
      <c r="S276" s="40"/>
    </row>
    <row r="277" spans="2:19" ht="63.75" customHeight="1" x14ac:dyDescent="0.3">
      <c r="B277" s="44" t="s">
        <v>45</v>
      </c>
      <c r="C277" s="43" t="s">
        <v>44</v>
      </c>
      <c r="D277" s="41">
        <v>396.04</v>
      </c>
      <c r="E277" s="42">
        <v>15</v>
      </c>
      <c r="F277" s="41">
        <f>D277*E277</f>
        <v>5940.6</v>
      </c>
      <c r="G277" s="41"/>
      <c r="H277" s="41"/>
      <c r="I277" s="41"/>
      <c r="J277" s="41">
        <f>SUM(F277:I277)</f>
        <v>5940.6</v>
      </c>
      <c r="K277" s="41">
        <v>630.73778400000015</v>
      </c>
      <c r="L277" s="41">
        <f>F277*1.1875%</f>
        <v>70.544625000000011</v>
      </c>
      <c r="M277" s="41"/>
      <c r="N277" s="41">
        <f>F277*1%</f>
        <v>59.406000000000006</v>
      </c>
      <c r="O277" s="41">
        <f>SUM(K277:N277)</f>
        <v>760.68840900000009</v>
      </c>
      <c r="P277" s="41">
        <f>J277-O277</f>
        <v>5179.911591</v>
      </c>
      <c r="Q277" s="41"/>
      <c r="R277" s="41">
        <f>P277-Q277</f>
        <v>5179.911591</v>
      </c>
      <c r="S277" s="40"/>
    </row>
    <row r="278" spans="2:19" ht="63.75" customHeight="1" x14ac:dyDescent="0.3">
      <c r="B278" s="44" t="s">
        <v>43</v>
      </c>
      <c r="C278" s="43" t="s">
        <v>42</v>
      </c>
      <c r="D278" s="41">
        <v>361.42</v>
      </c>
      <c r="E278" s="42">
        <v>15</v>
      </c>
      <c r="F278" s="41">
        <f>D278*E278</f>
        <v>5421.3</v>
      </c>
      <c r="G278" s="41"/>
      <c r="H278" s="41"/>
      <c r="I278" s="41"/>
      <c r="J278" s="41">
        <f>SUM(F278:I278)</f>
        <v>5421.3</v>
      </c>
      <c r="K278" s="41">
        <v>537.08580799999993</v>
      </c>
      <c r="L278" s="41">
        <f>F278*1.1875%</f>
        <v>64.377937500000002</v>
      </c>
      <c r="M278" s="41"/>
      <c r="N278" s="41">
        <f>F278*1%</f>
        <v>54.213000000000001</v>
      </c>
      <c r="O278" s="41">
        <f>SUM(K278:N278)</f>
        <v>655.67674549999992</v>
      </c>
      <c r="P278" s="41">
        <f>J278-O278</f>
        <v>4765.6232545000003</v>
      </c>
      <c r="Q278" s="41"/>
      <c r="R278" s="41">
        <f>P278-Q278</f>
        <v>4765.6232545000003</v>
      </c>
      <c r="S278" s="40"/>
    </row>
    <row r="279" spans="2:19" ht="63.75" customHeight="1" x14ac:dyDescent="0.3">
      <c r="B279" s="44" t="s">
        <v>41</v>
      </c>
      <c r="C279" s="43" t="s">
        <v>40</v>
      </c>
      <c r="D279" s="41">
        <v>361.42</v>
      </c>
      <c r="E279" s="42">
        <v>15</v>
      </c>
      <c r="F279" s="41">
        <f>D279*E279</f>
        <v>5421.3</v>
      </c>
      <c r="G279" s="41"/>
      <c r="H279" s="41"/>
      <c r="I279" s="41"/>
      <c r="J279" s="41">
        <f>SUM(F279:I279)</f>
        <v>5421.3</v>
      </c>
      <c r="K279" s="41">
        <v>537.08580799999993</v>
      </c>
      <c r="L279" s="41">
        <f>F279*1.1875%</f>
        <v>64.377937500000002</v>
      </c>
      <c r="M279" s="41"/>
      <c r="N279" s="41">
        <f>F279*1%</f>
        <v>54.213000000000001</v>
      </c>
      <c r="O279" s="41">
        <f>SUM(K279:N279)</f>
        <v>655.67674549999992</v>
      </c>
      <c r="P279" s="41">
        <f>J279-O279</f>
        <v>4765.6232545000003</v>
      </c>
      <c r="Q279" s="41"/>
      <c r="R279" s="41">
        <f>P279-Q279</f>
        <v>4765.6232545000003</v>
      </c>
      <c r="S279" s="40"/>
    </row>
    <row r="280" spans="2:19" ht="63.75" customHeight="1" x14ac:dyDescent="0.3">
      <c r="B280" s="44" t="s">
        <v>39</v>
      </c>
      <c r="C280" s="43" t="s">
        <v>38</v>
      </c>
      <c r="D280" s="41">
        <v>396.04</v>
      </c>
      <c r="E280" s="42">
        <v>15</v>
      </c>
      <c r="F280" s="41">
        <f>D280*E280</f>
        <v>5940.6</v>
      </c>
      <c r="G280" s="41"/>
      <c r="H280" s="41"/>
      <c r="I280" s="41"/>
      <c r="J280" s="41">
        <f>SUM(F280:I280)</f>
        <v>5940.6</v>
      </c>
      <c r="K280" s="41">
        <v>630.73778400000015</v>
      </c>
      <c r="L280" s="41">
        <f>F280*1.1875%</f>
        <v>70.544625000000011</v>
      </c>
      <c r="M280" s="41"/>
      <c r="N280" s="41">
        <f>F280*1%</f>
        <v>59.406000000000006</v>
      </c>
      <c r="O280" s="41">
        <f>SUM(K280:N280)</f>
        <v>760.68840900000009</v>
      </c>
      <c r="P280" s="41">
        <f>J280-O280</f>
        <v>5179.911591</v>
      </c>
      <c r="Q280" s="41"/>
      <c r="R280" s="41">
        <f>P280-Q280</f>
        <v>5179.911591</v>
      </c>
      <c r="S280" s="40"/>
    </row>
    <row r="281" spans="2:19" ht="63.75" customHeight="1" x14ac:dyDescent="0.3">
      <c r="B281" s="53"/>
      <c r="C281" s="52"/>
      <c r="D281" s="51"/>
      <c r="E281" s="50"/>
      <c r="F281" s="47">
        <f>SUM(F272:F280)</f>
        <v>44205.600000000006</v>
      </c>
      <c r="G281" s="47">
        <f>SUM(G272:G280)</f>
        <v>0</v>
      </c>
      <c r="H281" s="47">
        <f>SUM(H272:H280)</f>
        <v>0</v>
      </c>
      <c r="I281" s="47">
        <f>SUM(I272:I280)</f>
        <v>0</v>
      </c>
      <c r="J281" s="47">
        <f>SUM(J272:J280)</f>
        <v>44205.600000000006</v>
      </c>
      <c r="K281" s="47">
        <f>SUM(K272:K280)</f>
        <v>3946.98416</v>
      </c>
      <c r="L281" s="47">
        <f>SUM(L272:L280)</f>
        <v>424.01765625000007</v>
      </c>
      <c r="M281" s="47">
        <f>SUM(M272:M280)</f>
        <v>0</v>
      </c>
      <c r="N281" s="47">
        <f>SUM(N272:N280)</f>
        <v>289.57499999999999</v>
      </c>
      <c r="O281" s="47">
        <f>SUM(O272:O280)</f>
        <v>4660.5768162499999</v>
      </c>
      <c r="P281" s="47">
        <f>SUM(P272:P280)</f>
        <v>39545.023183750003</v>
      </c>
      <c r="Q281" s="47">
        <f>SUM(Q272:Q280)</f>
        <v>363.9375</v>
      </c>
      <c r="R281" s="47">
        <f>SUM(R272:R280)</f>
        <v>39181.085683750003</v>
      </c>
      <c r="S281" s="46"/>
    </row>
    <row r="282" spans="2:19" ht="63.75" customHeight="1" thickBot="1" x14ac:dyDescent="0.35">
      <c r="B282" s="53"/>
      <c r="C282" s="52"/>
      <c r="D282" s="51"/>
      <c r="E282" s="50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  <c r="Q282" s="51"/>
      <c r="R282" s="51"/>
      <c r="S282" s="46"/>
    </row>
    <row r="283" spans="2:19" ht="63.75" customHeight="1" thickBot="1" x14ac:dyDescent="0.35">
      <c r="B283" s="55" t="s">
        <v>37</v>
      </c>
      <c r="C283" s="52"/>
      <c r="D283" s="51"/>
      <c r="E283" s="50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  <c r="Q283" s="51"/>
      <c r="R283" s="51"/>
      <c r="S283" s="46"/>
    </row>
    <row r="284" spans="2:19" ht="63.75" customHeight="1" x14ac:dyDescent="0.3">
      <c r="B284" s="54" t="s">
        <v>36</v>
      </c>
      <c r="C284" s="43" t="s">
        <v>35</v>
      </c>
      <c r="D284" s="41">
        <v>225.89</v>
      </c>
      <c r="E284" s="42">
        <v>15</v>
      </c>
      <c r="F284" s="41">
        <f>D284*E284</f>
        <v>3388.35</v>
      </c>
      <c r="G284" s="41"/>
      <c r="H284" s="41"/>
      <c r="I284" s="41"/>
      <c r="J284" s="41">
        <f>SUM(F284:I284)</f>
        <v>3388.35</v>
      </c>
      <c r="K284" s="41">
        <v>122.15075199999998</v>
      </c>
      <c r="L284" s="41"/>
      <c r="M284" s="41"/>
      <c r="N284" s="41">
        <f>F284*1%</f>
        <v>33.883499999999998</v>
      </c>
      <c r="O284" s="41">
        <f>SUM(K284:N284)</f>
        <v>156.03425199999998</v>
      </c>
      <c r="P284" s="41">
        <f>J284-O284</f>
        <v>3232.315748</v>
      </c>
      <c r="Q284" s="41"/>
      <c r="R284" s="41">
        <f>P284-Q284</f>
        <v>3232.315748</v>
      </c>
      <c r="S284" s="40"/>
    </row>
    <row r="285" spans="2:19" ht="63.75" customHeight="1" x14ac:dyDescent="0.3">
      <c r="B285" s="53"/>
      <c r="C285" s="52"/>
      <c r="D285" s="51"/>
      <c r="E285" s="50"/>
      <c r="F285" s="47">
        <f>SUM(F284)</f>
        <v>3388.35</v>
      </c>
      <c r="G285" s="47">
        <f>SUM(G284)</f>
        <v>0</v>
      </c>
      <c r="H285" s="47">
        <f>SUM(H284)</f>
        <v>0</v>
      </c>
      <c r="I285" s="47">
        <f>SUM(I284)</f>
        <v>0</v>
      </c>
      <c r="J285" s="47">
        <f>SUM(J284)</f>
        <v>3388.35</v>
      </c>
      <c r="K285" s="47">
        <f>SUM(K284)</f>
        <v>122.15075199999998</v>
      </c>
      <c r="L285" s="47">
        <f>SUM(L284)</f>
        <v>0</v>
      </c>
      <c r="M285" s="47">
        <f>SUM(M284)</f>
        <v>0</v>
      </c>
      <c r="N285" s="47">
        <f>SUM(N284)</f>
        <v>33.883499999999998</v>
      </c>
      <c r="O285" s="47">
        <f>SUM(O284)</f>
        <v>156.03425199999998</v>
      </c>
      <c r="P285" s="47">
        <f>SUM(P284)</f>
        <v>3232.315748</v>
      </c>
      <c r="Q285" s="47">
        <f>SUM(Q284)</f>
        <v>0</v>
      </c>
      <c r="R285" s="47">
        <f>SUM(R284)</f>
        <v>3232.315748</v>
      </c>
      <c r="S285" s="46"/>
    </row>
    <row r="286" spans="2:19" ht="63.75" customHeight="1" thickBot="1" x14ac:dyDescent="0.35">
      <c r="B286" s="53"/>
      <c r="C286" s="52"/>
      <c r="D286" s="51"/>
      <c r="E286" s="50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6"/>
    </row>
    <row r="287" spans="2:19" ht="63.75" customHeight="1" x14ac:dyDescent="0.3">
      <c r="B287" s="39" t="s">
        <v>34</v>
      </c>
      <c r="C287" s="38"/>
      <c r="D287" s="38"/>
      <c r="E287" s="38"/>
      <c r="F287" s="23" t="s">
        <v>13</v>
      </c>
      <c r="G287" s="23" t="s">
        <v>8</v>
      </c>
      <c r="H287" s="23" t="s">
        <v>12</v>
      </c>
      <c r="I287" s="23" t="s">
        <v>7</v>
      </c>
      <c r="J287" s="23" t="s">
        <v>3</v>
      </c>
      <c r="K287" s="35" t="s">
        <v>6</v>
      </c>
      <c r="L287" s="35" t="s">
        <v>5</v>
      </c>
      <c r="M287" s="35" t="s">
        <v>11</v>
      </c>
      <c r="N287" s="35" t="s">
        <v>4</v>
      </c>
      <c r="O287" s="35" t="s">
        <v>3</v>
      </c>
      <c r="P287" s="23" t="s">
        <v>2</v>
      </c>
      <c r="Q287" s="32" t="s">
        <v>1</v>
      </c>
      <c r="R287" s="31" t="s">
        <v>0</v>
      </c>
      <c r="S287" s="46"/>
    </row>
    <row r="288" spans="2:19" ht="63.75" customHeight="1" thickBot="1" x14ac:dyDescent="0.35">
      <c r="B288" s="30"/>
      <c r="C288" s="29"/>
      <c r="D288" s="29"/>
      <c r="E288" s="29"/>
      <c r="F288" s="12">
        <f>SUM(F26,F30,F35,F39,F45,F49,F58,F67,F81,F91,F95,F99,F105,F113,F120,F126,F131,F136,F140:F141,F144,F149,F156,F162,F170,F181,F185,F192,F210,F214,F219,F228,F235,F240,F253,F265,F269,F281,F285)</f>
        <v>577140.44999999995</v>
      </c>
      <c r="G288" s="12">
        <f>SUM(G26,G30,G35,G39,G45,G49,G58,G67,G81,G91,G95,G99,G105,G113,G120,G126,G131,G136,G140:G141,G144,G149,G156,G162,G170,G181,G185,G192,G210,G214,G219,G228,G235,G240,G253,G265,G269,G281,G285)</f>
        <v>0</v>
      </c>
      <c r="H288" s="12">
        <f>SUM(H26,H30,H35,H39,H45,H49,H58,H67,H81,H91,H95,H99,H105,H113,H120,H126,H131,H136,H140:H141,H144,H149,H156,H162,H170,H181,H185,H192,H210,H214,H219,H228,H235,H240,H253,H265,H269,H281,H285)</f>
        <v>0</v>
      </c>
      <c r="I288" s="12">
        <f>SUM(I26,I30,I35,I39,I45,I49,I58,I67,I81,I91,I95,I99,I105,I113,I120,I126,I131,I136,I140:I141,I144,I149,I156,I162,I170,I181,I185,I192,I210,I214,I219,I228,I235,I240,I253,I265,I269,I281,I285)</f>
        <v>868.95512000000008</v>
      </c>
      <c r="J288" s="12">
        <f>SUM(J26,J30,J35,J39,J45,J49,J58,J67,J81,J91,J95,J99,J105,J113,J120,J126,J131,J136,J140:J141,J144,J149,J156,J162,J170,J181,J185,J192,J210,J214,J219,J228,J235,J240,J253,J265,J269,J281,J285)</f>
        <v>578009.40512000001</v>
      </c>
      <c r="K288" s="9">
        <f>SUM(K26,K30,K35,K39,K45,K49,K58,K67,K81,K91,K95,K99,K105,K113,K120,K126,K131,K136,K140:K141,K144,K149,K156,K162,K170,K181,K185,K192,K210,K214,K219,K228,K235,K240,K253,K265,K269,K281,K285)</f>
        <v>44984.911887999995</v>
      </c>
      <c r="L288" s="9">
        <f>SUM(L26,L30,L35,L39,L45,L49,L58,L67,L81,L91,L95,L99,L105,L113,L120,L126,L131,L136,L140:L141,L144,L149,L156,L162,L170,L181,L185,L192,L210,L214,L219,L228,L235,L240,L253,L265,L269,L281,L285)</f>
        <v>3493.3190937500003</v>
      </c>
      <c r="M288" s="9">
        <f>SUM(M26,M30,M35,M39,M45,M49,M58,M67,M81,M91,M95,M99,M105,M113,M120,M126,M131,M136,M140:M141,M144,M149,M156,M162,M170,M181,M185,M192,M210,M214,M219,M228,M235,M240,M253,M265,M269,M281,M285)</f>
        <v>0</v>
      </c>
      <c r="N288" s="9">
        <f>SUM(N26,N30,N35,N39,N45,N49,N58,N67,N81,N91,N95,N99,N105,N113,N120,N126,N131,N136,N140:N141,N144,N149,N156,N162,N170,N181,N185,N192,N210,N214,N219,N228,N235,N240,N253,N265,N269,N281,N285)</f>
        <v>3078.0764999999997</v>
      </c>
      <c r="O288" s="9">
        <f>SUM(O26,O30,O35,O39,O45,O49,O58,O67,O81,O91,O95,O99,O105,O113,O120,O126,O131,O136,O140:O141,O144,O149,O156,O162,O170,O181,O185,O192,O210,O214,O219,O228,O235,O240,O253,O265,O269,O281,O285)</f>
        <v>51556.307481750002</v>
      </c>
      <c r="P288" s="12">
        <f>SUM(P26,P30,P35,P39,P45,P49,P58,P67,P81,P91,P95,P99,P105,P113,P120,P126,P131,P136,P140:P141,P144,P149,P156,P162,P170,P181,P185,P192,P210,P214,P219,P228,P235,P240,P253,P265,P269,P281,P285)</f>
        <v>526453.09763824998</v>
      </c>
      <c r="Q288" s="9">
        <f>SUM(Q26,Q30,Q35,Q39,Q45,Q49,Q58,Q67,Q81,Q91,Q95,Q99,Q105,Q113,Q120,Q126,Q131,Q136,Q140:Q141,Q144,Q149,Q156,Q162,Q170,Q181,Q185,Q192,Q210,Q214,Q219,Q228,Q235,Q240,Q253,Q265,Q269,Q281,Q285)</f>
        <v>5655.4170000000013</v>
      </c>
      <c r="R288" s="12">
        <f>SUM(R26,R30,R35,R39,R45,R49,R58,R67,R81,R91,R95,R99,R105,R113,R120,R126,R131,R136,R140:R141,R144,R149,R156,R162,R170,R181,R185,R192,R210,R214,R219,R228,R235,R240,R253,R265,R269,R281,R285)</f>
        <v>520797.68063824991</v>
      </c>
      <c r="S288" s="46"/>
    </row>
    <row r="289" spans="2:19" s="45" customFormat="1" ht="63.75" customHeight="1" thickBot="1" x14ac:dyDescent="0.35">
      <c r="B289" s="48"/>
      <c r="C289" s="48"/>
      <c r="D289" s="48"/>
      <c r="E289" s="48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6"/>
    </row>
    <row r="290" spans="2:19" s="45" customFormat="1" ht="63.75" customHeight="1" x14ac:dyDescent="0.3">
      <c r="B290" s="49" t="s">
        <v>33</v>
      </c>
      <c r="C290" s="48"/>
      <c r="D290" s="48"/>
      <c r="E290" s="48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6"/>
    </row>
    <row r="291" spans="2:19" ht="63.75" customHeight="1" x14ac:dyDescent="0.3">
      <c r="B291" s="44" t="s">
        <v>16</v>
      </c>
      <c r="C291" s="43" t="s">
        <v>32</v>
      </c>
      <c r="D291" s="41">
        <v>66.42</v>
      </c>
      <c r="E291" s="42">
        <v>15</v>
      </c>
      <c r="F291" s="41">
        <f>D291*E291</f>
        <v>996.30000000000007</v>
      </c>
      <c r="G291" s="41"/>
      <c r="H291" s="41"/>
      <c r="I291" s="41"/>
      <c r="J291" s="41">
        <f>SUM(F291:I291)</f>
        <v>996.30000000000007</v>
      </c>
      <c r="K291" s="41"/>
      <c r="L291" s="41"/>
      <c r="M291" s="41"/>
      <c r="N291" s="41"/>
      <c r="O291" s="41">
        <f>SUM(K291:N291)</f>
        <v>0</v>
      </c>
      <c r="P291" s="41">
        <f>J291-O291</f>
        <v>996.30000000000007</v>
      </c>
      <c r="Q291" s="41"/>
      <c r="R291" s="41">
        <f>P291-Q291</f>
        <v>996.30000000000007</v>
      </c>
      <c r="S291" s="40"/>
    </row>
    <row r="292" spans="2:19" ht="63.75" customHeight="1" x14ac:dyDescent="0.3">
      <c r="B292" s="44" t="s">
        <v>16</v>
      </c>
      <c r="C292" s="43" t="s">
        <v>31</v>
      </c>
      <c r="D292" s="41">
        <v>162</v>
      </c>
      <c r="E292" s="42">
        <v>15</v>
      </c>
      <c r="F292" s="41">
        <f>D292*E292</f>
        <v>2430</v>
      </c>
      <c r="G292" s="41"/>
      <c r="H292" s="41"/>
      <c r="I292" s="41"/>
      <c r="J292" s="41">
        <f>SUM(F292:I292)</f>
        <v>2430</v>
      </c>
      <c r="K292" s="41"/>
      <c r="L292" s="41"/>
      <c r="M292" s="41"/>
      <c r="N292" s="41"/>
      <c r="O292" s="41">
        <f>SUM(K292:N292)</f>
        <v>0</v>
      </c>
      <c r="P292" s="41">
        <f>J292-O292</f>
        <v>2430</v>
      </c>
      <c r="Q292" s="41"/>
      <c r="R292" s="41">
        <f>P292-Q292</f>
        <v>2430</v>
      </c>
      <c r="S292" s="40"/>
    </row>
    <row r="293" spans="2:19" ht="63.75" customHeight="1" x14ac:dyDescent="0.3">
      <c r="B293" s="44" t="s">
        <v>16</v>
      </c>
      <c r="C293" s="43" t="s">
        <v>30</v>
      </c>
      <c r="D293" s="41">
        <v>142.19999999999999</v>
      </c>
      <c r="E293" s="42">
        <v>15</v>
      </c>
      <c r="F293" s="41">
        <f>D293*E293</f>
        <v>2133</v>
      </c>
      <c r="G293" s="41"/>
      <c r="H293" s="41"/>
      <c r="I293" s="41"/>
      <c r="J293" s="41">
        <f>SUM(F293:I293)</f>
        <v>2133</v>
      </c>
      <c r="K293" s="41"/>
      <c r="L293" s="41"/>
      <c r="M293" s="41"/>
      <c r="N293" s="41"/>
      <c r="O293" s="41">
        <f>SUM(K293:N293)</f>
        <v>0</v>
      </c>
      <c r="P293" s="41">
        <f>J293-O293</f>
        <v>2133</v>
      </c>
      <c r="Q293" s="41"/>
      <c r="R293" s="41">
        <f>P293-Q293</f>
        <v>2133</v>
      </c>
      <c r="S293" s="40"/>
    </row>
    <row r="294" spans="2:19" ht="63.75" customHeight="1" x14ac:dyDescent="0.3">
      <c r="B294" s="44" t="s">
        <v>16</v>
      </c>
      <c r="C294" s="43" t="s">
        <v>29</v>
      </c>
      <c r="D294" s="41">
        <v>225.69</v>
      </c>
      <c r="E294" s="42">
        <v>15</v>
      </c>
      <c r="F294" s="41">
        <f>D294*E294</f>
        <v>3385.35</v>
      </c>
      <c r="G294" s="41"/>
      <c r="H294" s="41"/>
      <c r="I294" s="41"/>
      <c r="J294" s="41">
        <f>SUM(F294:I294)</f>
        <v>3385.35</v>
      </c>
      <c r="K294" s="41"/>
      <c r="L294" s="41"/>
      <c r="M294" s="41"/>
      <c r="N294" s="41"/>
      <c r="O294" s="41">
        <f>SUM(K294:N294)</f>
        <v>0</v>
      </c>
      <c r="P294" s="41">
        <f>J294-O294</f>
        <v>3385.35</v>
      </c>
      <c r="Q294" s="41"/>
      <c r="R294" s="41">
        <f>P294-Q294</f>
        <v>3385.35</v>
      </c>
      <c r="S294" s="40"/>
    </row>
    <row r="295" spans="2:19" ht="63.75" customHeight="1" x14ac:dyDescent="0.3">
      <c r="B295" s="44" t="s">
        <v>16</v>
      </c>
      <c r="C295" s="43" t="s">
        <v>28</v>
      </c>
      <c r="D295" s="41">
        <v>145.30000000000001</v>
      </c>
      <c r="E295" s="42">
        <v>15</v>
      </c>
      <c r="F295" s="41">
        <f>D295*E295</f>
        <v>2179.5</v>
      </c>
      <c r="G295" s="41"/>
      <c r="H295" s="41"/>
      <c r="I295" s="41"/>
      <c r="J295" s="41">
        <f>SUM(F295:I295)</f>
        <v>2179.5</v>
      </c>
      <c r="K295" s="41"/>
      <c r="L295" s="41"/>
      <c r="M295" s="41"/>
      <c r="N295" s="41"/>
      <c r="O295" s="41">
        <f>SUM(K295:N295)</f>
        <v>0</v>
      </c>
      <c r="P295" s="41">
        <f>J295-O295</f>
        <v>2179.5</v>
      </c>
      <c r="Q295" s="41"/>
      <c r="R295" s="41">
        <f>P295-Q295</f>
        <v>2179.5</v>
      </c>
      <c r="S295" s="40"/>
    </row>
    <row r="296" spans="2:19" ht="63.75" customHeight="1" x14ac:dyDescent="0.3">
      <c r="B296" s="44" t="s">
        <v>16</v>
      </c>
      <c r="C296" s="43" t="s">
        <v>27</v>
      </c>
      <c r="D296" s="41">
        <v>154.29</v>
      </c>
      <c r="E296" s="42">
        <v>15</v>
      </c>
      <c r="F296" s="41">
        <f>D296*E296</f>
        <v>2314.35</v>
      </c>
      <c r="G296" s="41"/>
      <c r="H296" s="41"/>
      <c r="I296" s="41"/>
      <c r="J296" s="41">
        <f>SUM(F296:I296)</f>
        <v>2314.35</v>
      </c>
      <c r="K296" s="41"/>
      <c r="L296" s="41">
        <v>27.48</v>
      </c>
      <c r="M296" s="41"/>
      <c r="N296" s="41"/>
      <c r="O296" s="41">
        <f>SUM(K296:N296)</f>
        <v>27.48</v>
      </c>
      <c r="P296" s="41">
        <f>J296-O296</f>
        <v>2286.87</v>
      </c>
      <c r="Q296" s="41"/>
      <c r="R296" s="41">
        <f>P296-Q296</f>
        <v>2286.87</v>
      </c>
      <c r="S296" s="40"/>
    </row>
    <row r="297" spans="2:19" ht="63.75" customHeight="1" x14ac:dyDescent="0.3">
      <c r="B297" s="44" t="s">
        <v>16</v>
      </c>
      <c r="C297" s="43" t="s">
        <v>26</v>
      </c>
      <c r="D297" s="41">
        <v>152.27000000000001</v>
      </c>
      <c r="E297" s="42">
        <v>15</v>
      </c>
      <c r="F297" s="41">
        <f>D297*E297</f>
        <v>2284.0500000000002</v>
      </c>
      <c r="G297" s="41"/>
      <c r="H297" s="41"/>
      <c r="I297" s="41"/>
      <c r="J297" s="41">
        <f>SUM(F297:I297)</f>
        <v>2284.0500000000002</v>
      </c>
      <c r="K297" s="41"/>
      <c r="L297" s="41">
        <v>27.12</v>
      </c>
      <c r="M297" s="41"/>
      <c r="N297" s="41"/>
      <c r="O297" s="41">
        <f>SUM(K297:N297)</f>
        <v>27.12</v>
      </c>
      <c r="P297" s="41">
        <f>J297-O297</f>
        <v>2256.9300000000003</v>
      </c>
      <c r="Q297" s="41"/>
      <c r="R297" s="41">
        <f>P297-Q297</f>
        <v>2256.9300000000003</v>
      </c>
      <c r="S297" s="40"/>
    </row>
    <row r="298" spans="2:19" ht="63.75" customHeight="1" x14ac:dyDescent="0.3">
      <c r="B298" s="44" t="s">
        <v>16</v>
      </c>
      <c r="C298" s="43" t="s">
        <v>25</v>
      </c>
      <c r="D298" s="41">
        <v>225.89</v>
      </c>
      <c r="E298" s="42">
        <v>15</v>
      </c>
      <c r="F298" s="41">
        <f>D298*E298</f>
        <v>3388.35</v>
      </c>
      <c r="G298" s="41"/>
      <c r="H298" s="41"/>
      <c r="I298" s="41"/>
      <c r="J298" s="41">
        <f>SUM(F298:I298)</f>
        <v>3388.35</v>
      </c>
      <c r="K298" s="41"/>
      <c r="L298" s="41"/>
      <c r="M298" s="41"/>
      <c r="N298" s="41"/>
      <c r="O298" s="41">
        <f>SUM(K298:N298)</f>
        <v>0</v>
      </c>
      <c r="P298" s="41">
        <f>J298-O298</f>
        <v>3388.35</v>
      </c>
      <c r="Q298" s="41"/>
      <c r="R298" s="41">
        <f>P298-Q298</f>
        <v>3388.35</v>
      </c>
      <c r="S298" s="40"/>
    </row>
    <row r="299" spans="2:19" ht="63.75" customHeight="1" x14ac:dyDescent="0.3">
      <c r="B299" s="44" t="s">
        <v>16</v>
      </c>
      <c r="C299" s="43" t="s">
        <v>24</v>
      </c>
      <c r="D299" s="41">
        <v>205.38</v>
      </c>
      <c r="E299" s="42">
        <v>15</v>
      </c>
      <c r="F299" s="41">
        <f>D299*E299</f>
        <v>3080.7</v>
      </c>
      <c r="G299" s="41"/>
      <c r="H299" s="41"/>
      <c r="I299" s="41"/>
      <c r="J299" s="41">
        <f>SUM(F299:I299)</f>
        <v>3080.7</v>
      </c>
      <c r="K299" s="41"/>
      <c r="L299" s="41"/>
      <c r="M299" s="41"/>
      <c r="N299" s="41"/>
      <c r="O299" s="41">
        <f>SUM(K299:N299)</f>
        <v>0</v>
      </c>
      <c r="P299" s="41">
        <f>J299-O299</f>
        <v>3080.7</v>
      </c>
      <c r="Q299" s="41"/>
      <c r="R299" s="41">
        <f>P299-Q299</f>
        <v>3080.7</v>
      </c>
      <c r="S299" s="40"/>
    </row>
    <row r="300" spans="2:19" ht="63.75" customHeight="1" x14ac:dyDescent="0.3">
      <c r="B300" s="44" t="s">
        <v>16</v>
      </c>
      <c r="C300" s="43" t="s">
        <v>23</v>
      </c>
      <c r="D300" s="41">
        <v>211.56</v>
      </c>
      <c r="E300" s="42">
        <v>15</v>
      </c>
      <c r="F300" s="41">
        <f>D300*E300</f>
        <v>3173.4</v>
      </c>
      <c r="G300" s="41"/>
      <c r="H300" s="41"/>
      <c r="I300" s="41"/>
      <c r="J300" s="41">
        <f>SUM(F300:I300)</f>
        <v>3173.4</v>
      </c>
      <c r="K300" s="41"/>
      <c r="L300" s="41"/>
      <c r="M300" s="41"/>
      <c r="N300" s="41"/>
      <c r="O300" s="41">
        <f>SUM(K300:N300)</f>
        <v>0</v>
      </c>
      <c r="P300" s="41">
        <f>J300-O300</f>
        <v>3173.4</v>
      </c>
      <c r="Q300" s="41"/>
      <c r="R300" s="41">
        <f>P300-Q300</f>
        <v>3173.4</v>
      </c>
      <c r="S300" s="40"/>
    </row>
    <row r="301" spans="2:19" ht="63.75" customHeight="1" x14ac:dyDescent="0.3">
      <c r="B301" s="44" t="s">
        <v>16</v>
      </c>
      <c r="C301" s="43" t="s">
        <v>22</v>
      </c>
      <c r="D301" s="41">
        <v>145.41999999999999</v>
      </c>
      <c r="E301" s="42">
        <v>15</v>
      </c>
      <c r="F301" s="41">
        <f>D301*E301</f>
        <v>2181.2999999999997</v>
      </c>
      <c r="G301" s="41"/>
      <c r="H301" s="41"/>
      <c r="I301" s="41"/>
      <c r="J301" s="41">
        <f>SUM(F301:I301)</f>
        <v>2181.2999999999997</v>
      </c>
      <c r="K301" s="41"/>
      <c r="L301" s="41"/>
      <c r="M301" s="41"/>
      <c r="N301" s="41"/>
      <c r="O301" s="41">
        <f>SUM(K301:N301)</f>
        <v>0</v>
      </c>
      <c r="P301" s="41">
        <f>J301-O301</f>
        <v>2181.2999999999997</v>
      </c>
      <c r="Q301" s="41"/>
      <c r="R301" s="41">
        <f>P301-Q301</f>
        <v>2181.2999999999997</v>
      </c>
      <c r="S301" s="40"/>
    </row>
    <row r="302" spans="2:19" ht="63.75" customHeight="1" x14ac:dyDescent="0.3">
      <c r="B302" s="44" t="s">
        <v>16</v>
      </c>
      <c r="C302" s="43" t="s">
        <v>21</v>
      </c>
      <c r="D302" s="41">
        <v>90.13</v>
      </c>
      <c r="E302" s="42">
        <v>15</v>
      </c>
      <c r="F302" s="41">
        <f>D302*E302</f>
        <v>1351.9499999999998</v>
      </c>
      <c r="G302" s="41"/>
      <c r="H302" s="41"/>
      <c r="I302" s="41"/>
      <c r="J302" s="41">
        <f>SUM(F302:I302)</f>
        <v>1351.9499999999998</v>
      </c>
      <c r="K302" s="41"/>
      <c r="L302" s="41"/>
      <c r="M302" s="41"/>
      <c r="N302" s="41"/>
      <c r="O302" s="41">
        <f>SUM(K302:N302)</f>
        <v>0</v>
      </c>
      <c r="P302" s="41">
        <f>J302-O302</f>
        <v>1351.9499999999998</v>
      </c>
      <c r="Q302" s="41"/>
      <c r="R302" s="41">
        <f>P302-Q302</f>
        <v>1351.9499999999998</v>
      </c>
      <c r="S302" s="40"/>
    </row>
    <row r="303" spans="2:19" ht="63.75" customHeight="1" x14ac:dyDescent="0.3">
      <c r="B303" s="44" t="s">
        <v>16</v>
      </c>
      <c r="C303" s="43" t="s">
        <v>20</v>
      </c>
      <c r="D303" s="41">
        <v>207.79</v>
      </c>
      <c r="E303" s="42">
        <v>15</v>
      </c>
      <c r="F303" s="41">
        <f>D303*E303</f>
        <v>3116.85</v>
      </c>
      <c r="G303" s="41"/>
      <c r="H303" s="41"/>
      <c r="I303" s="41"/>
      <c r="J303" s="41">
        <f>SUM(F303:I303)</f>
        <v>3116.85</v>
      </c>
      <c r="K303" s="41"/>
      <c r="L303" s="41">
        <v>37.01</v>
      </c>
      <c r="M303" s="41"/>
      <c r="N303" s="41"/>
      <c r="O303" s="41">
        <f>SUM(K303:N303)</f>
        <v>37.01</v>
      </c>
      <c r="P303" s="41">
        <f>J303-O303</f>
        <v>3079.8399999999997</v>
      </c>
      <c r="Q303" s="41"/>
      <c r="R303" s="41">
        <f>P303-Q303</f>
        <v>3079.8399999999997</v>
      </c>
      <c r="S303" s="40"/>
    </row>
    <row r="304" spans="2:19" ht="63.75" customHeight="1" x14ac:dyDescent="0.3">
      <c r="B304" s="44" t="s">
        <v>16</v>
      </c>
      <c r="C304" s="43" t="s">
        <v>19</v>
      </c>
      <c r="D304" s="41">
        <v>131.66999999999999</v>
      </c>
      <c r="E304" s="42">
        <v>15</v>
      </c>
      <c r="F304" s="41">
        <f>D304*E304</f>
        <v>1975.0499999999997</v>
      </c>
      <c r="G304" s="41"/>
      <c r="H304" s="41"/>
      <c r="I304" s="41"/>
      <c r="J304" s="41">
        <f>SUM(F304:I304)</f>
        <v>1975.0499999999997</v>
      </c>
      <c r="K304" s="41"/>
      <c r="L304" s="41"/>
      <c r="M304" s="41"/>
      <c r="N304" s="41"/>
      <c r="O304" s="41">
        <f>SUM(K304:N304)</f>
        <v>0</v>
      </c>
      <c r="P304" s="41">
        <f>J304-O304</f>
        <v>1975.0499999999997</v>
      </c>
      <c r="Q304" s="41"/>
      <c r="R304" s="41">
        <f>P304-Q304</f>
        <v>1975.0499999999997</v>
      </c>
      <c r="S304" s="40"/>
    </row>
    <row r="305" spans="2:19" ht="63.75" customHeight="1" x14ac:dyDescent="0.3">
      <c r="B305" s="44" t="s">
        <v>16</v>
      </c>
      <c r="C305" s="43" t="s">
        <v>18</v>
      </c>
      <c r="D305" s="41">
        <v>190.94</v>
      </c>
      <c r="E305" s="42">
        <v>15</v>
      </c>
      <c r="F305" s="41">
        <f>D305*E305</f>
        <v>2864.1</v>
      </c>
      <c r="G305" s="41"/>
      <c r="H305" s="41"/>
      <c r="I305" s="41"/>
      <c r="J305" s="41">
        <f>SUM(F305:I305)</f>
        <v>2864.1</v>
      </c>
      <c r="K305" s="41"/>
      <c r="L305" s="41"/>
      <c r="M305" s="41"/>
      <c r="N305" s="41"/>
      <c r="O305" s="41">
        <f>SUM(K305:N305)</f>
        <v>0</v>
      </c>
      <c r="P305" s="41">
        <f>J305-O305</f>
        <v>2864.1</v>
      </c>
      <c r="Q305" s="41"/>
      <c r="R305" s="41">
        <f>P305-Q305</f>
        <v>2864.1</v>
      </c>
      <c r="S305" s="40"/>
    </row>
    <row r="306" spans="2:19" ht="63.75" customHeight="1" x14ac:dyDescent="0.3">
      <c r="B306" s="44" t="s">
        <v>16</v>
      </c>
      <c r="C306" s="43" t="s">
        <v>17</v>
      </c>
      <c r="D306" s="41">
        <v>105.18</v>
      </c>
      <c r="E306" s="42">
        <v>15</v>
      </c>
      <c r="F306" s="41">
        <f>D306*E306</f>
        <v>1577.7</v>
      </c>
      <c r="G306" s="41"/>
      <c r="H306" s="41"/>
      <c r="I306" s="41"/>
      <c r="J306" s="41">
        <f>SUM(F306:I306)</f>
        <v>1577.7</v>
      </c>
      <c r="K306" s="41"/>
      <c r="L306" s="41"/>
      <c r="M306" s="41"/>
      <c r="N306" s="41"/>
      <c r="O306" s="41">
        <f>SUM(K306:N306)</f>
        <v>0</v>
      </c>
      <c r="P306" s="41">
        <f>J306-O306</f>
        <v>1577.7</v>
      </c>
      <c r="Q306" s="41"/>
      <c r="R306" s="41">
        <f>P306-Q306</f>
        <v>1577.7</v>
      </c>
      <c r="S306" s="40"/>
    </row>
    <row r="307" spans="2:19" ht="63.75" customHeight="1" thickBot="1" x14ac:dyDescent="0.35">
      <c r="B307" s="44" t="s">
        <v>16</v>
      </c>
      <c r="C307" s="43" t="s">
        <v>15</v>
      </c>
      <c r="D307" s="41">
        <v>225.21</v>
      </c>
      <c r="E307" s="42">
        <v>15</v>
      </c>
      <c r="F307" s="41">
        <f>D307*E307</f>
        <v>3378.15</v>
      </c>
      <c r="G307" s="41"/>
      <c r="H307" s="41"/>
      <c r="I307" s="41"/>
      <c r="J307" s="41">
        <f>SUM(F307:I307)</f>
        <v>3378.15</v>
      </c>
      <c r="K307" s="41"/>
      <c r="L307" s="41">
        <v>32.090000000000003</v>
      </c>
      <c r="M307" s="41"/>
      <c r="N307" s="41"/>
      <c r="O307" s="41">
        <f>SUM(K307:N307)</f>
        <v>32.090000000000003</v>
      </c>
      <c r="P307" s="41">
        <f>J307-O307</f>
        <v>3346.06</v>
      </c>
      <c r="Q307" s="41"/>
      <c r="R307" s="41">
        <f>P307-Q307</f>
        <v>3346.06</v>
      </c>
      <c r="S307" s="40"/>
    </row>
    <row r="308" spans="2:19" ht="63.75" customHeight="1" x14ac:dyDescent="0.3">
      <c r="B308" s="39" t="s">
        <v>14</v>
      </c>
      <c r="C308" s="38"/>
      <c r="D308" s="38"/>
      <c r="E308" s="38"/>
      <c r="F308" s="37" t="s">
        <v>13</v>
      </c>
      <c r="G308" s="23" t="s">
        <v>8</v>
      </c>
      <c r="H308" s="23" t="s">
        <v>12</v>
      </c>
      <c r="I308" s="23" t="s">
        <v>7</v>
      </c>
      <c r="J308" s="31" t="s">
        <v>3</v>
      </c>
      <c r="K308" s="36" t="s">
        <v>6</v>
      </c>
      <c r="L308" s="35" t="s">
        <v>5</v>
      </c>
      <c r="M308" s="35" t="s">
        <v>11</v>
      </c>
      <c r="N308" s="35" t="s">
        <v>4</v>
      </c>
      <c r="O308" s="34" t="s">
        <v>3</v>
      </c>
      <c r="P308" s="33" t="s">
        <v>2</v>
      </c>
      <c r="Q308" s="32" t="s">
        <v>1</v>
      </c>
      <c r="R308" s="31" t="s">
        <v>0</v>
      </c>
      <c r="S308" s="26"/>
    </row>
    <row r="309" spans="2:19" ht="63.75" customHeight="1" thickBot="1" x14ac:dyDescent="0.35">
      <c r="B309" s="30"/>
      <c r="C309" s="29"/>
      <c r="D309" s="29"/>
      <c r="E309" s="29"/>
      <c r="F309" s="28">
        <f>SUM(F291:F307)</f>
        <v>41810.1</v>
      </c>
      <c r="G309" s="12">
        <f>SUM(G291:G307)</f>
        <v>0</v>
      </c>
      <c r="H309" s="12">
        <f>SUM(H291:H307)</f>
        <v>0</v>
      </c>
      <c r="I309" s="12">
        <f>SUM(I291:I307)</f>
        <v>0</v>
      </c>
      <c r="J309" s="27">
        <f>SUM(J291:J307)</f>
        <v>41810.1</v>
      </c>
      <c r="K309" s="10">
        <f>SUM(K291:K307)</f>
        <v>0</v>
      </c>
      <c r="L309" s="9">
        <f>SUM(L291:L307)</f>
        <v>123.7</v>
      </c>
      <c r="M309" s="9">
        <f>SUM(M291:M307)</f>
        <v>0</v>
      </c>
      <c r="N309" s="9">
        <f>SUM(N291:N307)</f>
        <v>0</v>
      </c>
      <c r="O309" s="8">
        <f>SUM(O291:O307)</f>
        <v>123.7</v>
      </c>
      <c r="P309" s="5">
        <f>SUM(P291:P307)</f>
        <v>41686.399999999994</v>
      </c>
      <c r="Q309" s="9">
        <f>SUM(Q291:Q307)</f>
        <v>0</v>
      </c>
      <c r="R309" s="27">
        <f>SUM(R291:R307)</f>
        <v>41686.399999999994</v>
      </c>
      <c r="S309" s="26"/>
    </row>
    <row r="310" spans="2:19" ht="63.75" customHeight="1" x14ac:dyDescent="0.3"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26"/>
    </row>
    <row r="311" spans="2:19" ht="63.75" customHeight="1" thickBot="1" x14ac:dyDescent="0.35"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26"/>
    </row>
    <row r="312" spans="2:19" ht="63.75" customHeight="1" x14ac:dyDescent="0.3">
      <c r="B312" s="25" t="s">
        <v>10</v>
      </c>
      <c r="C312" s="24"/>
      <c r="D312" s="24"/>
      <c r="E312" s="24"/>
      <c r="F312" s="23" t="s">
        <v>9</v>
      </c>
      <c r="G312" s="22" t="s">
        <v>8</v>
      </c>
      <c r="H312" s="22" t="s">
        <v>7</v>
      </c>
      <c r="I312" s="22" t="s">
        <v>7</v>
      </c>
      <c r="J312" s="21" t="s">
        <v>3</v>
      </c>
      <c r="K312" s="20" t="s">
        <v>6</v>
      </c>
      <c r="L312" s="19" t="s">
        <v>5</v>
      </c>
      <c r="M312" s="19" t="s">
        <v>4</v>
      </c>
      <c r="N312" s="19" t="s">
        <v>4</v>
      </c>
      <c r="O312" s="18" t="s">
        <v>3</v>
      </c>
      <c r="P312" s="17" t="s">
        <v>2</v>
      </c>
      <c r="Q312" s="16" t="s">
        <v>1</v>
      </c>
      <c r="R312" s="15" t="s">
        <v>0</v>
      </c>
      <c r="S312" s="4"/>
    </row>
    <row r="313" spans="2:19" ht="63.75" customHeight="1" thickBot="1" x14ac:dyDescent="0.35">
      <c r="B313" s="14"/>
      <c r="C313" s="13"/>
      <c r="D313" s="13"/>
      <c r="E313" s="13"/>
      <c r="F313" s="12">
        <f>SUM(F17,F288,F309)</f>
        <v>726676.04999999993</v>
      </c>
      <c r="G313" s="12">
        <f>SUM(G17,G288,G309)</f>
        <v>0</v>
      </c>
      <c r="H313" s="12">
        <f>SUM(H17,H288,H309)</f>
        <v>0</v>
      </c>
      <c r="I313" s="12">
        <f>SUM(I17,I288,I309)</f>
        <v>868.95512000000008</v>
      </c>
      <c r="J313" s="11">
        <f>SUM(J17,J288,J309)</f>
        <v>727545.00511999999</v>
      </c>
      <c r="K313" s="10">
        <f>SUM(K17,K288,K309)</f>
        <v>61613.334927999997</v>
      </c>
      <c r="L313" s="9">
        <f>SUM(L17,L288,L309)</f>
        <v>3617.0190937500001</v>
      </c>
      <c r="M313" s="9">
        <f>SUM(M17,M288,M309)</f>
        <v>0</v>
      </c>
      <c r="N313" s="9">
        <f>SUM(N17,N288,N309)</f>
        <v>3078.0764999999997</v>
      </c>
      <c r="O313" s="8">
        <f>SUM(O17,O288,O309)</f>
        <v>68308.430521749993</v>
      </c>
      <c r="P313" s="7">
        <f>SUM(P17,P288,P309)</f>
        <v>659236.57459824998</v>
      </c>
      <c r="Q313" s="6">
        <f>SUM(Q17,Q288,Q309)</f>
        <v>8240.8290000000015</v>
      </c>
      <c r="R313" s="5">
        <f>SUM(R17,R288,R309)</f>
        <v>650995.74559824995</v>
      </c>
      <c r="S313" s="4"/>
    </row>
    <row r="314" spans="2:19" ht="84.9" customHeight="1" x14ac:dyDescent="0.3"/>
  </sheetData>
  <mergeCells count="9">
    <mergeCell ref="P2:S2"/>
    <mergeCell ref="B312:E313"/>
    <mergeCell ref="D2:J2"/>
    <mergeCell ref="K2:O2"/>
    <mergeCell ref="B287:E288"/>
    <mergeCell ref="B16:E17"/>
    <mergeCell ref="B308:E309"/>
    <mergeCell ref="B2:B3"/>
    <mergeCell ref="C2:C3"/>
  </mergeCells>
  <pageMargins left="0.25" right="0.25" top="0.75" bottom="0.75" header="0.3" footer="0.3"/>
  <pageSetup scale="40" orientation="landscape" r:id="rId1"/>
  <headerFooter>
    <oddHeader>&amp;C&amp;"-,Negrita"&amp;14MUNICIPIO DE TECALITLAN JALISCOPORTAL VICTORIA NO. 9   RFC:MTE871101HLA   TEL: 371 41 8 01 69NOMINA QUINCENAL GENERAL DEL 16 AL 31 DICIEMBRE DEL 2018</oddHeader>
    <oddFooter>Página &amp;P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T309"/>
  <sheetViews>
    <sheetView topLeftCell="A186" zoomScale="70" zoomScaleNormal="70" workbookViewId="0">
      <selection activeCell="C204" sqref="C204"/>
    </sheetView>
  </sheetViews>
  <sheetFormatPr baseColWidth="10" defaultColWidth="11.44140625" defaultRowHeight="15" x14ac:dyDescent="0.25"/>
  <cols>
    <col min="1" max="1" width="6.5546875" style="330" customWidth="1"/>
    <col min="2" max="2" width="31.88671875" style="330" bestFit="1" customWidth="1"/>
    <col min="3" max="3" width="23.6640625" style="330" customWidth="1"/>
    <col min="4" max="4" width="15.44140625" style="330" customWidth="1"/>
    <col min="5" max="5" width="11.5546875" style="330" customWidth="1"/>
    <col min="6" max="6" width="20.6640625" style="330" customWidth="1"/>
    <col min="7" max="7" width="13" style="330" hidden="1" customWidth="1"/>
    <col min="8" max="8" width="11.5546875" style="330" hidden="1" customWidth="1"/>
    <col min="9" max="9" width="17.5546875" style="330" hidden="1" customWidth="1"/>
    <col min="10" max="10" width="20.88671875" style="330" customWidth="1"/>
    <col min="11" max="11" width="18.88671875" style="330" customWidth="1"/>
    <col min="12" max="12" width="17.33203125" style="330" hidden="1" customWidth="1"/>
    <col min="13" max="13" width="11.5546875" style="330" hidden="1" customWidth="1"/>
    <col min="14" max="14" width="16.6640625" style="330" hidden="1" customWidth="1"/>
    <col min="15" max="15" width="18.88671875" style="330" customWidth="1"/>
    <col min="16" max="16" width="21.44140625" style="330" customWidth="1"/>
    <col min="17" max="17" width="17" style="330" hidden="1" customWidth="1"/>
    <col min="18" max="18" width="21.109375" style="330" bestFit="1" customWidth="1"/>
    <col min="19" max="19" width="50" style="330" customWidth="1"/>
    <col min="20" max="16384" width="11.44140625" style="330"/>
  </cols>
  <sheetData>
    <row r="1" spans="2:20" ht="40.5" customHeight="1" thickBot="1" x14ac:dyDescent="0.3"/>
    <row r="2" spans="2:20" ht="45.75" customHeight="1" thickBot="1" x14ac:dyDescent="0.3">
      <c r="B2" s="470"/>
      <c r="C2" s="469"/>
      <c r="D2" s="468" t="s">
        <v>335</v>
      </c>
      <c r="E2" s="467"/>
      <c r="F2" s="467"/>
      <c r="G2" s="467"/>
      <c r="H2" s="467"/>
      <c r="I2" s="467"/>
      <c r="J2" s="466"/>
      <c r="K2" s="465" t="s">
        <v>334</v>
      </c>
      <c r="L2" s="464"/>
      <c r="M2" s="464"/>
      <c r="N2" s="464"/>
      <c r="O2" s="463"/>
      <c r="P2" s="462"/>
      <c r="Q2" s="462"/>
      <c r="R2" s="462"/>
      <c r="S2" s="461"/>
    </row>
    <row r="3" spans="2:20" ht="47.4" thickBot="1" x14ac:dyDescent="0.3">
      <c r="B3" s="460" t="s">
        <v>337</v>
      </c>
      <c r="C3" s="459" t="s">
        <v>336</v>
      </c>
      <c r="D3" s="458" t="s">
        <v>333</v>
      </c>
      <c r="E3" s="457" t="s">
        <v>609</v>
      </c>
      <c r="F3" s="456" t="s">
        <v>13</v>
      </c>
      <c r="G3" s="456" t="s">
        <v>8</v>
      </c>
      <c r="H3" s="456" t="s">
        <v>608</v>
      </c>
      <c r="I3" s="456" t="s">
        <v>607</v>
      </c>
      <c r="J3" s="455" t="s">
        <v>3</v>
      </c>
      <c r="K3" s="454" t="s">
        <v>606</v>
      </c>
      <c r="L3" s="453" t="s">
        <v>5</v>
      </c>
      <c r="M3" s="453" t="s">
        <v>11</v>
      </c>
      <c r="N3" s="453" t="s">
        <v>605</v>
      </c>
      <c r="O3" s="452" t="s">
        <v>3</v>
      </c>
      <c r="P3" s="451" t="s">
        <v>2</v>
      </c>
      <c r="Q3" s="450" t="s">
        <v>1</v>
      </c>
      <c r="R3" s="449" t="s">
        <v>0</v>
      </c>
      <c r="S3" s="448" t="s">
        <v>331</v>
      </c>
    </row>
    <row r="4" spans="2:20" ht="15.6" thickBot="1" x14ac:dyDescent="0.3"/>
    <row r="5" spans="2:20" ht="65.099999999999994" customHeight="1" thickBot="1" x14ac:dyDescent="0.3">
      <c r="B5" s="441" t="s">
        <v>330</v>
      </c>
      <c r="C5" s="52"/>
      <c r="D5" s="51"/>
      <c r="E5" s="50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</row>
    <row r="6" spans="2:20" ht="65.099999999999994" customHeight="1" x14ac:dyDescent="0.25">
      <c r="B6" s="54" t="s">
        <v>321</v>
      </c>
      <c r="C6" s="71" t="s">
        <v>329</v>
      </c>
      <c r="D6" s="68">
        <v>718.17</v>
      </c>
      <c r="E6" s="69">
        <v>12.6</v>
      </c>
      <c r="F6" s="68">
        <v>9050.9095890410954</v>
      </c>
      <c r="G6" s="68"/>
      <c r="H6" s="68"/>
      <c r="I6" s="68"/>
      <c r="J6" s="68">
        <f>SUM(F6:I6)</f>
        <v>9050.9095890410954</v>
      </c>
      <c r="K6" s="68">
        <v>1505.3057753424653</v>
      </c>
      <c r="L6" s="68"/>
      <c r="M6" s="68"/>
      <c r="N6" s="68"/>
      <c r="O6" s="68">
        <f>SUM(K6:N6)</f>
        <v>1505.3057753424653</v>
      </c>
      <c r="P6" s="68">
        <f>J6-K6</f>
        <v>7545.6038136986299</v>
      </c>
      <c r="Q6" s="68"/>
      <c r="R6" s="68">
        <f>P6-Q6</f>
        <v>7545.6038136986299</v>
      </c>
      <c r="S6" s="154"/>
    </row>
    <row r="7" spans="2:20" ht="65.099999999999994" customHeight="1" x14ac:dyDescent="0.25">
      <c r="B7" s="44" t="s">
        <v>321</v>
      </c>
      <c r="C7" s="71" t="s">
        <v>328</v>
      </c>
      <c r="D7" s="68">
        <v>718.17</v>
      </c>
      <c r="E7" s="69">
        <v>12.6</v>
      </c>
      <c r="F7" s="68">
        <v>9050.9095890410954</v>
      </c>
      <c r="G7" s="68"/>
      <c r="H7" s="68"/>
      <c r="I7" s="68"/>
      <c r="J7" s="68">
        <f>SUM(F7:I7)</f>
        <v>9050.9095890410954</v>
      </c>
      <c r="K7" s="68">
        <v>1505.3057753424653</v>
      </c>
      <c r="L7" s="68"/>
      <c r="M7" s="68"/>
      <c r="N7" s="68"/>
      <c r="O7" s="68">
        <f>SUM(K7:N7)</f>
        <v>1505.3057753424653</v>
      </c>
      <c r="P7" s="68">
        <f>J7-K7</f>
        <v>7545.6038136986299</v>
      </c>
      <c r="Q7" s="68"/>
      <c r="R7" s="68">
        <f>P7-Q7</f>
        <v>7545.6038136986299</v>
      </c>
      <c r="S7" s="154"/>
    </row>
    <row r="8" spans="2:20" ht="65.099999999999994" customHeight="1" x14ac:dyDescent="0.25">
      <c r="B8" s="44" t="s">
        <v>321</v>
      </c>
      <c r="C8" s="71" t="s">
        <v>327</v>
      </c>
      <c r="D8" s="68">
        <v>718.17</v>
      </c>
      <c r="E8" s="69">
        <v>12.6</v>
      </c>
      <c r="F8" s="68">
        <v>9050.9095890410954</v>
      </c>
      <c r="G8" s="68"/>
      <c r="H8" s="68"/>
      <c r="I8" s="68"/>
      <c r="J8" s="68">
        <f>SUM(F8:I8)</f>
        <v>9050.9095890410954</v>
      </c>
      <c r="K8" s="68">
        <v>1505.3057753424653</v>
      </c>
      <c r="L8" s="68"/>
      <c r="M8" s="68"/>
      <c r="N8" s="68"/>
      <c r="O8" s="68">
        <f>SUM(K8:N8)</f>
        <v>1505.3057753424653</v>
      </c>
      <c r="P8" s="68">
        <f>J8-K8</f>
        <v>7545.6038136986299</v>
      </c>
      <c r="Q8" s="68"/>
      <c r="R8" s="68">
        <f>P8-Q8</f>
        <v>7545.6038136986299</v>
      </c>
      <c r="S8" s="154"/>
    </row>
    <row r="9" spans="2:20" ht="65.099999999999994" customHeight="1" x14ac:dyDescent="0.25">
      <c r="B9" s="44" t="s">
        <v>321</v>
      </c>
      <c r="C9" s="71" t="s">
        <v>326</v>
      </c>
      <c r="D9" s="68">
        <v>718.17</v>
      </c>
      <c r="E9" s="69">
        <v>12.6</v>
      </c>
      <c r="F9" s="68">
        <v>9050.9095890410954</v>
      </c>
      <c r="G9" s="68"/>
      <c r="H9" s="68"/>
      <c r="I9" s="68"/>
      <c r="J9" s="68">
        <f>SUM(F9:I9)</f>
        <v>9050.9095890410954</v>
      </c>
      <c r="K9" s="68">
        <v>1505.3057753424653</v>
      </c>
      <c r="L9" s="68"/>
      <c r="M9" s="68"/>
      <c r="N9" s="68"/>
      <c r="O9" s="68">
        <f>SUM(K9:N9)</f>
        <v>1505.3057753424653</v>
      </c>
      <c r="P9" s="68">
        <f>J9-K9</f>
        <v>7545.6038136986299</v>
      </c>
      <c r="Q9" s="68"/>
      <c r="R9" s="68">
        <f>P9-Q9</f>
        <v>7545.6038136986299</v>
      </c>
      <c r="S9" s="154"/>
    </row>
    <row r="10" spans="2:20" ht="65.099999999999994" customHeight="1" x14ac:dyDescent="0.25">
      <c r="B10" s="44" t="s">
        <v>321</v>
      </c>
      <c r="C10" s="71" t="s">
        <v>325</v>
      </c>
      <c r="D10" s="68">
        <v>718.17</v>
      </c>
      <c r="E10" s="69">
        <v>12.6</v>
      </c>
      <c r="F10" s="68">
        <v>9050.9095890410954</v>
      </c>
      <c r="G10" s="68"/>
      <c r="H10" s="68"/>
      <c r="I10" s="68"/>
      <c r="J10" s="68">
        <f>SUM(F10:I10)</f>
        <v>9050.9095890410954</v>
      </c>
      <c r="K10" s="68">
        <v>1505.3057753424653</v>
      </c>
      <c r="L10" s="68"/>
      <c r="M10" s="68"/>
      <c r="N10" s="68"/>
      <c r="O10" s="68">
        <f>SUM(K10:N10)</f>
        <v>1505.3057753424653</v>
      </c>
      <c r="P10" s="68">
        <f>J10-K10</f>
        <v>7545.6038136986299</v>
      </c>
      <c r="Q10" s="68"/>
      <c r="R10" s="68">
        <f>P10-Q10</f>
        <v>7545.6038136986299</v>
      </c>
      <c r="S10" s="154"/>
    </row>
    <row r="11" spans="2:20" ht="65.099999999999994" customHeight="1" x14ac:dyDescent="0.25">
      <c r="B11" s="44" t="s">
        <v>321</v>
      </c>
      <c r="C11" s="71" t="s">
        <v>324</v>
      </c>
      <c r="D11" s="68">
        <v>718.17</v>
      </c>
      <c r="E11" s="69">
        <v>12.6</v>
      </c>
      <c r="F11" s="68">
        <v>9050.9095890410954</v>
      </c>
      <c r="G11" s="68"/>
      <c r="H11" s="68"/>
      <c r="I11" s="68"/>
      <c r="J11" s="68">
        <f>SUM(F11:I11)</f>
        <v>9050.9095890410954</v>
      </c>
      <c r="K11" s="68">
        <v>1505.3057753424653</v>
      </c>
      <c r="L11" s="68"/>
      <c r="M11" s="68"/>
      <c r="N11" s="68"/>
      <c r="O11" s="68">
        <f>SUM(K11:N11)</f>
        <v>1505.3057753424653</v>
      </c>
      <c r="P11" s="68">
        <f>J11-K11</f>
        <v>7545.6038136986299</v>
      </c>
      <c r="Q11" s="68"/>
      <c r="R11" s="68">
        <f>P11-Q11</f>
        <v>7545.6038136986299</v>
      </c>
      <c r="S11" s="154"/>
    </row>
    <row r="12" spans="2:20" ht="65.099999999999994" customHeight="1" x14ac:dyDescent="0.25">
      <c r="B12" s="44" t="s">
        <v>321</v>
      </c>
      <c r="C12" s="71" t="s">
        <v>323</v>
      </c>
      <c r="D12" s="68">
        <v>718.17</v>
      </c>
      <c r="E12" s="69">
        <v>12.6</v>
      </c>
      <c r="F12" s="68">
        <v>9050.9095890410954</v>
      </c>
      <c r="G12" s="68"/>
      <c r="H12" s="68"/>
      <c r="I12" s="68"/>
      <c r="J12" s="68">
        <f>SUM(F12:I12)</f>
        <v>9050.9095890410954</v>
      </c>
      <c r="K12" s="68">
        <v>1505.3057753424653</v>
      </c>
      <c r="L12" s="68"/>
      <c r="M12" s="68"/>
      <c r="N12" s="68"/>
      <c r="O12" s="68">
        <f>SUM(K12:N12)</f>
        <v>1505.3057753424653</v>
      </c>
      <c r="P12" s="68">
        <f>J12-K12</f>
        <v>7545.6038136986299</v>
      </c>
      <c r="Q12" s="68"/>
      <c r="R12" s="68">
        <f>P12-Q12</f>
        <v>7545.6038136986299</v>
      </c>
      <c r="S12" s="154"/>
    </row>
    <row r="13" spans="2:20" ht="65.099999999999994" customHeight="1" x14ac:dyDescent="0.25">
      <c r="B13" s="44" t="s">
        <v>321</v>
      </c>
      <c r="C13" s="71" t="s">
        <v>322</v>
      </c>
      <c r="D13" s="68">
        <v>718.17</v>
      </c>
      <c r="E13" s="69">
        <v>12.6</v>
      </c>
      <c r="F13" s="68">
        <v>9050.9095890410954</v>
      </c>
      <c r="G13" s="68"/>
      <c r="H13" s="68"/>
      <c r="I13" s="68"/>
      <c r="J13" s="68">
        <f>SUM(F13:I13)</f>
        <v>9050.9095890410954</v>
      </c>
      <c r="K13" s="68">
        <v>1505.3057753424653</v>
      </c>
      <c r="L13" s="68"/>
      <c r="M13" s="68"/>
      <c r="N13" s="68"/>
      <c r="O13" s="68">
        <f>SUM(K13:N13)</f>
        <v>1505.3057753424653</v>
      </c>
      <c r="P13" s="68">
        <f>J13-K13</f>
        <v>7545.6038136986299</v>
      </c>
      <c r="Q13" s="68"/>
      <c r="R13" s="72">
        <f>P13-Q13</f>
        <v>7545.6038136986299</v>
      </c>
      <c r="S13" s="154"/>
    </row>
    <row r="14" spans="2:20" ht="65.099999999999994" customHeight="1" x14ac:dyDescent="0.25">
      <c r="B14" s="44" t="s">
        <v>321</v>
      </c>
      <c r="C14" s="71" t="s">
        <v>320</v>
      </c>
      <c r="D14" s="68">
        <v>718.17</v>
      </c>
      <c r="E14" s="69">
        <v>12.6</v>
      </c>
      <c r="F14" s="68">
        <v>9050.9095890410954</v>
      </c>
      <c r="G14" s="68"/>
      <c r="H14" s="68"/>
      <c r="I14" s="68"/>
      <c r="J14" s="68">
        <f>SUM(F14:I14)</f>
        <v>9050.9095890410954</v>
      </c>
      <c r="K14" s="68">
        <v>1505.3057753424653</v>
      </c>
      <c r="L14" s="68"/>
      <c r="M14" s="68"/>
      <c r="N14" s="68"/>
      <c r="O14" s="68">
        <f>SUM(K14:N14)</f>
        <v>1505.3057753424653</v>
      </c>
      <c r="P14" s="68">
        <f>J14-K14</f>
        <v>7545.6038136986299</v>
      </c>
      <c r="Q14" s="68"/>
      <c r="R14" s="68">
        <f>P14-Q14</f>
        <v>7545.6038136986299</v>
      </c>
      <c r="S14" s="154"/>
    </row>
    <row r="15" spans="2:20" ht="65.099999999999994" customHeight="1" thickBot="1" x14ac:dyDescent="0.3">
      <c r="B15" s="89" t="s">
        <v>319</v>
      </c>
      <c r="C15" s="88" t="s">
        <v>318</v>
      </c>
      <c r="D15" s="87">
        <v>718.17</v>
      </c>
      <c r="E15" s="69">
        <v>12.6</v>
      </c>
      <c r="F15" s="68">
        <v>9050.9095890410954</v>
      </c>
      <c r="G15" s="68"/>
      <c r="H15" s="68"/>
      <c r="I15" s="68"/>
      <c r="J15" s="68">
        <f>SUM(F15:I15)</f>
        <v>9050.9095890410954</v>
      </c>
      <c r="K15" s="68">
        <v>1505.3057753424653</v>
      </c>
      <c r="L15" s="68"/>
      <c r="M15" s="68"/>
      <c r="N15" s="68"/>
      <c r="O15" s="68">
        <f>SUM(K15:N15)</f>
        <v>1505.3057753424653</v>
      </c>
      <c r="P15" s="68">
        <f>J15-K15</f>
        <v>7545.6038136986299</v>
      </c>
      <c r="Q15" s="68"/>
      <c r="R15" s="68">
        <f>P15-Q15</f>
        <v>7545.6038136986299</v>
      </c>
      <c r="S15" s="154"/>
    </row>
    <row r="16" spans="2:20" ht="65.099999999999994" customHeight="1" thickBot="1" x14ac:dyDescent="0.3">
      <c r="B16" s="439" t="s">
        <v>317</v>
      </c>
      <c r="C16" s="438"/>
      <c r="D16" s="438"/>
      <c r="E16" s="447"/>
      <c r="F16" s="446" t="s">
        <v>13</v>
      </c>
      <c r="G16" s="430" t="s">
        <v>8</v>
      </c>
      <c r="H16" s="430" t="s">
        <v>12</v>
      </c>
      <c r="I16" s="430" t="s">
        <v>7</v>
      </c>
      <c r="J16" s="430" t="s">
        <v>3</v>
      </c>
      <c r="K16" s="430" t="s">
        <v>6</v>
      </c>
      <c r="L16" s="430" t="s">
        <v>5</v>
      </c>
      <c r="M16" s="430" t="s">
        <v>11</v>
      </c>
      <c r="N16" s="430" t="s">
        <v>4</v>
      </c>
      <c r="O16" s="430" t="s">
        <v>3</v>
      </c>
      <c r="P16" s="430" t="s">
        <v>2</v>
      </c>
      <c r="Q16" s="429" t="s">
        <v>1</v>
      </c>
      <c r="R16" s="445" t="s">
        <v>0</v>
      </c>
      <c r="T16" s="330" t="s">
        <v>604</v>
      </c>
    </row>
    <row r="17" spans="2:19" ht="65.099999999999994" customHeight="1" thickBot="1" x14ac:dyDescent="0.3">
      <c r="B17" s="435"/>
      <c r="C17" s="434"/>
      <c r="D17" s="434"/>
      <c r="E17" s="444"/>
      <c r="F17" s="443">
        <f>SUM(F6:F15)</f>
        <v>90509.095890410958</v>
      </c>
      <c r="G17" s="443">
        <f>SUM(G6:G15)</f>
        <v>0</v>
      </c>
      <c r="H17" s="443">
        <f>SUM(H6:H15)</f>
        <v>0</v>
      </c>
      <c r="I17" s="443">
        <f>SUM(I6:I15)</f>
        <v>0</v>
      </c>
      <c r="J17" s="443">
        <f>SUM(J6:J15)</f>
        <v>90509.095890410958</v>
      </c>
      <c r="K17" s="443">
        <f>SUM(K6:K15)</f>
        <v>15053.057753424653</v>
      </c>
      <c r="L17" s="443">
        <f>SUM(L6:L15)</f>
        <v>0</v>
      </c>
      <c r="M17" s="443">
        <f>SUM(M6:M15)</f>
        <v>0</v>
      </c>
      <c r="N17" s="443">
        <f>SUM(N6:N15)</f>
        <v>0</v>
      </c>
      <c r="O17" s="443">
        <f>SUM(O6:O15)</f>
        <v>15053.057753424653</v>
      </c>
      <c r="P17" s="443">
        <f>SUM(P6:P15)</f>
        <v>75456.038136986303</v>
      </c>
      <c r="Q17" s="443">
        <f>SUM(Q6:Q15)</f>
        <v>0</v>
      </c>
      <c r="R17" s="442">
        <f>SUM(R6:R15)</f>
        <v>75456.038136986303</v>
      </c>
    </row>
    <row r="18" spans="2:19" ht="65.099999999999994" customHeight="1" thickBot="1" x14ac:dyDescent="0.3">
      <c r="B18" s="53"/>
      <c r="C18" s="70"/>
      <c r="D18" s="63"/>
      <c r="E18" s="65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2:19" ht="65.099999999999994" customHeight="1" thickBot="1" x14ac:dyDescent="0.3">
      <c r="B19" s="441" t="s">
        <v>316</v>
      </c>
      <c r="C19" s="52"/>
      <c r="D19" s="51"/>
      <c r="E19" s="50"/>
      <c r="F19" s="51"/>
      <c r="G19" s="51"/>
      <c r="H19" s="51"/>
      <c r="I19" s="51"/>
      <c r="J19" s="51"/>
      <c r="K19" s="58"/>
      <c r="L19" s="51"/>
      <c r="M19" s="51"/>
      <c r="N19" s="51"/>
      <c r="O19" s="51"/>
      <c r="P19" s="51"/>
      <c r="Q19" s="51"/>
      <c r="R19" s="51"/>
    </row>
    <row r="20" spans="2:19" ht="65.099999999999994" customHeight="1" x14ac:dyDescent="0.25">
      <c r="B20" s="54" t="s">
        <v>315</v>
      </c>
      <c r="C20" s="71" t="s">
        <v>314</v>
      </c>
      <c r="D20" s="68">
        <v>1780.55</v>
      </c>
      <c r="E20" s="69">
        <v>12.6</v>
      </c>
      <c r="F20" s="68">
        <v>22439.808219178081</v>
      </c>
      <c r="G20" s="68"/>
      <c r="H20" s="68"/>
      <c r="I20" s="68"/>
      <c r="J20" s="68">
        <f>SUM(F20:I20)</f>
        <v>22439.808219178081</v>
      </c>
      <c r="K20" s="68">
        <v>5936.7024657534157</v>
      </c>
      <c r="L20" s="68"/>
      <c r="M20" s="68"/>
      <c r="N20" s="68"/>
      <c r="O20" s="68">
        <f>SUM(K20:N20)</f>
        <v>5936.7024657534157</v>
      </c>
      <c r="P20" s="68">
        <f>J20-O20</f>
        <v>16503.105753424665</v>
      </c>
      <c r="Q20" s="68"/>
      <c r="R20" s="68">
        <f>P20-Q20</f>
        <v>16503.105753424665</v>
      </c>
      <c r="S20" s="154"/>
    </row>
    <row r="21" spans="2:19" ht="65.099999999999994" customHeight="1" x14ac:dyDescent="0.25">
      <c r="B21" s="44" t="s">
        <v>313</v>
      </c>
      <c r="C21" s="71" t="s">
        <v>312</v>
      </c>
      <c r="D21" s="68">
        <v>719.46</v>
      </c>
      <c r="E21" s="69">
        <v>12.6</v>
      </c>
      <c r="F21" s="68">
        <v>9065.4</v>
      </c>
      <c r="G21" s="68"/>
      <c r="H21" s="68"/>
      <c r="I21" s="68"/>
      <c r="J21" s="68">
        <f>SUM(F21:I21)</f>
        <v>9065.4</v>
      </c>
      <c r="K21" s="68">
        <v>1509.13</v>
      </c>
      <c r="L21" s="68"/>
      <c r="M21" s="68"/>
      <c r="N21" s="68"/>
      <c r="O21" s="68">
        <f>SUM(K21:N21)</f>
        <v>1509.13</v>
      </c>
      <c r="P21" s="68">
        <f>J21-O21</f>
        <v>7556.2699999999995</v>
      </c>
      <c r="Q21" s="68"/>
      <c r="R21" s="72">
        <f>P21-Q21</f>
        <v>7556.2699999999995</v>
      </c>
      <c r="S21" s="154"/>
    </row>
    <row r="22" spans="2:19" ht="65.099999999999994" customHeight="1" x14ac:dyDescent="0.25">
      <c r="B22" s="44" t="s">
        <v>52</v>
      </c>
      <c r="C22" s="71" t="s">
        <v>311</v>
      </c>
      <c r="D22" s="68">
        <v>292.32</v>
      </c>
      <c r="E22" s="69">
        <v>12.6</v>
      </c>
      <c r="F22" s="68">
        <v>3684.03</v>
      </c>
      <c r="G22" s="68"/>
      <c r="H22" s="68"/>
      <c r="I22" s="68"/>
      <c r="J22" s="68">
        <f>SUM(F22:I22)</f>
        <v>3684.03</v>
      </c>
      <c r="K22" s="68">
        <v>185.16</v>
      </c>
      <c r="L22" s="68"/>
      <c r="M22" s="68"/>
      <c r="N22" s="68"/>
      <c r="O22" s="68">
        <f>SUM(K22:N22)</f>
        <v>185.16</v>
      </c>
      <c r="P22" s="68">
        <f>J22-O22</f>
        <v>3498.8700000000003</v>
      </c>
      <c r="Q22" s="68"/>
      <c r="R22" s="68">
        <f>P22-Q22</f>
        <v>3498.8700000000003</v>
      </c>
      <c r="S22" s="154"/>
    </row>
    <row r="23" spans="2:19" ht="65.099999999999994" customHeight="1" x14ac:dyDescent="0.25">
      <c r="B23" s="44" t="s">
        <v>310</v>
      </c>
      <c r="C23" s="71" t="s">
        <v>309</v>
      </c>
      <c r="D23" s="68">
        <v>207.77</v>
      </c>
      <c r="E23" s="69">
        <v>12.6</v>
      </c>
      <c r="F23" s="68">
        <v>2618.4699999999998</v>
      </c>
      <c r="G23" s="68"/>
      <c r="H23" s="68"/>
      <c r="I23" s="68"/>
      <c r="J23" s="68">
        <f>SUM(F23:I23)</f>
        <v>2618.4699999999998</v>
      </c>
      <c r="K23" s="68">
        <v>0</v>
      </c>
      <c r="L23" s="68"/>
      <c r="M23" s="68"/>
      <c r="N23" s="68"/>
      <c r="O23" s="68">
        <f>SUM(K23:N23)</f>
        <v>0</v>
      </c>
      <c r="P23" s="68">
        <f>J23-O23</f>
        <v>2618.4699999999998</v>
      </c>
      <c r="Q23" s="68"/>
      <c r="R23" s="68">
        <f>P23-Q23</f>
        <v>2618.4699999999998</v>
      </c>
      <c r="S23" s="154"/>
    </row>
    <row r="24" spans="2:19" ht="65.099999999999994" customHeight="1" x14ac:dyDescent="0.25">
      <c r="B24" s="44" t="s">
        <v>61</v>
      </c>
      <c r="C24" s="71" t="s">
        <v>308</v>
      </c>
      <c r="D24" s="68">
        <v>257.26</v>
      </c>
      <c r="E24" s="69">
        <v>12.6</v>
      </c>
      <c r="F24" s="68">
        <v>3242.18</v>
      </c>
      <c r="G24" s="68"/>
      <c r="H24" s="68"/>
      <c r="I24" s="68"/>
      <c r="J24" s="68">
        <f>SUM(F24:I24)</f>
        <v>3242.18</v>
      </c>
      <c r="K24" s="68">
        <v>94.62</v>
      </c>
      <c r="L24" s="68"/>
      <c r="M24" s="68"/>
      <c r="N24" s="68"/>
      <c r="O24" s="68">
        <f>SUM(K24:N24)</f>
        <v>94.62</v>
      </c>
      <c r="P24" s="68">
        <f>J24-O24</f>
        <v>3147.56</v>
      </c>
      <c r="Q24" s="68"/>
      <c r="R24" s="68">
        <f>P24-Q24</f>
        <v>3147.56</v>
      </c>
      <c r="S24" s="154"/>
    </row>
    <row r="25" spans="2:19" ht="65.099999999999994" customHeight="1" x14ac:dyDescent="0.25">
      <c r="B25" s="44" t="s">
        <v>102</v>
      </c>
      <c r="C25" s="43" t="s">
        <v>307</v>
      </c>
      <c r="D25" s="68">
        <v>172.91</v>
      </c>
      <c r="E25" s="69">
        <v>12.6</v>
      </c>
      <c r="F25" s="68">
        <v>2179.14</v>
      </c>
      <c r="G25" s="68"/>
      <c r="H25" s="68"/>
      <c r="I25" s="68"/>
      <c r="J25" s="68">
        <f>SUM(F25:I25)</f>
        <v>2179.14</v>
      </c>
      <c r="K25" s="68">
        <v>0</v>
      </c>
      <c r="L25" s="68"/>
      <c r="M25" s="68"/>
      <c r="N25" s="68"/>
      <c r="O25" s="68">
        <f>SUM(K25:N25)</f>
        <v>0</v>
      </c>
      <c r="P25" s="68">
        <f>J25-O25</f>
        <v>2179.14</v>
      </c>
      <c r="Q25" s="68"/>
      <c r="R25" s="72">
        <f>P25-Q25</f>
        <v>2179.14</v>
      </c>
      <c r="S25" s="154"/>
    </row>
    <row r="26" spans="2:19" ht="65.099999999999994" customHeight="1" x14ac:dyDescent="0.25">
      <c r="B26" s="53"/>
      <c r="C26" s="52"/>
      <c r="D26" s="63"/>
      <c r="E26" s="65"/>
      <c r="F26" s="66">
        <f>SUM(F20:F25)</f>
        <v>43229.028219178079</v>
      </c>
      <c r="G26" s="66">
        <f>SUM(G20:G25)</f>
        <v>0</v>
      </c>
      <c r="H26" s="66">
        <f>SUM(H20:H25)</f>
        <v>0</v>
      </c>
      <c r="I26" s="66">
        <f>SUM(I20:I25)</f>
        <v>0</v>
      </c>
      <c r="J26" s="66">
        <f>SUM(J20:J25)</f>
        <v>43229.028219178079</v>
      </c>
      <c r="K26" s="66">
        <f>SUM(K20:K25)</f>
        <v>7725.6124657534156</v>
      </c>
      <c r="L26" s="66">
        <f>SUM(L20:L25)</f>
        <v>0</v>
      </c>
      <c r="M26" s="66">
        <f>SUM(M20:M25)</f>
        <v>0</v>
      </c>
      <c r="N26" s="66">
        <f>SUM(N20:N25)</f>
        <v>0</v>
      </c>
      <c r="O26" s="66">
        <f>SUM(O20:O25)</f>
        <v>7725.6124657534156</v>
      </c>
      <c r="P26" s="66">
        <f>SUM(P20:P25)</f>
        <v>35503.415753424662</v>
      </c>
      <c r="Q26" s="66">
        <f>SUM(Q20:Q25)</f>
        <v>0</v>
      </c>
      <c r="R26" s="66">
        <f>SUM(R20:R25)</f>
        <v>35503.415753424662</v>
      </c>
    </row>
    <row r="27" spans="2:19" ht="65.099999999999994" customHeight="1" x14ac:dyDescent="0.25">
      <c r="B27" s="53"/>
      <c r="C27" s="52"/>
      <c r="D27" s="63"/>
      <c r="E27" s="65"/>
      <c r="F27" s="63"/>
      <c r="G27" s="63"/>
      <c r="H27" s="63"/>
      <c r="I27" s="63"/>
      <c r="J27" s="63"/>
      <c r="K27" s="63"/>
      <c r="L27" s="63"/>
      <c r="M27" s="63"/>
      <c r="N27" s="63"/>
      <c r="O27" s="63"/>
      <c r="P27" s="63"/>
      <c r="Q27" s="63"/>
      <c r="R27" s="63"/>
    </row>
    <row r="28" spans="2:19" ht="65.099999999999994" customHeight="1" x14ac:dyDescent="0.25">
      <c r="B28" s="44" t="s">
        <v>306</v>
      </c>
      <c r="C28" s="43"/>
      <c r="D28" s="68">
        <v>207.79</v>
      </c>
      <c r="E28" s="69"/>
      <c r="F28" s="68">
        <f>D28*E28</f>
        <v>0</v>
      </c>
      <c r="G28" s="68"/>
      <c r="H28" s="68"/>
      <c r="I28" s="68"/>
      <c r="J28" s="68">
        <f>SUM(F28:I28)</f>
        <v>0</v>
      </c>
      <c r="K28" s="68"/>
      <c r="L28" s="68"/>
      <c r="M28" s="68"/>
      <c r="N28" s="68" t="s">
        <v>46</v>
      </c>
      <c r="O28" s="68">
        <f>SUM(K28:N28)</f>
        <v>0</v>
      </c>
      <c r="P28" s="68">
        <f>J28-O28</f>
        <v>0</v>
      </c>
      <c r="Q28" s="68"/>
      <c r="R28" s="68">
        <f>P28-Q28</f>
        <v>0</v>
      </c>
      <c r="S28" s="154"/>
    </row>
    <row r="29" spans="2:19" ht="65.099999999999994" customHeight="1" x14ac:dyDescent="0.25">
      <c r="B29" s="44" t="s">
        <v>305</v>
      </c>
      <c r="C29" s="43" t="s">
        <v>304</v>
      </c>
      <c r="D29" s="68">
        <v>225.9</v>
      </c>
      <c r="E29" s="69">
        <v>12.6</v>
      </c>
      <c r="F29" s="68">
        <v>2846.96</v>
      </c>
      <c r="G29" s="68"/>
      <c r="H29" s="68"/>
      <c r="I29" s="68"/>
      <c r="J29" s="68">
        <f>SUM(F29:I29)</f>
        <v>2846.96</v>
      </c>
      <c r="K29" s="68">
        <v>21.34</v>
      </c>
      <c r="L29" s="68"/>
      <c r="M29" s="68"/>
      <c r="N29" s="68"/>
      <c r="O29" s="68">
        <f>SUM(K29:N29)</f>
        <v>21.34</v>
      </c>
      <c r="P29" s="68">
        <f>J29-O29</f>
        <v>2825.62</v>
      </c>
      <c r="Q29" s="68"/>
      <c r="R29" s="68">
        <f>P29-Q29</f>
        <v>2825.62</v>
      </c>
      <c r="S29" s="154"/>
    </row>
    <row r="30" spans="2:19" ht="65.099999999999994" customHeight="1" x14ac:dyDescent="0.25">
      <c r="B30" s="53"/>
      <c r="C30" s="52"/>
      <c r="D30" s="63"/>
      <c r="E30" s="65"/>
      <c r="F30" s="66">
        <f>SUM(F28:F29)</f>
        <v>2846.96</v>
      </c>
      <c r="G30" s="66">
        <f>SUM(G28:G29)</f>
        <v>0</v>
      </c>
      <c r="H30" s="66">
        <f>SUM(H28:H29)</f>
        <v>0</v>
      </c>
      <c r="I30" s="66">
        <f>SUM(I28:I29)</f>
        <v>0</v>
      </c>
      <c r="J30" s="66">
        <f>SUM(J28:J29)</f>
        <v>2846.96</v>
      </c>
      <c r="K30" s="66">
        <f>SUM(K28:K29)</f>
        <v>21.34</v>
      </c>
      <c r="L30" s="66">
        <f>SUM(L28:L29)</f>
        <v>0</v>
      </c>
      <c r="M30" s="66">
        <f>SUM(M28:M29)</f>
        <v>0</v>
      </c>
      <c r="N30" s="66">
        <f>SUM(N28:N29)</f>
        <v>0</v>
      </c>
      <c r="O30" s="66">
        <f>SUM(O28:O29)</f>
        <v>21.34</v>
      </c>
      <c r="P30" s="66">
        <f>SUM(P28:P29)</f>
        <v>2825.62</v>
      </c>
      <c r="Q30" s="66">
        <f>SUM(Q28:Q29)</f>
        <v>0</v>
      </c>
      <c r="R30" s="66">
        <f>SUM(R28:R29)</f>
        <v>2825.62</v>
      </c>
    </row>
    <row r="31" spans="2:19" ht="65.099999999999994" customHeight="1" thickBot="1" x14ac:dyDescent="0.3">
      <c r="B31" s="53"/>
      <c r="C31" s="52"/>
      <c r="D31" s="63"/>
      <c r="E31" s="65"/>
      <c r="F31" s="63"/>
      <c r="G31" s="63"/>
      <c r="H31" s="63"/>
      <c r="I31" s="63"/>
      <c r="J31" s="63"/>
      <c r="K31" s="64"/>
      <c r="L31" s="63"/>
      <c r="M31" s="63"/>
      <c r="N31" s="63"/>
      <c r="O31" s="63"/>
      <c r="P31" s="63"/>
      <c r="Q31" s="63"/>
      <c r="R31" s="63"/>
    </row>
    <row r="32" spans="2:19" ht="65.099999999999994" customHeight="1" thickBot="1" x14ac:dyDescent="0.3">
      <c r="B32" s="441" t="s">
        <v>303</v>
      </c>
      <c r="C32" s="52"/>
      <c r="D32" s="51"/>
      <c r="E32" s="50"/>
      <c r="F32" s="51"/>
      <c r="G32" s="51"/>
      <c r="H32" s="51"/>
      <c r="I32" s="51"/>
      <c r="J32" s="51"/>
      <c r="K32" s="58"/>
      <c r="L32" s="51"/>
      <c r="M32" s="51"/>
      <c r="N32" s="51"/>
      <c r="O32" s="51"/>
      <c r="P32" s="51"/>
      <c r="Q32" s="51"/>
      <c r="R32" s="51"/>
    </row>
    <row r="33" spans="2:19" ht="65.099999999999994" customHeight="1" x14ac:dyDescent="0.25">
      <c r="B33" s="54" t="s">
        <v>302</v>
      </c>
      <c r="C33" s="43" t="s">
        <v>301</v>
      </c>
      <c r="D33" s="41">
        <v>705.14</v>
      </c>
      <c r="E33" s="42">
        <v>12.6</v>
      </c>
      <c r="F33" s="41">
        <v>8886.7000000000007</v>
      </c>
      <c r="G33" s="41"/>
      <c r="H33" s="41"/>
      <c r="I33" s="41"/>
      <c r="J33" s="41">
        <f>SUM(F33:I33)</f>
        <v>8886.7000000000007</v>
      </c>
      <c r="K33" s="41">
        <v>1466.68</v>
      </c>
      <c r="L33" s="41"/>
      <c r="M33" s="41"/>
      <c r="N33" s="41"/>
      <c r="O33" s="41">
        <f>SUM(K33:N33)</f>
        <v>1466.68</v>
      </c>
      <c r="P33" s="41">
        <f>J33-O33</f>
        <v>7420.02</v>
      </c>
      <c r="Q33" s="41"/>
      <c r="R33" s="41">
        <f>P33-Q33</f>
        <v>7420.02</v>
      </c>
      <c r="S33" s="154"/>
    </row>
    <row r="34" spans="2:19" ht="65.099999999999994" customHeight="1" x14ac:dyDescent="0.25">
      <c r="B34" s="44" t="s">
        <v>300</v>
      </c>
      <c r="C34" s="43" t="s">
        <v>299</v>
      </c>
      <c r="D34" s="41">
        <v>400</v>
      </c>
      <c r="E34" s="42">
        <v>12.6</v>
      </c>
      <c r="F34" s="41">
        <v>5041.1000000000004</v>
      </c>
      <c r="G34" s="41"/>
      <c r="H34" s="41"/>
      <c r="I34" s="41"/>
      <c r="J34" s="41">
        <f>SUM(F34:I34)</f>
        <v>5041.1000000000004</v>
      </c>
      <c r="K34" s="41">
        <v>510.57</v>
      </c>
      <c r="L34" s="41"/>
      <c r="M34" s="41"/>
      <c r="N34" s="41"/>
      <c r="O34" s="41">
        <f>SUM(K34:N34)</f>
        <v>510.57</v>
      </c>
      <c r="P34" s="41">
        <f>J34-O34</f>
        <v>4530.5300000000007</v>
      </c>
      <c r="Q34" s="41"/>
      <c r="R34" s="41">
        <f>P34-Q34</f>
        <v>4530.5300000000007</v>
      </c>
      <c r="S34" s="154"/>
    </row>
    <row r="35" spans="2:19" ht="65.099999999999994" customHeight="1" x14ac:dyDescent="0.25">
      <c r="B35" s="53"/>
      <c r="C35" s="52"/>
      <c r="D35" s="51"/>
      <c r="E35" s="50"/>
      <c r="F35" s="47">
        <f>SUM(F33:F34)</f>
        <v>13927.800000000001</v>
      </c>
      <c r="G35" s="47">
        <f>SUM(G33:G34)</f>
        <v>0</v>
      </c>
      <c r="H35" s="47">
        <f>SUM(H33:H34)</f>
        <v>0</v>
      </c>
      <c r="I35" s="47">
        <f>SUM(I33:I34)</f>
        <v>0</v>
      </c>
      <c r="J35" s="47">
        <f>SUM(J33:J34)</f>
        <v>13927.800000000001</v>
      </c>
      <c r="K35" s="47">
        <f>SUM(K33:K34)</f>
        <v>1977.25</v>
      </c>
      <c r="L35" s="47">
        <f>SUM(L33:L34)</f>
        <v>0</v>
      </c>
      <c r="M35" s="47">
        <f>SUM(M33:M34)</f>
        <v>0</v>
      </c>
      <c r="N35" s="47">
        <f>SUM(N33:N34)</f>
        <v>0</v>
      </c>
      <c r="O35" s="47">
        <f>SUM(O33:O34)</f>
        <v>1977.25</v>
      </c>
      <c r="P35" s="47">
        <f>SUM(P33:P34)</f>
        <v>11950.550000000001</v>
      </c>
      <c r="Q35" s="47">
        <f>SUM(Q33:Q34)</f>
        <v>0</v>
      </c>
      <c r="R35" s="47">
        <f>SUM(R33:R34)</f>
        <v>11950.550000000001</v>
      </c>
    </row>
    <row r="36" spans="2:19" ht="65.099999999999994" customHeight="1" thickBot="1" x14ac:dyDescent="0.3">
      <c r="B36" s="53"/>
      <c r="C36" s="52"/>
      <c r="D36" s="51"/>
      <c r="E36" s="50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</row>
    <row r="37" spans="2:19" ht="65.099999999999994" customHeight="1" thickBot="1" x14ac:dyDescent="0.3">
      <c r="B37" s="441" t="s">
        <v>298</v>
      </c>
      <c r="C37" s="52"/>
      <c r="D37" s="51"/>
      <c r="E37" s="50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</row>
    <row r="38" spans="2:19" ht="65.099999999999994" customHeight="1" x14ac:dyDescent="0.25">
      <c r="B38" s="54" t="s">
        <v>297</v>
      </c>
      <c r="C38" s="43" t="s">
        <v>296</v>
      </c>
      <c r="D38" s="41">
        <v>262.45999999999998</v>
      </c>
      <c r="E38" s="42">
        <v>12.6</v>
      </c>
      <c r="F38" s="41">
        <v>3307.72</v>
      </c>
      <c r="G38" s="41"/>
      <c r="H38" s="41"/>
      <c r="I38" s="41"/>
      <c r="J38" s="41">
        <f>SUM(F38:I38)</f>
        <v>3307.72</v>
      </c>
      <c r="K38" s="41">
        <v>105.11</v>
      </c>
      <c r="L38" s="41"/>
      <c r="M38" s="41"/>
      <c r="N38" s="41"/>
      <c r="O38" s="41">
        <f>SUM(K38:N38)</f>
        <v>105.11</v>
      </c>
      <c r="P38" s="41">
        <f>J38-O38</f>
        <v>3202.6099999999997</v>
      </c>
      <c r="Q38" s="41"/>
      <c r="R38" s="57">
        <f>P38-Q38</f>
        <v>3202.6099999999997</v>
      </c>
      <c r="S38" s="154"/>
    </row>
    <row r="39" spans="2:19" ht="65.099999999999994" customHeight="1" x14ac:dyDescent="0.25">
      <c r="B39" s="53"/>
      <c r="C39" s="52"/>
      <c r="D39" s="51"/>
      <c r="E39" s="50"/>
      <c r="F39" s="47">
        <f>SUM(F38)</f>
        <v>3307.72</v>
      </c>
      <c r="G39" s="47">
        <f>SUM(G38)</f>
        <v>0</v>
      </c>
      <c r="H39" s="47">
        <f>SUM(H38)</f>
        <v>0</v>
      </c>
      <c r="I39" s="47">
        <f>SUM(I38)</f>
        <v>0</v>
      </c>
      <c r="J39" s="47">
        <f>SUM(J38)</f>
        <v>3307.72</v>
      </c>
      <c r="K39" s="47">
        <f>SUM(K38)</f>
        <v>105.11</v>
      </c>
      <c r="L39" s="47">
        <f>SUM(L38)</f>
        <v>0</v>
      </c>
      <c r="M39" s="47">
        <f>SUM(M38)</f>
        <v>0</v>
      </c>
      <c r="N39" s="47">
        <f>SUM(N38)</f>
        <v>0</v>
      </c>
      <c r="O39" s="47">
        <f>SUM(O38)</f>
        <v>105.11</v>
      </c>
      <c r="P39" s="47">
        <f>SUM(P38)</f>
        <v>3202.6099999999997</v>
      </c>
      <c r="Q39" s="47">
        <f>SUM(Q38)</f>
        <v>0</v>
      </c>
      <c r="R39" s="47">
        <f>SUM(R38)</f>
        <v>3202.6099999999997</v>
      </c>
    </row>
    <row r="40" spans="2:19" ht="65.099999999999994" customHeight="1" thickBot="1" x14ac:dyDescent="0.3">
      <c r="B40" s="53"/>
      <c r="C40" s="52"/>
      <c r="D40" s="51"/>
      <c r="E40" s="50"/>
      <c r="F40" s="47"/>
      <c r="G40" s="47"/>
      <c r="H40" s="47"/>
      <c r="I40" s="47"/>
      <c r="J40" s="47"/>
      <c r="K40" s="47"/>
      <c r="L40" s="47"/>
      <c r="M40" s="47"/>
      <c r="N40" s="47"/>
      <c r="O40" s="47"/>
      <c r="P40" s="47"/>
      <c r="Q40" s="47"/>
      <c r="R40" s="47"/>
    </row>
    <row r="41" spans="2:19" ht="65.099999999999994" customHeight="1" thickBot="1" x14ac:dyDescent="0.3">
      <c r="B41" s="441" t="s">
        <v>295</v>
      </c>
      <c r="C41" s="52"/>
      <c r="D41" s="51"/>
      <c r="E41" s="50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</row>
    <row r="42" spans="2:19" ht="65.099999999999994" customHeight="1" x14ac:dyDescent="0.25">
      <c r="B42" s="54" t="s">
        <v>294</v>
      </c>
      <c r="C42" s="43" t="s">
        <v>426</v>
      </c>
      <c r="D42" s="41">
        <v>358.8</v>
      </c>
      <c r="E42" s="42">
        <v>10.55</v>
      </c>
      <c r="F42" s="41">
        <v>3784.6</v>
      </c>
      <c r="G42" s="41"/>
      <c r="H42" s="41"/>
      <c r="I42" s="41"/>
      <c r="J42" s="41">
        <f>SUM(F42:I42)</f>
        <v>3784.6</v>
      </c>
      <c r="K42" s="41">
        <v>242.18</v>
      </c>
      <c r="L42" s="41"/>
      <c r="M42" s="41"/>
      <c r="N42" s="41"/>
      <c r="O42" s="41">
        <f>SUM(K42:N42)</f>
        <v>242.18</v>
      </c>
      <c r="P42" s="41">
        <f>J42-O42</f>
        <v>3542.42</v>
      </c>
      <c r="Q42" s="41"/>
      <c r="R42" s="41">
        <f>P42-Q42</f>
        <v>3542.42</v>
      </c>
      <c r="S42" s="154"/>
    </row>
    <row r="43" spans="2:19" ht="65.099999999999994" customHeight="1" x14ac:dyDescent="0.25">
      <c r="B43" s="44" t="s">
        <v>292</v>
      </c>
      <c r="C43" s="43" t="s">
        <v>291</v>
      </c>
      <c r="D43" s="41">
        <v>258.20999999999998</v>
      </c>
      <c r="E43" s="42">
        <v>12.6</v>
      </c>
      <c r="F43" s="41">
        <v>3254.15</v>
      </c>
      <c r="G43" s="41"/>
      <c r="H43" s="41"/>
      <c r="I43" s="41"/>
      <c r="J43" s="41">
        <f>SUM(F43:I43)</f>
        <v>3254.15</v>
      </c>
      <c r="K43" s="41">
        <v>96.54</v>
      </c>
      <c r="L43" s="41"/>
      <c r="M43" s="41"/>
      <c r="N43" s="41"/>
      <c r="O43" s="41">
        <f>SUM(K43:N43)</f>
        <v>96.54</v>
      </c>
      <c r="P43" s="41">
        <f>J43-O43</f>
        <v>3157.61</v>
      </c>
      <c r="Q43" s="41"/>
      <c r="R43" s="41">
        <f>P43-Q43</f>
        <v>3157.61</v>
      </c>
      <c r="S43" s="154"/>
    </row>
    <row r="44" spans="2:19" ht="65.099999999999994" customHeight="1" x14ac:dyDescent="0.25">
      <c r="B44" s="53"/>
      <c r="C44" s="52"/>
      <c r="D44" s="51"/>
      <c r="E44" s="50"/>
      <c r="F44" s="47">
        <f>SUM(F42:F43)</f>
        <v>7038.75</v>
      </c>
      <c r="G44" s="47">
        <f>SUM(G42:G43)</f>
        <v>0</v>
      </c>
      <c r="H44" s="47">
        <f>SUM(H42:H43)</f>
        <v>0</v>
      </c>
      <c r="I44" s="47">
        <f>SUM(I42:I43)</f>
        <v>0</v>
      </c>
      <c r="J44" s="47">
        <f>SUM(J42:J43)</f>
        <v>7038.75</v>
      </c>
      <c r="K44" s="47">
        <f>SUM(K42:K43)</f>
        <v>338.72</v>
      </c>
      <c r="L44" s="47">
        <f>SUM(L42:L43)</f>
        <v>0</v>
      </c>
      <c r="M44" s="47">
        <f>SUM(M42:M43)</f>
        <v>0</v>
      </c>
      <c r="N44" s="47">
        <f>SUM(N42:N43)</f>
        <v>0</v>
      </c>
      <c r="O44" s="47">
        <f>SUM(O42:O43)</f>
        <v>338.72</v>
      </c>
      <c r="P44" s="47">
        <f>SUM(P42:P43)</f>
        <v>6700.0300000000007</v>
      </c>
      <c r="Q44" s="47">
        <f>SUM(Q42:Q43)</f>
        <v>0</v>
      </c>
      <c r="R44" s="47">
        <f>SUM(R42:R43)</f>
        <v>6700.0300000000007</v>
      </c>
    </row>
    <row r="45" spans="2:19" ht="65.099999999999994" customHeight="1" thickBot="1" x14ac:dyDescent="0.3">
      <c r="B45" s="53"/>
      <c r="C45" s="52"/>
      <c r="D45" s="51"/>
      <c r="E45" s="50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</row>
    <row r="46" spans="2:19" ht="65.099999999999994" customHeight="1" thickBot="1" x14ac:dyDescent="0.3">
      <c r="B46" s="441" t="s">
        <v>290</v>
      </c>
      <c r="C46" s="52"/>
      <c r="D46" s="51"/>
      <c r="E46" s="50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</row>
    <row r="47" spans="2:19" ht="65.099999999999994" customHeight="1" x14ac:dyDescent="0.25">
      <c r="B47" s="54" t="s">
        <v>289</v>
      </c>
      <c r="C47" s="43" t="s">
        <v>288</v>
      </c>
      <c r="D47" s="41">
        <v>258.20999999999998</v>
      </c>
      <c r="E47" s="42">
        <v>12.6</v>
      </c>
      <c r="F47" s="41">
        <v>3254.15</v>
      </c>
      <c r="G47" s="41"/>
      <c r="H47" s="41"/>
      <c r="I47" s="41"/>
      <c r="J47" s="41">
        <f>SUM(F47:I47)</f>
        <v>3254.15</v>
      </c>
      <c r="K47" s="41">
        <v>96.54</v>
      </c>
      <c r="L47" s="41"/>
      <c r="M47" s="41"/>
      <c r="N47" s="41"/>
      <c r="O47" s="41">
        <f>SUM(K47:N47)</f>
        <v>96.54</v>
      </c>
      <c r="P47" s="41">
        <f>J47-O47</f>
        <v>3157.61</v>
      </c>
      <c r="Q47" s="41"/>
      <c r="R47" s="41">
        <f>P47-Q47</f>
        <v>3157.61</v>
      </c>
      <c r="S47" s="154"/>
    </row>
    <row r="48" spans="2:19" ht="65.099999999999994" customHeight="1" x14ac:dyDescent="0.25">
      <c r="B48" s="53"/>
      <c r="C48" s="52"/>
      <c r="D48" s="51"/>
      <c r="E48" s="50"/>
      <c r="F48" s="47">
        <f>SUM(F47)</f>
        <v>3254.15</v>
      </c>
      <c r="G48" s="47">
        <f>SUM(G47)</f>
        <v>0</v>
      </c>
      <c r="H48" s="47">
        <f>SUM(H47)</f>
        <v>0</v>
      </c>
      <c r="I48" s="47">
        <f>SUM(I47)</f>
        <v>0</v>
      </c>
      <c r="J48" s="47">
        <f>SUM(J47)</f>
        <v>3254.15</v>
      </c>
      <c r="K48" s="47">
        <f>SUM(K47)</f>
        <v>96.54</v>
      </c>
      <c r="L48" s="47">
        <f>SUM(L47)</f>
        <v>0</v>
      </c>
      <c r="M48" s="47">
        <f>SUM(M47)</f>
        <v>0</v>
      </c>
      <c r="N48" s="47">
        <f>SUM(N47)</f>
        <v>0</v>
      </c>
      <c r="O48" s="47">
        <f>SUM(O47)</f>
        <v>96.54</v>
      </c>
      <c r="P48" s="47">
        <f>SUM(P47)</f>
        <v>3157.61</v>
      </c>
      <c r="Q48" s="47">
        <f>SUM(Q47)</f>
        <v>0</v>
      </c>
      <c r="R48" s="47">
        <f>SUM(R47)</f>
        <v>3157.61</v>
      </c>
    </row>
    <row r="49" spans="2:19" ht="65.099999999999994" customHeight="1" thickBot="1" x14ac:dyDescent="0.3">
      <c r="B49" s="53"/>
      <c r="C49" s="52"/>
      <c r="D49" s="51"/>
      <c r="E49" s="50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</row>
    <row r="50" spans="2:19" ht="65.099999999999994" customHeight="1" thickBot="1" x14ac:dyDescent="0.3">
      <c r="B50" s="441" t="s">
        <v>287</v>
      </c>
      <c r="C50" s="52"/>
      <c r="D50" s="51"/>
      <c r="E50" s="50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</row>
    <row r="51" spans="2:19" ht="65.099999999999994" customHeight="1" thickBot="1" x14ac:dyDescent="0.3">
      <c r="B51" s="48"/>
      <c r="C51" s="52"/>
      <c r="D51" s="51"/>
      <c r="E51" s="50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</row>
    <row r="52" spans="2:19" ht="65.099999999999994" customHeight="1" thickBot="1" x14ac:dyDescent="0.3">
      <c r="B52" s="441" t="s">
        <v>286</v>
      </c>
      <c r="C52" s="52"/>
      <c r="D52" s="51"/>
      <c r="E52" s="50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</row>
    <row r="53" spans="2:19" ht="65.099999999999994" customHeight="1" x14ac:dyDescent="0.25">
      <c r="B53" s="54" t="s">
        <v>285</v>
      </c>
      <c r="C53" s="43" t="s">
        <v>284</v>
      </c>
      <c r="D53" s="41">
        <v>423</v>
      </c>
      <c r="E53" s="42">
        <v>12.6</v>
      </c>
      <c r="F53" s="41">
        <v>5330.96</v>
      </c>
      <c r="G53" s="41"/>
      <c r="H53" s="41"/>
      <c r="I53" s="41"/>
      <c r="J53" s="41">
        <f>SUM(F53:I53)</f>
        <v>5330.96</v>
      </c>
      <c r="K53" s="41">
        <v>572.48</v>
      </c>
      <c r="L53" s="41"/>
      <c r="M53" s="41"/>
      <c r="N53" s="41"/>
      <c r="O53" s="41">
        <f>SUM(K53:N53)</f>
        <v>572.48</v>
      </c>
      <c r="P53" s="41">
        <f>J53-O53</f>
        <v>4758.4799999999996</v>
      </c>
      <c r="Q53" s="41"/>
      <c r="R53" s="41">
        <f>P53-Q53</f>
        <v>4758.4799999999996</v>
      </c>
      <c r="S53" s="154"/>
    </row>
    <row r="54" spans="2:19" ht="65.099999999999994" customHeight="1" x14ac:dyDescent="0.25">
      <c r="B54" s="44" t="s">
        <v>283</v>
      </c>
      <c r="C54" s="43" t="s">
        <v>282</v>
      </c>
      <c r="D54" s="41">
        <v>238.67</v>
      </c>
      <c r="E54" s="42">
        <v>12.6</v>
      </c>
      <c r="F54" s="41">
        <v>3007.9</v>
      </c>
      <c r="G54" s="41"/>
      <c r="H54" s="41"/>
      <c r="I54" s="41"/>
      <c r="J54" s="41">
        <f>SUM(F54:I54)</f>
        <v>3007.9</v>
      </c>
      <c r="K54" s="41">
        <v>38.85</v>
      </c>
      <c r="L54" s="41"/>
      <c r="M54" s="41"/>
      <c r="N54" s="41"/>
      <c r="O54" s="41">
        <f>SUM(K54:N54)</f>
        <v>38.85</v>
      </c>
      <c r="P54" s="41">
        <f>J54-O54</f>
        <v>2969.05</v>
      </c>
      <c r="Q54" s="41"/>
      <c r="R54" s="41">
        <f>P54-Q54</f>
        <v>2969.05</v>
      </c>
      <c r="S54" s="154"/>
    </row>
    <row r="55" spans="2:19" ht="65.099999999999994" customHeight="1" x14ac:dyDescent="0.25">
      <c r="B55" s="44" t="s">
        <v>281</v>
      </c>
      <c r="C55" s="43"/>
      <c r="D55" s="41"/>
      <c r="E55" s="42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>
        <f>P55-Q55</f>
        <v>0</v>
      </c>
      <c r="S55" s="154"/>
    </row>
    <row r="56" spans="2:19" ht="65.099999999999994" customHeight="1" x14ac:dyDescent="0.25">
      <c r="B56" s="61" t="s">
        <v>280</v>
      </c>
      <c r="C56" s="43" t="s">
        <v>279</v>
      </c>
      <c r="D56" s="41">
        <v>238.67</v>
      </c>
      <c r="E56" s="42">
        <v>12.6</v>
      </c>
      <c r="F56" s="41">
        <v>3007.9</v>
      </c>
      <c r="G56" s="41"/>
      <c r="H56" s="41"/>
      <c r="I56" s="41"/>
      <c r="J56" s="41">
        <f>SUM(F56:I56)</f>
        <v>3007.9</v>
      </c>
      <c r="K56" s="41">
        <v>38.85</v>
      </c>
      <c r="L56" s="41"/>
      <c r="M56" s="41"/>
      <c r="N56" s="41"/>
      <c r="O56" s="41">
        <f>SUM(K56:N56)</f>
        <v>38.85</v>
      </c>
      <c r="P56" s="41">
        <f>J56-O56</f>
        <v>2969.05</v>
      </c>
      <c r="Q56" s="41"/>
      <c r="R56" s="41">
        <f>P56-Q56</f>
        <v>2969.05</v>
      </c>
      <c r="S56" s="154"/>
    </row>
    <row r="57" spans="2:19" ht="65.099999999999994" customHeight="1" x14ac:dyDescent="0.25">
      <c r="B57" s="48"/>
      <c r="C57" s="52"/>
      <c r="D57" s="51"/>
      <c r="E57" s="50"/>
      <c r="F57" s="47">
        <f>SUM(F53:F56)</f>
        <v>11346.76</v>
      </c>
      <c r="G57" s="47">
        <f>SUM(G53:G56)</f>
        <v>0</v>
      </c>
      <c r="H57" s="47">
        <f>SUM(H53:H56)</f>
        <v>0</v>
      </c>
      <c r="I57" s="47">
        <f>SUM(I53:I56)</f>
        <v>0</v>
      </c>
      <c r="J57" s="47">
        <f>SUM(J53:J56)</f>
        <v>11346.76</v>
      </c>
      <c r="K57" s="47">
        <f>SUM(K53:K56)</f>
        <v>650.18000000000006</v>
      </c>
      <c r="L57" s="47">
        <f>SUM(L53:L56)</f>
        <v>0</v>
      </c>
      <c r="M57" s="47">
        <f>SUM(M53:M56)</f>
        <v>0</v>
      </c>
      <c r="N57" s="47">
        <f>SUM(N53:N56)</f>
        <v>0</v>
      </c>
      <c r="O57" s="47">
        <f>SUM(O53:O56)</f>
        <v>650.18000000000006</v>
      </c>
      <c r="P57" s="47">
        <f>SUM(P53:P56)</f>
        <v>10696.58</v>
      </c>
      <c r="Q57" s="47">
        <f>SUM(Q53:Q56)</f>
        <v>0</v>
      </c>
      <c r="R57" s="47">
        <f>SUM(R53:R56)</f>
        <v>10696.58</v>
      </c>
    </row>
    <row r="58" spans="2:19" ht="65.099999999999994" customHeight="1" thickBot="1" x14ac:dyDescent="0.3">
      <c r="B58" s="48"/>
      <c r="C58" s="52"/>
      <c r="D58" s="51"/>
      <c r="E58" s="50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</row>
    <row r="59" spans="2:19" ht="65.099999999999994" customHeight="1" thickBot="1" x14ac:dyDescent="0.3">
      <c r="B59" s="441" t="s">
        <v>278</v>
      </c>
      <c r="C59" s="52"/>
      <c r="D59" s="51"/>
      <c r="E59" s="50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</row>
    <row r="60" spans="2:19" ht="65.099999999999994" customHeight="1" x14ac:dyDescent="0.25">
      <c r="B60" s="54" t="s">
        <v>226</v>
      </c>
      <c r="C60" s="43" t="s">
        <v>277</v>
      </c>
      <c r="D60" s="41">
        <v>423.02</v>
      </c>
      <c r="E60" s="42">
        <v>12.6</v>
      </c>
      <c r="F60" s="41">
        <v>5331.21</v>
      </c>
      <c r="G60" s="41"/>
      <c r="H60" s="41"/>
      <c r="I60" s="41"/>
      <c r="J60" s="41">
        <f>SUM(F60:I60)</f>
        <v>5331.21</v>
      </c>
      <c r="K60" s="41">
        <v>572.54</v>
      </c>
      <c r="L60" s="41"/>
      <c r="M60" s="41"/>
      <c r="N60" s="41"/>
      <c r="O60" s="41">
        <f>SUM(K60:N60)</f>
        <v>572.54</v>
      </c>
      <c r="P60" s="41">
        <f>J60-O60</f>
        <v>4758.67</v>
      </c>
      <c r="Q60" s="41"/>
      <c r="R60" s="41">
        <f>P60-Q60</f>
        <v>4758.67</v>
      </c>
      <c r="S60" s="154"/>
    </row>
    <row r="61" spans="2:19" ht="65.099999999999994" customHeight="1" x14ac:dyDescent="0.25">
      <c r="B61" s="44" t="s">
        <v>276</v>
      </c>
      <c r="C61" s="43" t="s">
        <v>275</v>
      </c>
      <c r="D61" s="41">
        <v>225.21</v>
      </c>
      <c r="E61" s="42">
        <v>12.6</v>
      </c>
      <c r="F61" s="41">
        <v>2838.26</v>
      </c>
      <c r="G61" s="41"/>
      <c r="H61" s="41"/>
      <c r="I61" s="41"/>
      <c r="J61" s="41">
        <f>SUM(F61:I61)</f>
        <v>2838.26</v>
      </c>
      <c r="K61" s="41">
        <v>20.399999999999999</v>
      </c>
      <c r="L61" s="41"/>
      <c r="M61" s="41"/>
      <c r="N61" s="41"/>
      <c r="O61" s="41">
        <f>SUM(K61:N61)</f>
        <v>20.399999999999999</v>
      </c>
      <c r="P61" s="41">
        <f>J61-O61</f>
        <v>2817.86</v>
      </c>
      <c r="Q61" s="41"/>
      <c r="R61" s="41">
        <f>P61-Q61</f>
        <v>2817.86</v>
      </c>
      <c r="S61" s="154"/>
    </row>
    <row r="62" spans="2:19" ht="65.099999999999994" customHeight="1" x14ac:dyDescent="0.25">
      <c r="B62" s="44" t="s">
        <v>52</v>
      </c>
      <c r="C62" s="43" t="s">
        <v>274</v>
      </c>
      <c r="D62" s="41">
        <v>207.79</v>
      </c>
      <c r="E62" s="42">
        <v>12.6</v>
      </c>
      <c r="F62" s="41">
        <v>2618.7199999999998</v>
      </c>
      <c r="G62" s="41"/>
      <c r="H62" s="41"/>
      <c r="I62" s="41"/>
      <c r="J62" s="41">
        <f>SUM(F62:I62)</f>
        <v>2618.7199999999998</v>
      </c>
      <c r="K62" s="41">
        <v>0</v>
      </c>
      <c r="L62" s="41"/>
      <c r="M62" s="41"/>
      <c r="N62" s="41"/>
      <c r="O62" s="41">
        <f>SUM(K62:N62)</f>
        <v>0</v>
      </c>
      <c r="P62" s="41">
        <f>J62-O62</f>
        <v>2618.7199999999998</v>
      </c>
      <c r="Q62" s="41"/>
      <c r="R62" s="41">
        <f>P62-Q62</f>
        <v>2618.7199999999998</v>
      </c>
      <c r="S62" s="154"/>
    </row>
    <row r="63" spans="2:19" ht="65.099999999999994" customHeight="1" x14ac:dyDescent="0.25">
      <c r="B63" s="44" t="s">
        <v>52</v>
      </c>
      <c r="C63" s="43"/>
      <c r="D63" s="41">
        <v>207.79</v>
      </c>
      <c r="E63" s="42"/>
      <c r="F63" s="41">
        <f>D63*E63</f>
        <v>0</v>
      </c>
      <c r="G63" s="41"/>
      <c r="H63" s="41"/>
      <c r="I63" s="41"/>
      <c r="J63" s="41">
        <f>SUM(F63:I63)</f>
        <v>0</v>
      </c>
      <c r="K63" s="41"/>
      <c r="L63" s="41"/>
      <c r="M63" s="41"/>
      <c r="N63" s="41"/>
      <c r="O63" s="41">
        <f>SUM(K63:N63)</f>
        <v>0</v>
      </c>
      <c r="P63" s="41">
        <f>J63-O63</f>
        <v>0</v>
      </c>
      <c r="Q63" s="41"/>
      <c r="R63" s="41">
        <f>P63-Q63</f>
        <v>0</v>
      </c>
      <c r="S63" s="154"/>
    </row>
    <row r="64" spans="2:19" ht="65.099999999999994" customHeight="1" x14ac:dyDescent="0.25">
      <c r="B64" s="53"/>
      <c r="C64" s="52"/>
      <c r="D64" s="51"/>
      <c r="E64" s="50"/>
      <c r="F64" s="47">
        <f>SUM(F60:F63)</f>
        <v>10788.19</v>
      </c>
      <c r="G64" s="47">
        <f>SUM(G60:G63)</f>
        <v>0</v>
      </c>
      <c r="H64" s="47">
        <f>SUM(H60:H63)</f>
        <v>0</v>
      </c>
      <c r="I64" s="47">
        <f>SUM(I60:I63)</f>
        <v>0</v>
      </c>
      <c r="J64" s="47">
        <f>SUM(J60:J63)</f>
        <v>10788.19</v>
      </c>
      <c r="K64" s="47">
        <f>SUM(K60:K63)</f>
        <v>592.93999999999994</v>
      </c>
      <c r="L64" s="47">
        <f>SUM(L60:L63)</f>
        <v>0</v>
      </c>
      <c r="M64" s="47">
        <f>SUM(M60:M63)</f>
        <v>0</v>
      </c>
      <c r="N64" s="47">
        <f>SUM(N60:N63)</f>
        <v>0</v>
      </c>
      <c r="O64" s="47">
        <f>SUM(O60:O63)</f>
        <v>592.93999999999994</v>
      </c>
      <c r="P64" s="47">
        <f>SUM(P60:P63)</f>
        <v>10195.25</v>
      </c>
      <c r="Q64" s="47">
        <f>SUM(Q60:Q63)</f>
        <v>0</v>
      </c>
      <c r="R64" s="47">
        <f>SUM(R60:R63)</f>
        <v>10195.25</v>
      </c>
    </row>
    <row r="65" spans="2:19" ht="65.099999999999994" customHeight="1" thickBot="1" x14ac:dyDescent="0.3">
      <c r="B65" s="53"/>
      <c r="C65" s="52"/>
      <c r="D65" s="51"/>
      <c r="E65" s="50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</row>
    <row r="66" spans="2:19" ht="65.099999999999994" customHeight="1" thickBot="1" x14ac:dyDescent="0.3">
      <c r="B66" s="441" t="s">
        <v>273</v>
      </c>
      <c r="C66" s="52"/>
      <c r="D66" s="51"/>
      <c r="E66" s="50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</row>
    <row r="67" spans="2:19" ht="65.099999999999994" customHeight="1" x14ac:dyDescent="0.25">
      <c r="B67" s="54" t="s">
        <v>272</v>
      </c>
      <c r="C67" s="43" t="s">
        <v>271</v>
      </c>
      <c r="D67" s="41">
        <v>400</v>
      </c>
      <c r="E67" s="42">
        <v>12.6</v>
      </c>
      <c r="F67" s="41">
        <v>5041.1000000000004</v>
      </c>
      <c r="G67" s="41"/>
      <c r="H67" s="41"/>
      <c r="I67" s="41"/>
      <c r="J67" s="41">
        <f>SUM(F67:I67)</f>
        <v>5041.1000000000004</v>
      </c>
      <c r="K67" s="41">
        <v>510.57</v>
      </c>
      <c r="L67" s="41"/>
      <c r="M67" s="41"/>
      <c r="N67" s="41"/>
      <c r="O67" s="41">
        <f>SUM(K67:N67)</f>
        <v>510.57</v>
      </c>
      <c r="P67" s="41">
        <f>J67-O67</f>
        <v>4530.5300000000007</v>
      </c>
      <c r="Q67" s="41"/>
      <c r="R67" s="41">
        <f>P67-Q67</f>
        <v>4530.5300000000007</v>
      </c>
      <c r="S67" s="154"/>
    </row>
    <row r="68" spans="2:19" ht="65.099999999999994" customHeight="1" x14ac:dyDescent="0.25">
      <c r="B68" s="44" t="s">
        <v>269</v>
      </c>
      <c r="C68" s="43" t="s">
        <v>270</v>
      </c>
      <c r="D68" s="41">
        <v>145.51</v>
      </c>
      <c r="E68" s="42">
        <v>12.6</v>
      </c>
      <c r="F68" s="41">
        <v>1833.82</v>
      </c>
      <c r="G68" s="41"/>
      <c r="H68" s="41"/>
      <c r="I68" s="59"/>
      <c r="J68" s="41">
        <f>SUM(F68:I68)</f>
        <v>1833.82</v>
      </c>
      <c r="K68" s="41"/>
      <c r="L68" s="41"/>
      <c r="M68" s="41"/>
      <c r="N68" s="41"/>
      <c r="O68" s="41">
        <f>SUM(K68:N68)</f>
        <v>0</v>
      </c>
      <c r="P68" s="41">
        <f>J68-O68</f>
        <v>1833.82</v>
      </c>
      <c r="Q68" s="41"/>
      <c r="R68" s="41">
        <f>P68-Q68</f>
        <v>1833.82</v>
      </c>
      <c r="S68" s="154"/>
    </row>
    <row r="69" spans="2:19" ht="65.099999999999994" customHeight="1" x14ac:dyDescent="0.25">
      <c r="B69" s="44" t="s">
        <v>269</v>
      </c>
      <c r="C69" s="43" t="s">
        <v>268</v>
      </c>
      <c r="D69" s="41">
        <v>207.79</v>
      </c>
      <c r="E69" s="42">
        <v>12.6</v>
      </c>
      <c r="F69" s="41">
        <v>2618.7199999999998</v>
      </c>
      <c r="G69" s="41"/>
      <c r="H69" s="41"/>
      <c r="I69" s="41"/>
      <c r="J69" s="41">
        <f>SUM(F69:I69)</f>
        <v>2618.7199999999998</v>
      </c>
      <c r="K69" s="41">
        <v>0</v>
      </c>
      <c r="L69" s="41"/>
      <c r="M69" s="41"/>
      <c r="N69" s="41"/>
      <c r="O69" s="41">
        <f>SUM(K69:N69)</f>
        <v>0</v>
      </c>
      <c r="P69" s="41">
        <f>J69-O69</f>
        <v>2618.7199999999998</v>
      </c>
      <c r="Q69" s="41"/>
      <c r="R69" s="41">
        <f>P69-Q69</f>
        <v>2618.7199999999998</v>
      </c>
      <c r="S69" s="154"/>
    </row>
    <row r="70" spans="2:19" ht="65.099999999999994" customHeight="1" x14ac:dyDescent="0.25">
      <c r="B70" s="44" t="s">
        <v>267</v>
      </c>
      <c r="C70" s="43" t="s">
        <v>266</v>
      </c>
      <c r="D70" s="41">
        <v>207.79</v>
      </c>
      <c r="E70" s="42">
        <v>12.6</v>
      </c>
      <c r="F70" s="41">
        <v>2618.7199999999998</v>
      </c>
      <c r="G70" s="41"/>
      <c r="H70" s="41"/>
      <c r="I70" s="41"/>
      <c r="J70" s="41">
        <f>SUM(F70:I70)</f>
        <v>2618.7199999999998</v>
      </c>
      <c r="K70" s="41">
        <v>0</v>
      </c>
      <c r="L70" s="41"/>
      <c r="M70" s="41"/>
      <c r="N70" s="41"/>
      <c r="O70" s="41">
        <f>SUM(K70:N70)</f>
        <v>0</v>
      </c>
      <c r="P70" s="41">
        <f>J70-O70</f>
        <v>2618.7199999999998</v>
      </c>
      <c r="Q70" s="41"/>
      <c r="R70" s="41">
        <f>P70-Q70</f>
        <v>2618.7199999999998</v>
      </c>
      <c r="S70" s="154"/>
    </row>
    <row r="71" spans="2:19" ht="65.099999999999994" customHeight="1" x14ac:dyDescent="0.25">
      <c r="B71" s="44" t="s">
        <v>123</v>
      </c>
      <c r="C71" s="43" t="s">
        <v>265</v>
      </c>
      <c r="D71" s="41">
        <v>225.48</v>
      </c>
      <c r="E71" s="42">
        <v>12.6</v>
      </c>
      <c r="F71" s="41">
        <v>2841.67</v>
      </c>
      <c r="G71" s="41"/>
      <c r="H71" s="41"/>
      <c r="I71" s="41"/>
      <c r="J71" s="41">
        <f>SUM(F71:I71)</f>
        <v>2841.67</v>
      </c>
      <c r="K71" s="41">
        <v>20.77</v>
      </c>
      <c r="L71" s="41"/>
      <c r="M71" s="41"/>
      <c r="N71" s="41"/>
      <c r="O71" s="41">
        <f>SUM(K71:N71)</f>
        <v>20.77</v>
      </c>
      <c r="P71" s="41">
        <f>J71-O71</f>
        <v>2820.9</v>
      </c>
      <c r="Q71" s="41"/>
      <c r="R71" s="57">
        <f>P71-Q71</f>
        <v>2820.9</v>
      </c>
      <c r="S71" s="154"/>
    </row>
    <row r="72" spans="2:19" ht="65.099999999999994" customHeight="1" x14ac:dyDescent="0.25">
      <c r="B72" s="44" t="s">
        <v>123</v>
      </c>
      <c r="C72" s="43" t="s">
        <v>264</v>
      </c>
      <c r="D72" s="41">
        <v>284.97000000000003</v>
      </c>
      <c r="E72" s="42">
        <v>12.6</v>
      </c>
      <c r="F72" s="41">
        <v>3591.4</v>
      </c>
      <c r="G72" s="41"/>
      <c r="H72" s="41"/>
      <c r="I72" s="41"/>
      <c r="J72" s="41">
        <f>SUM(F72:I72)</f>
        <v>3591.4</v>
      </c>
      <c r="K72" s="41">
        <v>156.19999999999999</v>
      </c>
      <c r="L72" s="41"/>
      <c r="M72" s="41"/>
      <c r="N72" s="41"/>
      <c r="O72" s="41">
        <f>SUM(K72:N72)</f>
        <v>156.19999999999999</v>
      </c>
      <c r="P72" s="41">
        <f>J72-O72</f>
        <v>3435.2000000000003</v>
      </c>
      <c r="Q72" s="41"/>
      <c r="R72" s="57">
        <f>P72-Q72</f>
        <v>3435.2000000000003</v>
      </c>
      <c r="S72" s="154"/>
    </row>
    <row r="73" spans="2:19" ht="65.099999999999994" customHeight="1" x14ac:dyDescent="0.25">
      <c r="B73" s="44" t="s">
        <v>123</v>
      </c>
      <c r="C73" s="43" t="s">
        <v>263</v>
      </c>
      <c r="D73" s="41">
        <v>284.97000000000003</v>
      </c>
      <c r="E73" s="42">
        <v>12.6</v>
      </c>
      <c r="F73" s="41">
        <v>3591.4</v>
      </c>
      <c r="G73" s="41"/>
      <c r="H73" s="41"/>
      <c r="I73" s="41"/>
      <c r="J73" s="41">
        <f>SUM(F73:I73)</f>
        <v>3591.4</v>
      </c>
      <c r="K73" s="41">
        <v>156.19999999999999</v>
      </c>
      <c r="L73" s="41"/>
      <c r="M73" s="41"/>
      <c r="N73" s="41"/>
      <c r="O73" s="41">
        <f>SUM(K73:N73)</f>
        <v>156.19999999999999</v>
      </c>
      <c r="P73" s="41">
        <f>J73-O73</f>
        <v>3435.2000000000003</v>
      </c>
      <c r="Q73" s="41"/>
      <c r="R73" s="41">
        <f>P73-Q73</f>
        <v>3435.2000000000003</v>
      </c>
      <c r="S73" s="154"/>
    </row>
    <row r="74" spans="2:19" ht="65.099999999999994" customHeight="1" x14ac:dyDescent="0.25">
      <c r="B74" s="44" t="s">
        <v>262</v>
      </c>
      <c r="C74" s="43" t="s">
        <v>261</v>
      </c>
      <c r="D74" s="41">
        <v>546.12</v>
      </c>
      <c r="E74" s="42">
        <v>12.6</v>
      </c>
      <c r="F74" s="41">
        <v>6882.61</v>
      </c>
      <c r="G74" s="41"/>
      <c r="H74" s="41"/>
      <c r="I74" s="41"/>
      <c r="J74" s="41">
        <f>SUM(F74:I74)</f>
        <v>6882.61</v>
      </c>
      <c r="K74" s="41">
        <v>903.91</v>
      </c>
      <c r="L74" s="41"/>
      <c r="M74" s="41"/>
      <c r="N74" s="41"/>
      <c r="O74" s="41">
        <f>SUM(K74:N74)</f>
        <v>903.91</v>
      </c>
      <c r="P74" s="41">
        <f>J74-O74</f>
        <v>5978.7</v>
      </c>
      <c r="Q74" s="41"/>
      <c r="R74" s="41">
        <f>P74-Q74</f>
        <v>5978.7</v>
      </c>
      <c r="S74" s="154"/>
    </row>
    <row r="75" spans="2:19" ht="65.099999999999994" customHeight="1" x14ac:dyDescent="0.25">
      <c r="B75" s="44" t="s">
        <v>260</v>
      </c>
      <c r="C75" s="43" t="s">
        <v>259</v>
      </c>
      <c r="D75" s="41">
        <v>225.89</v>
      </c>
      <c r="E75" s="42">
        <v>12.6</v>
      </c>
      <c r="F75" s="41">
        <v>2846.83</v>
      </c>
      <c r="G75" s="41"/>
      <c r="H75" s="41"/>
      <c r="I75" s="41"/>
      <c r="J75" s="41">
        <f>SUM(F75:I75)</f>
        <v>2846.83</v>
      </c>
      <c r="K75" s="41">
        <v>21.33</v>
      </c>
      <c r="L75" s="41"/>
      <c r="M75" s="41"/>
      <c r="N75" s="41"/>
      <c r="O75" s="41">
        <f>SUM(K75:N75)</f>
        <v>21.33</v>
      </c>
      <c r="P75" s="41">
        <f>J75-O75</f>
        <v>2825.5</v>
      </c>
      <c r="Q75" s="41"/>
      <c r="R75" s="41">
        <f>P75-Q75</f>
        <v>2825.5</v>
      </c>
      <c r="S75" s="154"/>
    </row>
    <row r="76" spans="2:19" ht="65.099999999999994" customHeight="1" x14ac:dyDescent="0.25">
      <c r="B76" s="44" t="s">
        <v>258</v>
      </c>
      <c r="C76" s="43" t="s">
        <v>257</v>
      </c>
      <c r="D76" s="41">
        <v>112.49</v>
      </c>
      <c r="E76" s="42">
        <v>12.6</v>
      </c>
      <c r="F76" s="41">
        <v>1417.6679999999999</v>
      </c>
      <c r="G76" s="41"/>
      <c r="H76" s="41"/>
      <c r="I76" s="41"/>
      <c r="J76" s="41">
        <f>SUM(F76:I76)</f>
        <v>1417.6679999999999</v>
      </c>
      <c r="K76" s="41"/>
      <c r="L76" s="41"/>
      <c r="M76" s="41"/>
      <c r="N76" s="41"/>
      <c r="O76" s="41">
        <f>SUM(K76:N76)</f>
        <v>0</v>
      </c>
      <c r="P76" s="41">
        <f>J76-O76</f>
        <v>1417.6679999999999</v>
      </c>
      <c r="Q76" s="41"/>
      <c r="R76" s="41">
        <f>P76-Q76</f>
        <v>1417.6679999999999</v>
      </c>
      <c r="S76" s="154"/>
    </row>
    <row r="77" spans="2:19" ht="65.099999999999994" customHeight="1" x14ac:dyDescent="0.25">
      <c r="B77" s="44" t="s">
        <v>256</v>
      </c>
      <c r="C77" s="43" t="s">
        <v>255</v>
      </c>
      <c r="D77" s="41">
        <v>253.09</v>
      </c>
      <c r="E77" s="42">
        <v>12.6</v>
      </c>
      <c r="F77" s="41">
        <v>3189.63</v>
      </c>
      <c r="G77" s="41"/>
      <c r="H77" s="41"/>
      <c r="I77" s="41"/>
      <c r="J77" s="41">
        <f>SUM(F77:I77)</f>
        <v>3189.63</v>
      </c>
      <c r="K77" s="41">
        <v>86.21</v>
      </c>
      <c r="L77" s="41"/>
      <c r="M77" s="41"/>
      <c r="N77" s="41"/>
      <c r="O77" s="41">
        <f>SUM(K77:N77)</f>
        <v>86.21</v>
      </c>
      <c r="P77" s="41">
        <f>J77-O77</f>
        <v>3103.42</v>
      </c>
      <c r="Q77" s="41"/>
      <c r="R77" s="41">
        <f>P77-Q77</f>
        <v>3103.42</v>
      </c>
      <c r="S77" s="154"/>
    </row>
    <row r="78" spans="2:19" ht="65.099999999999994" customHeight="1" x14ac:dyDescent="0.25">
      <c r="B78" s="53"/>
      <c r="C78" s="52"/>
      <c r="D78" s="51"/>
      <c r="E78" s="50"/>
      <c r="F78" s="47">
        <f>SUM(F67:F77)</f>
        <v>36473.567999999999</v>
      </c>
      <c r="G78" s="47">
        <f>SUM(G67:G77)</f>
        <v>0</v>
      </c>
      <c r="H78" s="47">
        <f>SUM(H67:H77)</f>
        <v>0</v>
      </c>
      <c r="I78" s="47">
        <f>SUM(I67:I77)</f>
        <v>0</v>
      </c>
      <c r="J78" s="47">
        <f>SUM(J67:J77)</f>
        <v>36473.567999999999</v>
      </c>
      <c r="K78" s="47">
        <f>SUM(K67:K77)</f>
        <v>1855.19</v>
      </c>
      <c r="L78" s="47">
        <f>SUM(L67:L77)</f>
        <v>0</v>
      </c>
      <c r="M78" s="47">
        <f>SUM(M67:M77)</f>
        <v>0</v>
      </c>
      <c r="N78" s="47">
        <f>SUM(N67:N77)</f>
        <v>0</v>
      </c>
      <c r="O78" s="47">
        <f>SUM(O67:O77)</f>
        <v>1855.19</v>
      </c>
      <c r="P78" s="47">
        <f>SUM(P67:P77)</f>
        <v>34618.378000000004</v>
      </c>
      <c r="Q78" s="47">
        <f>SUM(Q67:Q77)</f>
        <v>0</v>
      </c>
      <c r="R78" s="47">
        <f>SUM(R67:R77)</f>
        <v>34618.378000000004</v>
      </c>
    </row>
    <row r="79" spans="2:19" ht="65.099999999999994" customHeight="1" thickBot="1" x14ac:dyDescent="0.3">
      <c r="B79" s="53"/>
      <c r="C79" s="52"/>
      <c r="D79" s="51"/>
      <c r="E79" s="50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</row>
    <row r="80" spans="2:19" ht="65.099999999999994" customHeight="1" thickBot="1" x14ac:dyDescent="0.3">
      <c r="B80" s="441" t="s">
        <v>254</v>
      </c>
      <c r="C80" s="52"/>
      <c r="D80" s="51"/>
      <c r="E80" s="50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</row>
    <row r="81" spans="2:19" ht="65.099999999999994" customHeight="1" x14ac:dyDescent="0.25">
      <c r="B81" s="54" t="s">
        <v>200</v>
      </c>
      <c r="C81" s="43" t="s">
        <v>253</v>
      </c>
      <c r="D81" s="41">
        <v>358.8</v>
      </c>
      <c r="E81" s="42">
        <v>12.6</v>
      </c>
      <c r="F81" s="41">
        <v>4521.8599999999997</v>
      </c>
      <c r="G81" s="41"/>
      <c r="H81" s="41"/>
      <c r="I81" s="41"/>
      <c r="J81" s="41">
        <f>SUM(F81:I81)</f>
        <v>4521.8599999999997</v>
      </c>
      <c r="K81" s="41">
        <v>399.66</v>
      </c>
      <c r="L81" s="41"/>
      <c r="M81" s="41"/>
      <c r="N81" s="41"/>
      <c r="O81" s="41">
        <f>SUM(K81:N81)</f>
        <v>399.66</v>
      </c>
      <c r="P81" s="41">
        <f>J81-O81</f>
        <v>4122.2</v>
      </c>
      <c r="Q81" s="41"/>
      <c r="R81" s="41">
        <f>P81-Q81</f>
        <v>4122.2</v>
      </c>
      <c r="S81" s="154"/>
    </row>
    <row r="82" spans="2:19" ht="65.099999999999994" customHeight="1" x14ac:dyDescent="0.25">
      <c r="B82" s="44" t="s">
        <v>252</v>
      </c>
      <c r="C82" s="43" t="s">
        <v>251</v>
      </c>
      <c r="D82" s="41">
        <v>183.86</v>
      </c>
      <c r="E82" s="42">
        <v>12.6</v>
      </c>
      <c r="F82" s="41">
        <v>2317.14</v>
      </c>
      <c r="G82" s="41"/>
      <c r="H82" s="41"/>
      <c r="I82" s="41"/>
      <c r="J82" s="41">
        <f>SUM(F82:I82)</f>
        <v>2317.14</v>
      </c>
      <c r="K82" s="41">
        <v>0</v>
      </c>
      <c r="L82" s="41"/>
      <c r="M82" s="41"/>
      <c r="N82" s="41"/>
      <c r="O82" s="41">
        <f>SUM(K82:N82)</f>
        <v>0</v>
      </c>
      <c r="P82" s="41">
        <f>J82-O82</f>
        <v>2317.14</v>
      </c>
      <c r="Q82" s="41"/>
      <c r="R82" s="57">
        <f>P82-Q82</f>
        <v>2317.14</v>
      </c>
      <c r="S82" s="154"/>
    </row>
    <row r="83" spans="2:19" ht="65.099999999999994" customHeight="1" x14ac:dyDescent="0.25">
      <c r="B83" s="44" t="s">
        <v>250</v>
      </c>
      <c r="C83" s="43" t="s">
        <v>249</v>
      </c>
      <c r="D83" s="41">
        <v>299.95999999999998</v>
      </c>
      <c r="E83" s="42">
        <v>12.6</v>
      </c>
      <c r="F83" s="41">
        <v>3780.32</v>
      </c>
      <c r="G83" s="41"/>
      <c r="H83" s="41"/>
      <c r="I83" s="41"/>
      <c r="J83" s="41">
        <f>SUM(F83:I83)</f>
        <v>3780.32</v>
      </c>
      <c r="K83" s="41">
        <v>202.41</v>
      </c>
      <c r="L83" s="41"/>
      <c r="M83" s="41"/>
      <c r="N83" s="41"/>
      <c r="O83" s="41">
        <f>SUM(K83:N83)</f>
        <v>202.41</v>
      </c>
      <c r="P83" s="41">
        <f>J83-O83</f>
        <v>3577.9100000000003</v>
      </c>
      <c r="Q83" s="41"/>
      <c r="R83" s="41">
        <f>P83-Q83</f>
        <v>3577.9100000000003</v>
      </c>
      <c r="S83" s="154"/>
    </row>
    <row r="84" spans="2:19" ht="65.099999999999994" customHeight="1" x14ac:dyDescent="0.25">
      <c r="B84" s="44" t="s">
        <v>248</v>
      </c>
      <c r="C84" s="43" t="s">
        <v>247</v>
      </c>
      <c r="D84" s="41">
        <v>207.79</v>
      </c>
      <c r="E84" s="42">
        <v>12.6</v>
      </c>
      <c r="F84" s="41">
        <v>2618.7199999999998</v>
      </c>
      <c r="G84" s="41"/>
      <c r="H84" s="41"/>
      <c r="I84" s="41"/>
      <c r="J84" s="41">
        <f>SUM(F84:I84)</f>
        <v>2618.7199999999998</v>
      </c>
      <c r="K84" s="41">
        <v>0</v>
      </c>
      <c r="L84" s="41"/>
      <c r="M84" s="41"/>
      <c r="N84" s="41"/>
      <c r="O84" s="41">
        <f>SUM(K84:N84)</f>
        <v>0</v>
      </c>
      <c r="P84" s="41">
        <f>J84-O84</f>
        <v>2618.7199999999998</v>
      </c>
      <c r="Q84" s="41"/>
      <c r="R84" s="41">
        <f>P84-Q84</f>
        <v>2618.7199999999998</v>
      </c>
      <c r="S84" s="154"/>
    </row>
    <row r="85" spans="2:19" ht="65.099999999999994" customHeight="1" x14ac:dyDescent="0.25">
      <c r="B85" s="44" t="s">
        <v>246</v>
      </c>
      <c r="C85" s="43" t="s">
        <v>245</v>
      </c>
      <c r="D85" s="41">
        <v>180.72</v>
      </c>
      <c r="E85" s="42">
        <v>12.6</v>
      </c>
      <c r="F85" s="41">
        <v>2277.5700000000002</v>
      </c>
      <c r="G85" s="41"/>
      <c r="H85" s="41"/>
      <c r="I85" s="41"/>
      <c r="J85" s="41">
        <f>SUM(F85:I85)</f>
        <v>2277.5700000000002</v>
      </c>
      <c r="K85" s="41">
        <v>0</v>
      </c>
      <c r="L85" s="41"/>
      <c r="M85" s="41"/>
      <c r="N85" s="41"/>
      <c r="O85" s="41">
        <f>SUM(K85:N85)</f>
        <v>0</v>
      </c>
      <c r="P85" s="41">
        <f>J85-O85</f>
        <v>2277.5700000000002</v>
      </c>
      <c r="Q85" s="41"/>
      <c r="R85" s="41">
        <f>P85-Q85</f>
        <v>2277.5700000000002</v>
      </c>
      <c r="S85" s="154"/>
    </row>
    <row r="86" spans="2:19" ht="65.099999999999994" customHeight="1" x14ac:dyDescent="0.25">
      <c r="B86" s="44" t="s">
        <v>243</v>
      </c>
      <c r="C86" s="43" t="s">
        <v>244</v>
      </c>
      <c r="D86" s="41">
        <v>273.95</v>
      </c>
      <c r="E86" s="42">
        <v>12.6</v>
      </c>
      <c r="F86" s="41">
        <v>3452.52</v>
      </c>
      <c r="G86" s="41"/>
      <c r="H86" s="41"/>
      <c r="I86" s="41"/>
      <c r="J86" s="41">
        <f>SUM(F86:I86)</f>
        <v>3452.52</v>
      </c>
      <c r="K86" s="41">
        <v>128.28</v>
      </c>
      <c r="L86" s="41"/>
      <c r="M86" s="41"/>
      <c r="N86" s="41"/>
      <c r="O86" s="41">
        <f>SUM(K86:N86)</f>
        <v>128.28</v>
      </c>
      <c r="P86" s="41">
        <f>J86-O86</f>
        <v>3324.24</v>
      </c>
      <c r="Q86" s="41"/>
      <c r="R86" s="41">
        <f>P86-Q86</f>
        <v>3324.24</v>
      </c>
      <c r="S86" s="154"/>
    </row>
    <row r="87" spans="2:19" ht="65.099999999999994" customHeight="1" x14ac:dyDescent="0.25">
      <c r="B87" s="44" t="s">
        <v>243</v>
      </c>
      <c r="C87" s="43" t="s">
        <v>242</v>
      </c>
      <c r="D87" s="41">
        <v>175.86</v>
      </c>
      <c r="E87" s="42">
        <v>12.6</v>
      </c>
      <c r="F87" s="41">
        <v>2216.3200000000002</v>
      </c>
      <c r="G87" s="41"/>
      <c r="H87" s="41"/>
      <c r="I87" s="41"/>
      <c r="J87" s="41">
        <f>SUM(F87:I87)</f>
        <v>2216.3200000000002</v>
      </c>
      <c r="K87" s="41">
        <v>0</v>
      </c>
      <c r="L87" s="41"/>
      <c r="M87" s="41"/>
      <c r="N87" s="41"/>
      <c r="O87" s="41">
        <f>SUM(K87:N87)</f>
        <v>0</v>
      </c>
      <c r="P87" s="41">
        <f>J87-O87</f>
        <v>2216.3200000000002</v>
      </c>
      <c r="Q87" s="41"/>
      <c r="R87" s="41">
        <f>P87-Q87</f>
        <v>2216.3200000000002</v>
      </c>
      <c r="S87" s="154"/>
    </row>
    <row r="88" spans="2:19" ht="65.099999999999994" customHeight="1" x14ac:dyDescent="0.25">
      <c r="B88" s="53"/>
      <c r="C88" s="52"/>
      <c r="D88" s="51"/>
      <c r="E88" s="50"/>
      <c r="F88" s="47">
        <f>SUM(F81:F87)</f>
        <v>21184.449999999997</v>
      </c>
      <c r="G88" s="47">
        <f>SUM(G81:G87)</f>
        <v>0</v>
      </c>
      <c r="H88" s="47">
        <f>SUM(H81:H87)</f>
        <v>0</v>
      </c>
      <c r="I88" s="47">
        <f>SUM(I81:I87)</f>
        <v>0</v>
      </c>
      <c r="J88" s="47">
        <f>SUM(J81:J87)</f>
        <v>21184.449999999997</v>
      </c>
      <c r="K88" s="47">
        <f>SUM(K81:K87)</f>
        <v>730.35</v>
      </c>
      <c r="L88" s="47">
        <f>SUM(L81:L87)</f>
        <v>0</v>
      </c>
      <c r="M88" s="47">
        <f>SUM(M81:M87)</f>
        <v>0</v>
      </c>
      <c r="N88" s="47">
        <f>SUM(N81:N87)</f>
        <v>0</v>
      </c>
      <c r="O88" s="47">
        <f>SUM(O81:O87)</f>
        <v>730.35</v>
      </c>
      <c r="P88" s="47">
        <f>SUM(P81:P87)</f>
        <v>20454.099999999999</v>
      </c>
      <c r="Q88" s="47">
        <f>SUM(Q81:Q87)</f>
        <v>0</v>
      </c>
      <c r="R88" s="47">
        <f>SUM(R81:R87)</f>
        <v>20454.099999999999</v>
      </c>
    </row>
    <row r="89" spans="2:19" ht="65.099999999999994" customHeight="1" thickBot="1" x14ac:dyDescent="0.3">
      <c r="B89" s="53"/>
      <c r="C89" s="52"/>
      <c r="D89" s="51"/>
      <c r="E89" s="50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</row>
    <row r="90" spans="2:19" ht="65.099999999999994" customHeight="1" thickBot="1" x14ac:dyDescent="0.3">
      <c r="B90" s="441" t="s">
        <v>241</v>
      </c>
      <c r="C90" s="52"/>
      <c r="D90" s="51"/>
      <c r="E90" s="50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</row>
    <row r="91" spans="2:19" ht="65.099999999999994" customHeight="1" x14ac:dyDescent="0.25">
      <c r="B91" s="54" t="s">
        <v>240</v>
      </c>
      <c r="C91" s="43" t="s">
        <v>239</v>
      </c>
      <c r="D91" s="41">
        <v>273.02999999999997</v>
      </c>
      <c r="E91" s="42">
        <v>12.6</v>
      </c>
      <c r="F91" s="41">
        <v>3440.93</v>
      </c>
      <c r="G91" s="41"/>
      <c r="H91" s="41"/>
      <c r="I91" s="41"/>
      <c r="J91" s="41">
        <f>SUM(F91:I91)</f>
        <v>3440.93</v>
      </c>
      <c r="K91" s="41">
        <v>126.42</v>
      </c>
      <c r="L91" s="41"/>
      <c r="M91" s="41"/>
      <c r="N91" s="41"/>
      <c r="O91" s="41">
        <f>SUM(K91:N91)</f>
        <v>126.42</v>
      </c>
      <c r="P91" s="41">
        <f>J91-O91</f>
        <v>3314.5099999999998</v>
      </c>
      <c r="Q91" s="41"/>
      <c r="R91" s="41">
        <f>P91-Q91</f>
        <v>3314.5099999999998</v>
      </c>
      <c r="S91" s="154"/>
    </row>
    <row r="92" spans="2:19" ht="65.099999999999994" customHeight="1" x14ac:dyDescent="0.25">
      <c r="B92" s="53"/>
      <c r="C92" s="52"/>
      <c r="D92" s="51"/>
      <c r="E92" s="50"/>
      <c r="F92" s="47">
        <f>SUM(F91)</f>
        <v>3440.93</v>
      </c>
      <c r="G92" s="47">
        <f>SUM(G91)</f>
        <v>0</v>
      </c>
      <c r="H92" s="47">
        <f>SUM(H91)</f>
        <v>0</v>
      </c>
      <c r="I92" s="47">
        <f>SUM(I91)</f>
        <v>0</v>
      </c>
      <c r="J92" s="47">
        <f>SUM(J91)</f>
        <v>3440.93</v>
      </c>
      <c r="K92" s="47">
        <f>SUM(K91)</f>
        <v>126.42</v>
      </c>
      <c r="L92" s="47">
        <f>SUM(L91)</f>
        <v>0</v>
      </c>
      <c r="M92" s="47">
        <f>SUM(M91)</f>
        <v>0</v>
      </c>
      <c r="N92" s="47">
        <f>SUM(N91)</f>
        <v>0</v>
      </c>
      <c r="O92" s="47">
        <f>SUM(O91)</f>
        <v>126.42</v>
      </c>
      <c r="P92" s="47">
        <f>SUM(P91)</f>
        <v>3314.5099999999998</v>
      </c>
      <c r="Q92" s="47">
        <f>SUM(Q91)</f>
        <v>0</v>
      </c>
      <c r="R92" s="47">
        <f>SUM(R91)</f>
        <v>3314.5099999999998</v>
      </c>
    </row>
    <row r="93" spans="2:19" ht="65.099999999999994" customHeight="1" thickBot="1" x14ac:dyDescent="0.3">
      <c r="B93" s="53"/>
      <c r="C93" s="52"/>
      <c r="D93" s="51"/>
      <c r="E93" s="50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</row>
    <row r="94" spans="2:19" ht="65.099999999999994" customHeight="1" thickBot="1" x14ac:dyDescent="0.3">
      <c r="B94" s="441" t="s">
        <v>238</v>
      </c>
      <c r="C94" s="52"/>
      <c r="D94" s="51"/>
      <c r="E94" s="50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</row>
    <row r="95" spans="2:19" ht="65.099999999999994" customHeight="1" x14ac:dyDescent="0.25">
      <c r="B95" s="54" t="s">
        <v>237</v>
      </c>
      <c r="C95" s="43" t="s">
        <v>236</v>
      </c>
      <c r="D95" s="41">
        <v>400</v>
      </c>
      <c r="E95" s="42">
        <v>12.6</v>
      </c>
      <c r="F95" s="41">
        <v>5041.1000000000004</v>
      </c>
      <c r="G95" s="41"/>
      <c r="H95" s="41"/>
      <c r="I95" s="41"/>
      <c r="J95" s="41">
        <f>SUM(F95:I95)</f>
        <v>5041.1000000000004</v>
      </c>
      <c r="K95" s="41">
        <v>510.57</v>
      </c>
      <c r="L95" s="41"/>
      <c r="M95" s="41"/>
      <c r="N95" s="41"/>
      <c r="O95" s="41">
        <f>SUM(K95:N95)</f>
        <v>510.57</v>
      </c>
      <c r="P95" s="41">
        <f>J95-O95</f>
        <v>4530.5300000000007</v>
      </c>
      <c r="Q95" s="41"/>
      <c r="R95" s="41">
        <f>P95-Q95</f>
        <v>4530.5300000000007</v>
      </c>
      <c r="S95" s="154"/>
    </row>
    <row r="96" spans="2:19" ht="65.099999999999994" customHeight="1" thickBot="1" x14ac:dyDescent="0.3">
      <c r="B96" s="53"/>
      <c r="C96" s="52"/>
      <c r="D96" s="51"/>
      <c r="E96" s="50"/>
      <c r="F96" s="47">
        <f>SUM(F95)</f>
        <v>5041.1000000000004</v>
      </c>
      <c r="G96" s="47">
        <f>SUM(G95)</f>
        <v>0</v>
      </c>
      <c r="H96" s="47">
        <f>SUM(H95)</f>
        <v>0</v>
      </c>
      <c r="I96" s="47">
        <f>SUM(I95)</f>
        <v>0</v>
      </c>
      <c r="J96" s="47">
        <f>SUM(J95)</f>
        <v>5041.1000000000004</v>
      </c>
      <c r="K96" s="47">
        <f>SUM(K95)</f>
        <v>510.57</v>
      </c>
      <c r="L96" s="47">
        <f>SUM(L95)</f>
        <v>0</v>
      </c>
      <c r="M96" s="47">
        <f>SUM(M95)</f>
        <v>0</v>
      </c>
      <c r="N96" s="47">
        <f>SUM(N95)</f>
        <v>0</v>
      </c>
      <c r="O96" s="47">
        <f>SUM(O95)</f>
        <v>510.57</v>
      </c>
      <c r="P96" s="47">
        <f>SUM(P95)</f>
        <v>4530.5300000000007</v>
      </c>
      <c r="Q96" s="47">
        <f>SUM(Q95)</f>
        <v>0</v>
      </c>
      <c r="R96" s="47">
        <f>SUM(R95)</f>
        <v>4530.5300000000007</v>
      </c>
    </row>
    <row r="97" spans="2:19" ht="65.099999999999994" customHeight="1" thickBot="1" x14ac:dyDescent="0.3">
      <c r="B97" s="441" t="s">
        <v>235</v>
      </c>
      <c r="C97" s="52"/>
      <c r="D97" s="51"/>
      <c r="E97" s="50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</row>
    <row r="98" spans="2:19" ht="65.099999999999994" customHeight="1" x14ac:dyDescent="0.25">
      <c r="B98" s="54" t="s">
        <v>234</v>
      </c>
      <c r="C98" s="43" t="s">
        <v>233</v>
      </c>
      <c r="D98" s="41">
        <v>400</v>
      </c>
      <c r="E98" s="42">
        <v>12.6</v>
      </c>
      <c r="F98" s="41">
        <v>5041.1000000000004</v>
      </c>
      <c r="G98" s="41"/>
      <c r="H98" s="41"/>
      <c r="I98" s="41"/>
      <c r="J98" s="41">
        <f>SUM(F98:I98)</f>
        <v>5041.1000000000004</v>
      </c>
      <c r="K98" s="41">
        <v>510.57</v>
      </c>
      <c r="L98" s="41"/>
      <c r="M98" s="41"/>
      <c r="N98" s="41"/>
      <c r="O98" s="41">
        <f>SUM(K98:N98)</f>
        <v>510.57</v>
      </c>
      <c r="P98" s="41">
        <f>J98-O98</f>
        <v>4530.5300000000007</v>
      </c>
      <c r="Q98" s="41"/>
      <c r="R98" s="41">
        <f>P98-Q98</f>
        <v>4530.5300000000007</v>
      </c>
      <c r="S98" s="154"/>
    </row>
    <row r="99" spans="2:19" ht="65.099999999999994" customHeight="1" x14ac:dyDescent="0.25">
      <c r="B99" s="44" t="s">
        <v>232</v>
      </c>
      <c r="C99" s="43" t="s">
        <v>231</v>
      </c>
      <c r="D99" s="41">
        <v>320</v>
      </c>
      <c r="E99" s="42">
        <v>12.6</v>
      </c>
      <c r="F99" s="41">
        <v>4032.88</v>
      </c>
      <c r="G99" s="41"/>
      <c r="H99" s="41"/>
      <c r="I99" s="41"/>
      <c r="J99" s="41">
        <f>SUM(F99:I99)</f>
        <v>4032.88</v>
      </c>
      <c r="K99" s="41">
        <v>247.67</v>
      </c>
      <c r="L99" s="41"/>
      <c r="M99" s="41"/>
      <c r="N99" s="41"/>
      <c r="O99" s="41">
        <f>SUM(K99:N99)</f>
        <v>247.67</v>
      </c>
      <c r="P99" s="41">
        <f>J99-O99</f>
        <v>3785.21</v>
      </c>
      <c r="Q99" s="41"/>
      <c r="R99" s="41">
        <f>P99-Q99</f>
        <v>3785.21</v>
      </c>
      <c r="S99" s="154"/>
    </row>
    <row r="100" spans="2:19" ht="65.099999999999994" customHeight="1" thickBot="1" x14ac:dyDescent="0.3">
      <c r="B100" s="53"/>
      <c r="C100" s="52"/>
      <c r="D100" s="51"/>
      <c r="E100" s="50"/>
      <c r="F100" s="47">
        <f>SUM(F98:F99)</f>
        <v>9073.98</v>
      </c>
      <c r="G100" s="47">
        <f>SUM(G98:G99)</f>
        <v>0</v>
      </c>
      <c r="H100" s="47">
        <f>SUM(H98:H99)</f>
        <v>0</v>
      </c>
      <c r="I100" s="47">
        <f>SUM(I98:I99)</f>
        <v>0</v>
      </c>
      <c r="J100" s="47">
        <f>SUM(J98:J99)</f>
        <v>9073.98</v>
      </c>
      <c r="K100" s="47">
        <f>SUM(K98:K99)</f>
        <v>758.24</v>
      </c>
      <c r="L100" s="47">
        <f>SUM(L98:L99)</f>
        <v>0</v>
      </c>
      <c r="M100" s="47">
        <f>SUM(M98:M99)</f>
        <v>0</v>
      </c>
      <c r="N100" s="47">
        <f>SUM(N98:N99)</f>
        <v>0</v>
      </c>
      <c r="O100" s="47">
        <f>SUM(O98:O99)</f>
        <v>758.24</v>
      </c>
      <c r="P100" s="47">
        <f>SUM(P98:P99)</f>
        <v>8315.7400000000016</v>
      </c>
      <c r="Q100" s="47">
        <f>SUM(Q98:Q99)</f>
        <v>0</v>
      </c>
      <c r="R100" s="47">
        <f>SUM(R98:R99)</f>
        <v>8315.7400000000016</v>
      </c>
    </row>
    <row r="101" spans="2:19" ht="65.099999999999994" customHeight="1" thickBot="1" x14ac:dyDescent="0.3">
      <c r="B101" s="441" t="s">
        <v>230</v>
      </c>
      <c r="C101" s="52"/>
      <c r="D101" s="51"/>
      <c r="E101" s="50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</row>
    <row r="102" spans="2:19" ht="65.099999999999994" customHeight="1" thickBot="1" x14ac:dyDescent="0.3">
      <c r="B102" s="48"/>
      <c r="C102" s="52"/>
      <c r="D102" s="51"/>
      <c r="E102" s="50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</row>
    <row r="103" spans="2:19" ht="65.099999999999994" customHeight="1" thickBot="1" x14ac:dyDescent="0.3">
      <c r="B103" s="441" t="s">
        <v>229</v>
      </c>
      <c r="C103" s="52"/>
      <c r="D103" s="51"/>
      <c r="E103" s="50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</row>
    <row r="104" spans="2:19" ht="65.099999999999994" customHeight="1" x14ac:dyDescent="0.25">
      <c r="B104" s="54" t="s">
        <v>228</v>
      </c>
      <c r="C104" s="43" t="s">
        <v>227</v>
      </c>
      <c r="D104" s="41">
        <v>164.98</v>
      </c>
      <c r="E104" s="42">
        <v>12.6</v>
      </c>
      <c r="F104" s="41">
        <v>2122.0500000000002</v>
      </c>
      <c r="G104" s="41"/>
      <c r="H104" s="41"/>
      <c r="I104" s="41"/>
      <c r="J104" s="41">
        <f>SUM(F104:I104)</f>
        <v>2122.0500000000002</v>
      </c>
      <c r="K104" s="41">
        <v>0</v>
      </c>
      <c r="L104" s="41"/>
      <c r="M104" s="41"/>
      <c r="N104" s="41"/>
      <c r="O104" s="41">
        <f>SUM(K104:N104)</f>
        <v>0</v>
      </c>
      <c r="P104" s="41">
        <f>J104-O104</f>
        <v>2122.0500000000002</v>
      </c>
      <c r="Q104" s="41"/>
      <c r="R104" s="57">
        <f>P104-Q104</f>
        <v>2122.0500000000002</v>
      </c>
      <c r="S104" s="154"/>
    </row>
    <row r="105" spans="2:19" ht="65.099999999999994" customHeight="1" x14ac:dyDescent="0.25">
      <c r="B105" s="44" t="s">
        <v>226</v>
      </c>
      <c r="C105" s="43" t="s">
        <v>225</v>
      </c>
      <c r="D105" s="41">
        <v>108.16</v>
      </c>
      <c r="E105" s="42">
        <v>12.6</v>
      </c>
      <c r="F105" s="41">
        <v>1363.11</v>
      </c>
      <c r="G105" s="41"/>
      <c r="H105" s="41"/>
      <c r="I105" s="41"/>
      <c r="J105" s="41">
        <f>SUM(F105:I105)</f>
        <v>1363.11</v>
      </c>
      <c r="K105" s="41"/>
      <c r="L105" s="41"/>
      <c r="M105" s="41"/>
      <c r="N105" s="41"/>
      <c r="O105" s="41">
        <f>SUM(K105:N105)</f>
        <v>0</v>
      </c>
      <c r="P105" s="41">
        <f>J105-O105</f>
        <v>1363.11</v>
      </c>
      <c r="Q105" s="41"/>
      <c r="R105" s="41">
        <f>P105-Q105</f>
        <v>1363.11</v>
      </c>
      <c r="S105" s="154"/>
    </row>
    <row r="106" spans="2:19" ht="65.099999999999994" customHeight="1" x14ac:dyDescent="0.25">
      <c r="B106" s="44" t="s">
        <v>99</v>
      </c>
      <c r="C106" s="43" t="s">
        <v>224</v>
      </c>
      <c r="D106" s="41">
        <v>100.86</v>
      </c>
      <c r="E106" s="42">
        <v>12.6</v>
      </c>
      <c r="F106" s="41">
        <v>1271.1099999999999</v>
      </c>
      <c r="G106" s="41"/>
      <c r="H106" s="41"/>
      <c r="I106" s="41"/>
      <c r="J106" s="41">
        <f>SUM(F106:I106)</f>
        <v>1271.1099999999999</v>
      </c>
      <c r="K106" s="41"/>
      <c r="L106" s="41"/>
      <c r="M106" s="41"/>
      <c r="N106" s="41"/>
      <c r="O106" s="41">
        <f>SUM(K106:N106)</f>
        <v>0</v>
      </c>
      <c r="P106" s="41">
        <f>J106-O106</f>
        <v>1271.1099999999999</v>
      </c>
      <c r="Q106" s="41"/>
      <c r="R106" s="57">
        <f>P106-Q106</f>
        <v>1271.1099999999999</v>
      </c>
      <c r="S106" s="154"/>
    </row>
    <row r="107" spans="2:19" ht="65.099999999999994" customHeight="1" x14ac:dyDescent="0.25">
      <c r="B107" s="44" t="s">
        <v>223</v>
      </c>
      <c r="C107" s="43" t="s">
        <v>222</v>
      </c>
      <c r="D107" s="41">
        <v>86.37</v>
      </c>
      <c r="E107" s="42">
        <v>12.6</v>
      </c>
      <c r="F107" s="41">
        <v>1088.5</v>
      </c>
      <c r="G107" s="41"/>
      <c r="H107" s="41"/>
      <c r="I107" s="41"/>
      <c r="J107" s="41">
        <f>SUM(F107:I107)</f>
        <v>1088.5</v>
      </c>
      <c r="K107" s="41"/>
      <c r="L107" s="41"/>
      <c r="M107" s="41"/>
      <c r="N107" s="41"/>
      <c r="O107" s="41">
        <f>SUM(K107:N107)</f>
        <v>0</v>
      </c>
      <c r="P107" s="41">
        <f>J107-O107</f>
        <v>1088.5</v>
      </c>
      <c r="Q107" s="41"/>
      <c r="R107" s="41">
        <f>P107-Q107</f>
        <v>1088.5</v>
      </c>
      <c r="S107" s="154"/>
    </row>
    <row r="108" spans="2:19" ht="65.099999999999994" customHeight="1" x14ac:dyDescent="0.25">
      <c r="B108" s="53"/>
      <c r="C108" s="52"/>
      <c r="D108" s="51"/>
      <c r="E108" s="50"/>
      <c r="F108" s="47">
        <f>SUM(F104:F107)</f>
        <v>5844.7699999999995</v>
      </c>
      <c r="G108" s="47">
        <f>SUM(G104:G107)</f>
        <v>0</v>
      </c>
      <c r="H108" s="47">
        <f>SUM(H104:H107)</f>
        <v>0</v>
      </c>
      <c r="I108" s="47">
        <f>SUM(I104:I107)</f>
        <v>0</v>
      </c>
      <c r="J108" s="47">
        <f>SUM(J104:J107)</f>
        <v>5844.7699999999995</v>
      </c>
      <c r="K108" s="47">
        <f>SUM(K104:K107)</f>
        <v>0</v>
      </c>
      <c r="L108" s="47">
        <f>SUM(L104:L107)</f>
        <v>0</v>
      </c>
      <c r="M108" s="47">
        <f>SUM(M104:M107)</f>
        <v>0</v>
      </c>
      <c r="N108" s="47">
        <f>SUM(N104:N107)</f>
        <v>0</v>
      </c>
      <c r="O108" s="47">
        <f>SUM(O104:O107)</f>
        <v>0</v>
      </c>
      <c r="P108" s="47">
        <f>SUM(P104:P107)</f>
        <v>5844.7699999999995</v>
      </c>
      <c r="Q108" s="47">
        <f>SUM(Q104:Q107)</f>
        <v>0</v>
      </c>
      <c r="R108" s="47">
        <f>SUM(R104:R107)</f>
        <v>5844.7699999999995</v>
      </c>
    </row>
    <row r="109" spans="2:19" ht="65.099999999999994" customHeight="1" thickBot="1" x14ac:dyDescent="0.3">
      <c r="B109" s="53"/>
      <c r="C109" s="52"/>
      <c r="D109" s="51"/>
      <c r="E109" s="50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</row>
    <row r="110" spans="2:19" ht="65.099999999999994" customHeight="1" thickBot="1" x14ac:dyDescent="0.3">
      <c r="B110" s="441" t="s">
        <v>221</v>
      </c>
      <c r="C110" s="52"/>
      <c r="D110" s="51"/>
      <c r="E110" s="50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</row>
    <row r="111" spans="2:19" ht="65.099999999999994" customHeight="1" x14ac:dyDescent="0.25">
      <c r="B111" s="54" t="s">
        <v>220</v>
      </c>
      <c r="C111" s="43" t="s">
        <v>219</v>
      </c>
      <c r="D111" s="41">
        <v>164.98</v>
      </c>
      <c r="E111" s="42">
        <v>12.6</v>
      </c>
      <c r="F111" s="41">
        <v>2071.64</v>
      </c>
      <c r="G111" s="41"/>
      <c r="H111" s="41"/>
      <c r="I111" s="41"/>
      <c r="J111" s="41">
        <f>SUM(F111:I111)</f>
        <v>2071.64</v>
      </c>
      <c r="K111" s="41"/>
      <c r="L111" s="41"/>
      <c r="M111" s="41"/>
      <c r="N111" s="41"/>
      <c r="O111" s="41">
        <f>SUM(K111:N111)</f>
        <v>0</v>
      </c>
      <c r="P111" s="41">
        <f>J111-O111</f>
        <v>2071.64</v>
      </c>
      <c r="Q111" s="41"/>
      <c r="R111" s="57">
        <f>P111-Q111</f>
        <v>2071.64</v>
      </c>
      <c r="S111" s="154"/>
    </row>
    <row r="112" spans="2:19" ht="65.099999999999994" customHeight="1" x14ac:dyDescent="0.25">
      <c r="B112" s="44" t="s">
        <v>218</v>
      </c>
      <c r="C112" s="43" t="s">
        <v>217</v>
      </c>
      <c r="D112" s="41">
        <v>144.52000000000001</v>
      </c>
      <c r="E112" s="42">
        <v>12.6</v>
      </c>
      <c r="F112" s="41">
        <v>1821.35</v>
      </c>
      <c r="G112" s="41"/>
      <c r="H112" s="41"/>
      <c r="I112" s="41"/>
      <c r="J112" s="41">
        <f>SUM(F112:I112)</f>
        <v>1821.35</v>
      </c>
      <c r="K112" s="41"/>
      <c r="L112" s="41"/>
      <c r="M112" s="41"/>
      <c r="N112" s="41"/>
      <c r="O112" s="41">
        <f>SUM(K112:N112)</f>
        <v>0</v>
      </c>
      <c r="P112" s="41">
        <f>J112-O112</f>
        <v>1821.35</v>
      </c>
      <c r="Q112" s="41"/>
      <c r="R112" s="41">
        <f>P112-Q112</f>
        <v>1821.35</v>
      </c>
      <c r="S112" s="154"/>
    </row>
    <row r="113" spans="2:19" ht="65.099999999999994" customHeight="1" x14ac:dyDescent="0.25">
      <c r="B113" s="44" t="s">
        <v>216</v>
      </c>
      <c r="C113" s="43" t="s">
        <v>215</v>
      </c>
      <c r="D113" s="41">
        <v>162.06</v>
      </c>
      <c r="E113" s="42">
        <v>12.6</v>
      </c>
      <c r="F113" s="41">
        <v>2042.4</v>
      </c>
      <c r="G113" s="41"/>
      <c r="H113" s="41"/>
      <c r="I113" s="41"/>
      <c r="J113" s="41">
        <f>SUM(F113:I113)</f>
        <v>2042.4</v>
      </c>
      <c r="K113" s="41"/>
      <c r="L113" s="41"/>
      <c r="M113" s="41"/>
      <c r="N113" s="41"/>
      <c r="O113" s="41">
        <f>SUM(K113:N113)</f>
        <v>0</v>
      </c>
      <c r="P113" s="41">
        <f>J113-O113</f>
        <v>2042.4</v>
      </c>
      <c r="Q113" s="41"/>
      <c r="R113" s="57">
        <f>P113-Q113</f>
        <v>2042.4</v>
      </c>
      <c r="S113" s="154"/>
    </row>
    <row r="114" spans="2:19" ht="65.099999999999994" customHeight="1" x14ac:dyDescent="0.25">
      <c r="B114" s="44" t="s">
        <v>79</v>
      </c>
      <c r="C114" s="43" t="s">
        <v>214</v>
      </c>
      <c r="D114" s="41">
        <v>198.78</v>
      </c>
      <c r="E114" s="42">
        <v>12.6</v>
      </c>
      <c r="F114" s="41">
        <v>2505.17</v>
      </c>
      <c r="G114" s="41"/>
      <c r="H114" s="41"/>
      <c r="I114" s="41"/>
      <c r="J114" s="41">
        <f>SUM(F114:I114)</f>
        <v>2505.17</v>
      </c>
      <c r="K114" s="41"/>
      <c r="L114" s="41"/>
      <c r="M114" s="41"/>
      <c r="N114" s="41"/>
      <c r="O114" s="41">
        <f>SUM(K114:N114)</f>
        <v>0</v>
      </c>
      <c r="P114" s="41">
        <f>J114-O114</f>
        <v>2505.17</v>
      </c>
      <c r="Q114" s="41"/>
      <c r="R114" s="41">
        <f>P114-Q114</f>
        <v>2505.17</v>
      </c>
      <c r="S114" s="154"/>
    </row>
    <row r="115" spans="2:19" ht="65.099999999999994" customHeight="1" x14ac:dyDescent="0.25">
      <c r="B115" s="53"/>
      <c r="C115" s="52"/>
      <c r="D115" s="51"/>
      <c r="E115" s="50"/>
      <c r="F115" s="47">
        <f>SUM(F111:F114)</f>
        <v>8440.56</v>
      </c>
      <c r="G115" s="47">
        <f>SUM(G111:G114)</f>
        <v>0</v>
      </c>
      <c r="H115" s="47">
        <f>SUM(H111:H114)</f>
        <v>0</v>
      </c>
      <c r="I115" s="47">
        <f>SUM(I111:I114)</f>
        <v>0</v>
      </c>
      <c r="J115" s="47">
        <f>SUM(J111:J114)</f>
        <v>8440.56</v>
      </c>
      <c r="K115" s="47">
        <f>SUM(K111:K114)</f>
        <v>0</v>
      </c>
      <c r="L115" s="47">
        <f>SUM(L111:L114)</f>
        <v>0</v>
      </c>
      <c r="M115" s="47">
        <f>SUM(M111:M114)</f>
        <v>0</v>
      </c>
      <c r="N115" s="47">
        <f>SUM(N111:N114)</f>
        <v>0</v>
      </c>
      <c r="O115" s="47">
        <f>SUM(O111:O114)</f>
        <v>0</v>
      </c>
      <c r="P115" s="47">
        <f>SUM(P111:P114)</f>
        <v>8440.56</v>
      </c>
      <c r="Q115" s="47">
        <f>SUM(Q111:Q114)</f>
        <v>0</v>
      </c>
      <c r="R115" s="47">
        <f>SUM(R111:R114)</f>
        <v>8440.56</v>
      </c>
    </row>
    <row r="116" spans="2:19" ht="65.099999999999994" customHeight="1" thickBot="1" x14ac:dyDescent="0.3">
      <c r="B116" s="53"/>
      <c r="C116" s="52"/>
      <c r="D116" s="51"/>
      <c r="E116" s="50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</row>
    <row r="117" spans="2:19" ht="65.099999999999994" customHeight="1" thickBot="1" x14ac:dyDescent="0.3">
      <c r="B117" s="441" t="s">
        <v>213</v>
      </c>
      <c r="C117" s="52"/>
      <c r="D117" s="51"/>
      <c r="E117" s="50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</row>
    <row r="118" spans="2:19" ht="65.099999999999994" customHeight="1" x14ac:dyDescent="0.25">
      <c r="B118" s="54" t="s">
        <v>212</v>
      </c>
      <c r="C118" s="43" t="s">
        <v>211</v>
      </c>
      <c r="D118" s="41">
        <v>707.98</v>
      </c>
      <c r="E118" s="42">
        <v>12.6</v>
      </c>
      <c r="F118" s="41">
        <v>8922.49</v>
      </c>
      <c r="G118" s="41"/>
      <c r="H118" s="41"/>
      <c r="I118" s="41"/>
      <c r="J118" s="41">
        <f>SUM(F118:I118)</f>
        <v>8922.49</v>
      </c>
      <c r="K118" s="41">
        <v>1475.1</v>
      </c>
      <c r="L118" s="41"/>
      <c r="M118" s="41"/>
      <c r="N118" s="41"/>
      <c r="O118" s="41">
        <f>SUM(K118:N118)</f>
        <v>1475.1</v>
      </c>
      <c r="P118" s="41">
        <f>J118-O118</f>
        <v>7447.3899999999994</v>
      </c>
      <c r="Q118" s="41"/>
      <c r="R118" s="41">
        <f>P118-Q118</f>
        <v>7447.3899999999994</v>
      </c>
      <c r="S118" s="154"/>
    </row>
    <row r="119" spans="2:19" ht="65.099999999999994" customHeight="1" x14ac:dyDescent="0.25">
      <c r="B119" s="44" t="s">
        <v>210</v>
      </c>
      <c r="C119" s="43" t="s">
        <v>209</v>
      </c>
      <c r="D119" s="41">
        <v>571.51</v>
      </c>
      <c r="E119" s="42">
        <v>12.6</v>
      </c>
      <c r="F119" s="41">
        <v>7202.59</v>
      </c>
      <c r="G119" s="41"/>
      <c r="H119" s="41"/>
      <c r="I119" s="41"/>
      <c r="J119" s="41">
        <f>SUM(F119:I119)</f>
        <v>7202.59</v>
      </c>
      <c r="K119" s="41">
        <v>972.26</v>
      </c>
      <c r="L119" s="41"/>
      <c r="M119" s="41"/>
      <c r="N119" s="41"/>
      <c r="O119" s="41">
        <f>SUM(K119:N119)</f>
        <v>972.26</v>
      </c>
      <c r="P119" s="41">
        <f>J119-O119</f>
        <v>6230.33</v>
      </c>
      <c r="Q119" s="41"/>
      <c r="R119" s="41">
        <f>P119-Q119</f>
        <v>6230.33</v>
      </c>
      <c r="S119" s="154"/>
    </row>
    <row r="120" spans="2:19" ht="65.099999999999994" customHeight="1" x14ac:dyDescent="0.25">
      <c r="B120" s="44" t="s">
        <v>208</v>
      </c>
      <c r="C120" s="43" t="s">
        <v>207</v>
      </c>
      <c r="D120" s="41">
        <v>403.87</v>
      </c>
      <c r="E120" s="42">
        <v>12.6</v>
      </c>
      <c r="F120" s="41">
        <v>5089.87</v>
      </c>
      <c r="G120" s="41"/>
      <c r="H120" s="41"/>
      <c r="I120" s="41"/>
      <c r="J120" s="41">
        <f>SUM(F120:I120)</f>
        <v>5089.87</v>
      </c>
      <c r="K120" s="41">
        <v>520.99</v>
      </c>
      <c r="L120" s="41"/>
      <c r="M120" s="41"/>
      <c r="N120" s="41"/>
      <c r="O120" s="41">
        <f>SUM(K120:N120)</f>
        <v>520.99</v>
      </c>
      <c r="P120" s="41">
        <f>J120-O120</f>
        <v>4568.88</v>
      </c>
      <c r="Q120" s="41"/>
      <c r="R120" s="41">
        <f>P120-Q120</f>
        <v>4568.88</v>
      </c>
      <c r="S120" s="154"/>
    </row>
    <row r="121" spans="2:19" ht="65.099999999999994" customHeight="1" x14ac:dyDescent="0.25">
      <c r="B121" s="53"/>
      <c r="C121" s="52"/>
      <c r="D121" s="51"/>
      <c r="E121" s="50"/>
      <c r="F121" s="47">
        <f>SUM(F118:F120)</f>
        <v>21214.95</v>
      </c>
      <c r="G121" s="47">
        <f>SUM(G118:G120)</f>
        <v>0</v>
      </c>
      <c r="H121" s="47">
        <f>SUM(H118:H120)</f>
        <v>0</v>
      </c>
      <c r="I121" s="47">
        <f>SUM(I118:I120)</f>
        <v>0</v>
      </c>
      <c r="J121" s="47">
        <f>SUM(J118:J120)</f>
        <v>21214.95</v>
      </c>
      <c r="K121" s="47">
        <f>SUM(K118:K120)</f>
        <v>2968.3499999999995</v>
      </c>
      <c r="L121" s="47">
        <f>SUM(L118:L120)</f>
        <v>0</v>
      </c>
      <c r="M121" s="47">
        <f>SUM(M118:M120)</f>
        <v>0</v>
      </c>
      <c r="N121" s="47">
        <f>SUM(N118:N120)</f>
        <v>0</v>
      </c>
      <c r="O121" s="47">
        <f>SUM(O118:O120)</f>
        <v>2968.3499999999995</v>
      </c>
      <c r="P121" s="47">
        <f>SUM(P118:P120)</f>
        <v>18246.599999999999</v>
      </c>
      <c r="Q121" s="47">
        <f>SUM(Q118:Q120)</f>
        <v>0</v>
      </c>
      <c r="R121" s="47">
        <f>SUM(R118:R120)</f>
        <v>18246.599999999999</v>
      </c>
    </row>
    <row r="122" spans="2:19" ht="65.099999999999994" customHeight="1" thickBot="1" x14ac:dyDescent="0.3">
      <c r="B122" s="53"/>
      <c r="C122" s="52"/>
      <c r="D122" s="51"/>
      <c r="E122" s="50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</row>
    <row r="123" spans="2:19" ht="65.099999999999994" customHeight="1" thickBot="1" x14ac:dyDescent="0.3">
      <c r="B123" s="441" t="s">
        <v>206</v>
      </c>
      <c r="C123" s="52"/>
      <c r="D123" s="51"/>
      <c r="E123" s="50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</row>
    <row r="124" spans="2:19" ht="65.099999999999994" customHeight="1" x14ac:dyDescent="0.25">
      <c r="B124" s="54" t="s">
        <v>205</v>
      </c>
      <c r="C124" s="43" t="s">
        <v>204</v>
      </c>
      <c r="D124" s="41">
        <v>381.52</v>
      </c>
      <c r="E124" s="42">
        <v>12.6</v>
      </c>
      <c r="F124" s="41">
        <v>4808.2</v>
      </c>
      <c r="G124" s="41"/>
      <c r="H124" s="41"/>
      <c r="I124" s="41"/>
      <c r="J124" s="41">
        <f>SUM(F124:I124)</f>
        <v>4808.2</v>
      </c>
      <c r="K124" s="41">
        <v>460.82</v>
      </c>
      <c r="L124" s="41"/>
      <c r="M124" s="41"/>
      <c r="N124" s="41"/>
      <c r="O124" s="41">
        <f>SUM(K124:N124)</f>
        <v>460.82</v>
      </c>
      <c r="P124" s="41">
        <f>J124-O124</f>
        <v>4347.38</v>
      </c>
      <c r="Q124" s="41"/>
      <c r="R124" s="41">
        <f>P124-Q124</f>
        <v>4347.38</v>
      </c>
      <c r="S124" s="154"/>
    </row>
    <row r="125" spans="2:19" ht="65.099999999999994" customHeight="1" x14ac:dyDescent="0.25">
      <c r="B125" s="44" t="s">
        <v>203</v>
      </c>
      <c r="C125" s="43" t="s">
        <v>202</v>
      </c>
      <c r="D125" s="41">
        <v>238.67</v>
      </c>
      <c r="E125" s="42">
        <v>12.6</v>
      </c>
      <c r="F125" s="41">
        <v>3007.9</v>
      </c>
      <c r="G125" s="41"/>
      <c r="H125" s="41"/>
      <c r="I125" s="41"/>
      <c r="J125" s="41">
        <f>SUM(F125:I125)</f>
        <v>3007.9</v>
      </c>
      <c r="K125" s="41">
        <v>38.85</v>
      </c>
      <c r="L125" s="41"/>
      <c r="M125" s="41"/>
      <c r="N125" s="41"/>
      <c r="O125" s="41">
        <f>SUM(K125:N125)</f>
        <v>38.85</v>
      </c>
      <c r="P125" s="41">
        <f>J125-O125</f>
        <v>2969.05</v>
      </c>
      <c r="Q125" s="41"/>
      <c r="R125" s="41">
        <f>P125-Q125</f>
        <v>2969.05</v>
      </c>
      <c r="S125" s="154"/>
    </row>
    <row r="126" spans="2:19" ht="65.099999999999994" customHeight="1" x14ac:dyDescent="0.25">
      <c r="B126" s="53"/>
      <c r="C126" s="52"/>
      <c r="D126" s="51"/>
      <c r="E126" s="50"/>
      <c r="F126" s="47">
        <f>SUM(F124:F125)</f>
        <v>7816.1</v>
      </c>
      <c r="G126" s="47">
        <f>SUM(G124:G125)</f>
        <v>0</v>
      </c>
      <c r="H126" s="47">
        <f>SUM(H124:H125)</f>
        <v>0</v>
      </c>
      <c r="I126" s="47">
        <f>SUM(I124:I125)</f>
        <v>0</v>
      </c>
      <c r="J126" s="47">
        <f>SUM(J124:J125)</f>
        <v>7816.1</v>
      </c>
      <c r="K126" s="47">
        <f>SUM(K124:K125)</f>
        <v>499.67</v>
      </c>
      <c r="L126" s="47">
        <f>SUM(L124:L125)</f>
        <v>0</v>
      </c>
      <c r="M126" s="47">
        <f>SUM(M124:M125)</f>
        <v>0</v>
      </c>
      <c r="N126" s="47">
        <f>SUM(N124:N125)</f>
        <v>0</v>
      </c>
      <c r="O126" s="47">
        <f>SUM(O124:O125)</f>
        <v>499.67</v>
      </c>
      <c r="P126" s="47">
        <f>SUM(P124:P125)</f>
        <v>7316.43</v>
      </c>
      <c r="Q126" s="47">
        <f>SUM(Q124:Q125)</f>
        <v>0</v>
      </c>
      <c r="R126" s="47">
        <f>SUM(R124:R125)</f>
        <v>7316.43</v>
      </c>
    </row>
    <row r="127" spans="2:19" ht="65.099999999999994" customHeight="1" thickBot="1" x14ac:dyDescent="0.3">
      <c r="B127" s="53"/>
      <c r="C127" s="52"/>
      <c r="D127" s="51"/>
      <c r="E127" s="50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</row>
    <row r="128" spans="2:19" ht="65.099999999999994" customHeight="1" thickBot="1" x14ac:dyDescent="0.3">
      <c r="B128" s="441" t="s">
        <v>201</v>
      </c>
      <c r="C128" s="52"/>
      <c r="D128" s="51"/>
      <c r="E128" s="50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</row>
    <row r="129" spans="2:19" ht="65.099999999999994" customHeight="1" x14ac:dyDescent="0.25">
      <c r="B129" s="54" t="s">
        <v>200</v>
      </c>
      <c r="C129" s="43" t="s">
        <v>199</v>
      </c>
      <c r="D129" s="41">
        <v>358.8</v>
      </c>
      <c r="E129" s="42">
        <v>12.6</v>
      </c>
      <c r="F129" s="41">
        <v>4521.8599999999997</v>
      </c>
      <c r="G129" s="41"/>
      <c r="H129" s="41"/>
      <c r="I129" s="41"/>
      <c r="J129" s="41">
        <f>SUM(F129:I129)</f>
        <v>4521.8599999999997</v>
      </c>
      <c r="K129" s="41">
        <v>399.66</v>
      </c>
      <c r="L129" s="41"/>
      <c r="M129" s="41"/>
      <c r="N129" s="41"/>
      <c r="O129" s="41">
        <f>SUM(K129:N129)</f>
        <v>399.66</v>
      </c>
      <c r="P129" s="41">
        <f>J129-O129</f>
        <v>4122.2</v>
      </c>
      <c r="Q129" s="41"/>
      <c r="R129" s="41">
        <f>P129-Q129</f>
        <v>4122.2</v>
      </c>
      <c r="S129" s="154"/>
    </row>
    <row r="130" spans="2:19" ht="65.099999999999994" customHeight="1" x14ac:dyDescent="0.25">
      <c r="B130" s="44" t="s">
        <v>198</v>
      </c>
      <c r="C130" s="43" t="s">
        <v>197</v>
      </c>
      <c r="D130" s="41">
        <v>207.79</v>
      </c>
      <c r="E130" s="42">
        <v>12.6</v>
      </c>
      <c r="F130" s="41">
        <v>2618.7199999999998</v>
      </c>
      <c r="G130" s="41"/>
      <c r="H130" s="41"/>
      <c r="I130" s="41"/>
      <c r="J130" s="41">
        <f>SUM(F130:I130)</f>
        <v>2618.7199999999998</v>
      </c>
      <c r="K130" s="41">
        <v>0</v>
      </c>
      <c r="L130" s="41"/>
      <c r="M130" s="41"/>
      <c r="N130" s="41"/>
      <c r="O130" s="41">
        <f>SUM(K130:N130)</f>
        <v>0</v>
      </c>
      <c r="P130" s="41">
        <f>J130-O130</f>
        <v>2618.7199999999998</v>
      </c>
      <c r="Q130" s="41"/>
      <c r="R130" s="41">
        <f>P130-Q130</f>
        <v>2618.7199999999998</v>
      </c>
      <c r="S130" s="154"/>
    </row>
    <row r="131" spans="2:19" ht="65.099999999999994" customHeight="1" x14ac:dyDescent="0.25">
      <c r="B131" s="53"/>
      <c r="C131" s="52"/>
      <c r="D131" s="51"/>
      <c r="E131" s="50"/>
      <c r="F131" s="47">
        <f>SUM(F129:F130)</f>
        <v>7140.58</v>
      </c>
      <c r="G131" s="47">
        <f>SUM(G129:G130)</f>
        <v>0</v>
      </c>
      <c r="H131" s="47">
        <f>SUM(H129:H130)</f>
        <v>0</v>
      </c>
      <c r="I131" s="47">
        <f>SUM(I129:I130)</f>
        <v>0</v>
      </c>
      <c r="J131" s="47">
        <f>SUM(J129:J130)</f>
        <v>7140.58</v>
      </c>
      <c r="K131" s="47">
        <f>SUM(K129:K130)</f>
        <v>399.66</v>
      </c>
      <c r="L131" s="47">
        <f>SUM(L129:L130)</f>
        <v>0</v>
      </c>
      <c r="M131" s="47">
        <f>SUM(M129:M130)</f>
        <v>0</v>
      </c>
      <c r="N131" s="47">
        <f>SUM(N129:N130)</f>
        <v>0</v>
      </c>
      <c r="O131" s="47">
        <f>SUM(O129:O130)</f>
        <v>399.66</v>
      </c>
      <c r="P131" s="47">
        <f>SUM(P129:P130)</f>
        <v>6740.92</v>
      </c>
      <c r="Q131" s="47">
        <f>SUM(Q129:Q130)</f>
        <v>0</v>
      </c>
      <c r="R131" s="47">
        <f>SUM(R129:R130)</f>
        <v>6740.92</v>
      </c>
    </row>
    <row r="132" spans="2:19" ht="65.099999999999994" customHeight="1" thickBot="1" x14ac:dyDescent="0.3">
      <c r="B132" s="53"/>
      <c r="C132" s="52"/>
      <c r="D132" s="51"/>
      <c r="E132" s="50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</row>
    <row r="133" spans="2:19" ht="65.099999999999994" customHeight="1" thickBot="1" x14ac:dyDescent="0.3">
      <c r="B133" s="441" t="s">
        <v>196</v>
      </c>
      <c r="C133" s="52"/>
      <c r="D133" s="51"/>
      <c r="E133" s="50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</row>
    <row r="134" spans="2:19" ht="65.099999999999994" customHeight="1" x14ac:dyDescent="0.25">
      <c r="B134" s="54" t="s">
        <v>195</v>
      </c>
      <c r="C134" s="43" t="s">
        <v>194</v>
      </c>
      <c r="D134" s="41">
        <v>364.81</v>
      </c>
      <c r="E134" s="42">
        <v>12.6</v>
      </c>
      <c r="F134" s="41">
        <v>4597.6099999999997</v>
      </c>
      <c r="G134" s="41"/>
      <c r="H134" s="41"/>
      <c r="I134" s="41"/>
      <c r="J134" s="41">
        <f>SUM(F134:I134)</f>
        <v>4597.6099999999997</v>
      </c>
      <c r="K134" s="41">
        <v>415.84</v>
      </c>
      <c r="L134" s="41"/>
      <c r="M134" s="41"/>
      <c r="N134" s="41"/>
      <c r="O134" s="41">
        <f>SUM(K134:N134)</f>
        <v>415.84</v>
      </c>
      <c r="P134" s="41">
        <f>J134-O134</f>
        <v>4181.7699999999995</v>
      </c>
      <c r="Q134" s="41"/>
      <c r="R134" s="41">
        <f>P134-Q134</f>
        <v>4181.7699999999995</v>
      </c>
      <c r="S134" s="154"/>
    </row>
    <row r="135" spans="2:19" ht="65.099999999999994" customHeight="1" x14ac:dyDescent="0.25">
      <c r="B135" s="53"/>
      <c r="C135" s="52"/>
      <c r="D135" s="51"/>
      <c r="E135" s="50"/>
      <c r="F135" s="47">
        <f>SUM(F134)</f>
        <v>4597.6099999999997</v>
      </c>
      <c r="G135" s="47">
        <f>SUM(G134)</f>
        <v>0</v>
      </c>
      <c r="H135" s="47">
        <f>SUM(H134)</f>
        <v>0</v>
      </c>
      <c r="I135" s="47">
        <f>SUM(I134)</f>
        <v>0</v>
      </c>
      <c r="J135" s="47">
        <f>SUM(J134)</f>
        <v>4597.6099999999997</v>
      </c>
      <c r="K135" s="47">
        <f>SUM(K134)</f>
        <v>415.84</v>
      </c>
      <c r="L135" s="47">
        <f>SUM(L134)</f>
        <v>0</v>
      </c>
      <c r="M135" s="47">
        <f>SUM(M134)</f>
        <v>0</v>
      </c>
      <c r="N135" s="47">
        <f>SUM(N134)</f>
        <v>0</v>
      </c>
      <c r="O135" s="47">
        <f>SUM(O134)</f>
        <v>415.84</v>
      </c>
      <c r="P135" s="47">
        <f>SUM(P134)</f>
        <v>4181.7699999999995</v>
      </c>
      <c r="Q135" s="47">
        <f>SUM(Q134)</f>
        <v>0</v>
      </c>
      <c r="R135" s="47">
        <f>SUM(R134)</f>
        <v>4181.7699999999995</v>
      </c>
    </row>
    <row r="136" spans="2:19" ht="65.099999999999994" customHeight="1" thickBot="1" x14ac:dyDescent="0.3">
      <c r="B136" s="53"/>
      <c r="C136" s="52"/>
      <c r="D136" s="51"/>
      <c r="E136" s="50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</row>
    <row r="137" spans="2:19" ht="65.099999999999994" customHeight="1" thickBot="1" x14ac:dyDescent="0.3">
      <c r="B137" s="441" t="s">
        <v>193</v>
      </c>
      <c r="C137" s="52"/>
      <c r="D137" s="51"/>
      <c r="E137" s="50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</row>
    <row r="138" spans="2:19" ht="65.099999999999994" customHeight="1" x14ac:dyDescent="0.25">
      <c r="B138" s="54" t="s">
        <v>157</v>
      </c>
      <c r="C138" s="43" t="s">
        <v>192</v>
      </c>
      <c r="D138" s="41">
        <v>174.01</v>
      </c>
      <c r="E138" s="42">
        <v>12.6</v>
      </c>
      <c r="F138" s="41">
        <v>2193</v>
      </c>
      <c r="G138" s="41"/>
      <c r="H138" s="41"/>
      <c r="I138" s="41"/>
      <c r="J138" s="41">
        <f>SUM(F138:I138)</f>
        <v>2193</v>
      </c>
      <c r="K138" s="41">
        <v>0</v>
      </c>
      <c r="L138" s="41"/>
      <c r="M138" s="41"/>
      <c r="N138" s="41"/>
      <c r="O138" s="41">
        <f>SUM(K138:N138)</f>
        <v>0</v>
      </c>
      <c r="P138" s="41">
        <f>J138-O138</f>
        <v>2193</v>
      </c>
      <c r="Q138" s="41"/>
      <c r="R138" s="41">
        <f>P138-Q138</f>
        <v>2193</v>
      </c>
      <c r="S138" s="154"/>
    </row>
    <row r="139" spans="2:19" ht="65.099999999999994" customHeight="1" x14ac:dyDescent="0.25">
      <c r="B139" s="53"/>
      <c r="C139" s="52"/>
      <c r="D139" s="51"/>
      <c r="E139" s="50"/>
      <c r="F139" s="47">
        <f>SUM(F138)</f>
        <v>2193</v>
      </c>
      <c r="G139" s="47">
        <f>SUM(G138)</f>
        <v>0</v>
      </c>
      <c r="H139" s="47">
        <f>SUM(H138)</f>
        <v>0</v>
      </c>
      <c r="I139" s="47">
        <f>SUM(I138)</f>
        <v>0</v>
      </c>
      <c r="J139" s="47">
        <f>SUM(J138)</f>
        <v>2193</v>
      </c>
      <c r="K139" s="47">
        <f>SUM(K138)</f>
        <v>0</v>
      </c>
      <c r="L139" s="47">
        <f>SUM(L138)</f>
        <v>0</v>
      </c>
      <c r="M139" s="47">
        <f>SUM(M138)</f>
        <v>0</v>
      </c>
      <c r="N139" s="47">
        <f>SUM(N138)</f>
        <v>0</v>
      </c>
      <c r="O139" s="47">
        <f>SUM(O138)</f>
        <v>0</v>
      </c>
      <c r="P139" s="47">
        <f>SUM(P138)</f>
        <v>2193</v>
      </c>
      <c r="Q139" s="47">
        <f>SUM(Q138)</f>
        <v>0</v>
      </c>
      <c r="R139" s="47">
        <f>SUM(R138)</f>
        <v>2193</v>
      </c>
    </row>
    <row r="140" spans="2:19" ht="65.099999999999994" customHeight="1" thickBot="1" x14ac:dyDescent="0.3">
      <c r="B140" s="53"/>
      <c r="C140" s="52"/>
      <c r="D140" s="51"/>
      <c r="E140" s="50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</row>
    <row r="141" spans="2:19" ht="65.099999999999994" customHeight="1" thickBot="1" x14ac:dyDescent="0.3">
      <c r="B141" s="441" t="s">
        <v>191</v>
      </c>
      <c r="C141" s="52"/>
      <c r="D141" s="51"/>
      <c r="E141" s="50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</row>
    <row r="142" spans="2:19" ht="65.099999999999994" customHeight="1" x14ac:dyDescent="0.25">
      <c r="B142" s="54" t="s">
        <v>190</v>
      </c>
      <c r="C142" s="43" t="s">
        <v>189</v>
      </c>
      <c r="D142" s="41">
        <v>400</v>
      </c>
      <c r="E142" s="42">
        <v>12.6</v>
      </c>
      <c r="F142" s="41">
        <v>5041.1000000000004</v>
      </c>
      <c r="G142" s="41"/>
      <c r="H142" s="41"/>
      <c r="I142" s="41"/>
      <c r="J142" s="41">
        <f>SUM(F142:I142)</f>
        <v>5041.1000000000004</v>
      </c>
      <c r="K142" s="41">
        <v>510.57</v>
      </c>
      <c r="L142" s="41"/>
      <c r="M142" s="41"/>
      <c r="N142" s="41"/>
      <c r="O142" s="41">
        <f>SUM(K142:N142)</f>
        <v>510.57</v>
      </c>
      <c r="P142" s="41">
        <f>J142-O142</f>
        <v>4530.5300000000007</v>
      </c>
      <c r="Q142" s="41"/>
      <c r="R142" s="41">
        <f>P142-Q142</f>
        <v>4530.5300000000007</v>
      </c>
      <c r="S142" s="154"/>
    </row>
    <row r="143" spans="2:19" ht="65.099999999999994" customHeight="1" x14ac:dyDescent="0.25">
      <c r="B143" s="44" t="s">
        <v>188</v>
      </c>
      <c r="C143" s="43" t="s">
        <v>187</v>
      </c>
      <c r="D143" s="41">
        <v>320</v>
      </c>
      <c r="E143" s="42">
        <v>12.6</v>
      </c>
      <c r="F143" s="41">
        <v>4032.88</v>
      </c>
      <c r="G143" s="41"/>
      <c r="H143" s="41"/>
      <c r="I143" s="41"/>
      <c r="J143" s="41">
        <f>SUM(F143:I143)</f>
        <v>4032.88</v>
      </c>
      <c r="K143" s="41">
        <v>247.67</v>
      </c>
      <c r="L143" s="41"/>
      <c r="M143" s="41"/>
      <c r="N143" s="41"/>
      <c r="O143" s="41">
        <f>SUM(K143:N143)</f>
        <v>247.67</v>
      </c>
      <c r="P143" s="41">
        <f>J143-O143</f>
        <v>3785.21</v>
      </c>
      <c r="Q143" s="41"/>
      <c r="R143" s="41">
        <f>P143-Q143</f>
        <v>3785.21</v>
      </c>
      <c r="S143" s="154"/>
    </row>
    <row r="144" spans="2:19" ht="65.099999999999994" customHeight="1" x14ac:dyDescent="0.25">
      <c r="B144" s="53"/>
      <c r="C144" s="52"/>
      <c r="D144" s="51"/>
      <c r="E144" s="50"/>
      <c r="F144" s="47">
        <f>SUM(F142:F143)</f>
        <v>9073.98</v>
      </c>
      <c r="G144" s="47">
        <f>SUM(G142:G143)</f>
        <v>0</v>
      </c>
      <c r="H144" s="47">
        <f>SUM(H142:H143)</f>
        <v>0</v>
      </c>
      <c r="I144" s="47">
        <f>SUM(I142:I143)</f>
        <v>0</v>
      </c>
      <c r="J144" s="47">
        <f>SUM(J142:J143)</f>
        <v>9073.98</v>
      </c>
      <c r="K144" s="47">
        <f>SUM(K142:K143)</f>
        <v>758.24</v>
      </c>
      <c r="L144" s="47">
        <f>SUM(L142:L143)</f>
        <v>0</v>
      </c>
      <c r="M144" s="47">
        <f>SUM(M142:M143)</f>
        <v>0</v>
      </c>
      <c r="N144" s="47">
        <f>SUM(N142:N143)</f>
        <v>0</v>
      </c>
      <c r="O144" s="47">
        <f>SUM(O142:O143)</f>
        <v>758.24</v>
      </c>
      <c r="P144" s="47">
        <f>SUM(P142:P143)</f>
        <v>8315.7400000000016</v>
      </c>
      <c r="Q144" s="47">
        <f>SUM(Q142:Q143)</f>
        <v>0</v>
      </c>
      <c r="R144" s="47">
        <f>SUM(R142:R143)</f>
        <v>8315.7400000000016</v>
      </c>
    </row>
    <row r="145" spans="2:19" ht="65.099999999999994" customHeight="1" thickBot="1" x14ac:dyDescent="0.3">
      <c r="B145" s="53"/>
      <c r="C145" s="52"/>
      <c r="D145" s="51"/>
      <c r="E145" s="50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</row>
    <row r="146" spans="2:19" ht="65.099999999999994" customHeight="1" thickBot="1" x14ac:dyDescent="0.3">
      <c r="B146" s="441" t="s">
        <v>186</v>
      </c>
      <c r="C146" s="52"/>
      <c r="D146" s="51"/>
      <c r="E146" s="50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</row>
    <row r="147" spans="2:19" ht="65.099999999999994" customHeight="1" x14ac:dyDescent="0.25">
      <c r="B147" s="54" t="s">
        <v>185</v>
      </c>
      <c r="C147" s="43" t="s">
        <v>184</v>
      </c>
      <c r="D147" s="41">
        <v>529.88</v>
      </c>
      <c r="E147" s="42">
        <v>12.6</v>
      </c>
      <c r="F147" s="41">
        <v>6677.94</v>
      </c>
      <c r="G147" s="41"/>
      <c r="H147" s="41"/>
      <c r="I147" s="41"/>
      <c r="J147" s="41">
        <f>SUM(F147:I147)</f>
        <v>6677.94</v>
      </c>
      <c r="K147" s="41">
        <v>860.2</v>
      </c>
      <c r="L147" s="41"/>
      <c r="M147" s="41"/>
      <c r="N147" s="41"/>
      <c r="O147" s="41">
        <f>SUM(K147:N147)</f>
        <v>860.2</v>
      </c>
      <c r="P147" s="41">
        <f>J147-O147</f>
        <v>5817.74</v>
      </c>
      <c r="Q147" s="41"/>
      <c r="R147" s="41">
        <f>P147-Q147</f>
        <v>5817.74</v>
      </c>
      <c r="S147" s="154"/>
    </row>
    <row r="148" spans="2:19" ht="65.099999999999994" customHeight="1" x14ac:dyDescent="0.25">
      <c r="B148" s="44" t="s">
        <v>183</v>
      </c>
      <c r="C148" s="43" t="s">
        <v>182</v>
      </c>
      <c r="D148" s="41">
        <v>207.79</v>
      </c>
      <c r="E148" s="42">
        <v>12.6</v>
      </c>
      <c r="F148" s="41">
        <v>2618.7199999999998</v>
      </c>
      <c r="G148" s="41"/>
      <c r="H148" s="41"/>
      <c r="I148" s="41"/>
      <c r="J148" s="41">
        <f>SUM(F148:I148)</f>
        <v>2618.7199999999998</v>
      </c>
      <c r="K148" s="41">
        <v>0</v>
      </c>
      <c r="L148" s="41"/>
      <c r="M148" s="41"/>
      <c r="N148" s="41"/>
      <c r="O148" s="41">
        <f>SUM(K148:N148)</f>
        <v>0</v>
      </c>
      <c r="P148" s="41">
        <f>J148-O148</f>
        <v>2618.7199999999998</v>
      </c>
      <c r="Q148" s="41"/>
      <c r="R148" s="41">
        <f>P148-Q148</f>
        <v>2618.7199999999998</v>
      </c>
      <c r="S148" s="154"/>
    </row>
    <row r="149" spans="2:19" ht="65.099999999999994" customHeight="1" x14ac:dyDescent="0.25">
      <c r="B149" s="44" t="s">
        <v>162</v>
      </c>
      <c r="C149" s="43" t="s">
        <v>181</v>
      </c>
      <c r="D149" s="41">
        <v>207.79</v>
      </c>
      <c r="E149" s="42">
        <v>12.6</v>
      </c>
      <c r="F149" s="41">
        <v>2618.7199999999998</v>
      </c>
      <c r="G149" s="41"/>
      <c r="H149" s="41"/>
      <c r="I149" s="41"/>
      <c r="J149" s="41">
        <f>SUM(F149:I149)</f>
        <v>2618.7199999999998</v>
      </c>
      <c r="K149" s="41">
        <v>0</v>
      </c>
      <c r="L149" s="41"/>
      <c r="M149" s="41"/>
      <c r="N149" s="41"/>
      <c r="O149" s="41">
        <f>SUM(K149:N149)</f>
        <v>0</v>
      </c>
      <c r="P149" s="41">
        <f>J149-O149</f>
        <v>2618.7199999999998</v>
      </c>
      <c r="Q149" s="41"/>
      <c r="R149" s="41">
        <f>P149-Q149</f>
        <v>2618.7199999999998</v>
      </c>
      <c r="S149" s="154"/>
    </row>
    <row r="150" spans="2:19" ht="65.099999999999994" customHeight="1" x14ac:dyDescent="0.25">
      <c r="B150" s="44" t="s">
        <v>180</v>
      </c>
      <c r="C150" s="43" t="s">
        <v>179</v>
      </c>
      <c r="D150" s="41">
        <v>207.79</v>
      </c>
      <c r="E150" s="42">
        <v>12.6</v>
      </c>
      <c r="F150" s="41">
        <v>2618.7199999999998</v>
      </c>
      <c r="G150" s="41"/>
      <c r="H150" s="41"/>
      <c r="I150" s="41"/>
      <c r="J150" s="41">
        <f>SUM(F150:I150)</f>
        <v>2618.7199999999998</v>
      </c>
      <c r="K150" s="41">
        <v>0</v>
      </c>
      <c r="L150" s="41"/>
      <c r="M150" s="41"/>
      <c r="N150" s="41"/>
      <c r="O150" s="41">
        <f>SUM(K150:N150)</f>
        <v>0</v>
      </c>
      <c r="P150" s="41">
        <f>J150-O150</f>
        <v>2618.7199999999998</v>
      </c>
      <c r="Q150" s="41"/>
      <c r="R150" s="41">
        <f>P150-Q150</f>
        <v>2618.7199999999998</v>
      </c>
      <c r="S150" s="154"/>
    </row>
    <row r="151" spans="2:19" ht="65.099999999999994" customHeight="1" x14ac:dyDescent="0.25">
      <c r="B151" s="53"/>
      <c r="C151" s="52"/>
      <c r="D151" s="51"/>
      <c r="E151" s="50"/>
      <c r="F151" s="47">
        <f>SUM(F147:F150)</f>
        <v>14534.099999999999</v>
      </c>
      <c r="G151" s="47">
        <f>SUM(G147:G150)</f>
        <v>0</v>
      </c>
      <c r="H151" s="47">
        <f>SUM(H147:H150)</f>
        <v>0</v>
      </c>
      <c r="I151" s="47">
        <f>SUM(I147:I150)</f>
        <v>0</v>
      </c>
      <c r="J151" s="47">
        <f>SUM(J147:J150)</f>
        <v>14534.099999999999</v>
      </c>
      <c r="K151" s="47">
        <f>SUM(K147:K150)</f>
        <v>860.2</v>
      </c>
      <c r="L151" s="47">
        <f>SUM(L147:L150)</f>
        <v>0</v>
      </c>
      <c r="M151" s="47">
        <f>SUM(M147:M150)</f>
        <v>0</v>
      </c>
      <c r="N151" s="47">
        <f>SUM(N147:N150)</f>
        <v>0</v>
      </c>
      <c r="O151" s="47">
        <f>SUM(O147:O150)</f>
        <v>860.2</v>
      </c>
      <c r="P151" s="47">
        <f>SUM(P147:P150)</f>
        <v>13673.899999999998</v>
      </c>
      <c r="Q151" s="47">
        <f>SUM(Q147:Q150)</f>
        <v>0</v>
      </c>
      <c r="R151" s="47">
        <f>SUM(R147:R150)</f>
        <v>13673.899999999998</v>
      </c>
    </row>
    <row r="152" spans="2:19" ht="65.099999999999994" customHeight="1" thickBot="1" x14ac:dyDescent="0.3">
      <c r="B152" s="53"/>
      <c r="C152" s="52"/>
      <c r="D152" s="51"/>
      <c r="E152" s="50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</row>
    <row r="153" spans="2:19" ht="65.099999999999994" customHeight="1" thickBot="1" x14ac:dyDescent="0.3">
      <c r="B153" s="441" t="s">
        <v>178</v>
      </c>
      <c r="C153" s="52"/>
      <c r="D153" s="51"/>
      <c r="E153" s="50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</row>
    <row r="154" spans="2:19" ht="65.099999999999994" customHeight="1" x14ac:dyDescent="0.25">
      <c r="B154" s="54" t="s">
        <v>177</v>
      </c>
      <c r="C154" s="43" t="s">
        <v>176</v>
      </c>
      <c r="D154" s="41">
        <v>423.02</v>
      </c>
      <c r="E154" s="42">
        <v>12.6</v>
      </c>
      <c r="F154" s="41">
        <v>5331.21</v>
      </c>
      <c r="G154" s="41"/>
      <c r="H154" s="41"/>
      <c r="I154" s="41"/>
      <c r="J154" s="41">
        <f>SUM(F154:I154)</f>
        <v>5331.21</v>
      </c>
      <c r="K154" s="41">
        <v>572.54</v>
      </c>
      <c r="L154" s="41"/>
      <c r="M154" s="41"/>
      <c r="N154" s="41"/>
      <c r="O154" s="41">
        <f>SUM(K154:N154)</f>
        <v>572.54</v>
      </c>
      <c r="P154" s="41">
        <f>J154-O154</f>
        <v>4758.67</v>
      </c>
      <c r="Q154" s="41"/>
      <c r="R154" s="41">
        <f>P154-Q154</f>
        <v>4758.67</v>
      </c>
      <c r="S154" s="154"/>
    </row>
    <row r="155" spans="2:19" ht="65.099999999999994" customHeight="1" x14ac:dyDescent="0.25">
      <c r="B155" s="44" t="s">
        <v>52</v>
      </c>
      <c r="C155" s="43" t="s">
        <v>175</v>
      </c>
      <c r="D155" s="41">
        <v>207.79</v>
      </c>
      <c r="E155" s="42">
        <v>12.6</v>
      </c>
      <c r="F155" s="41">
        <v>2618.7199999999998</v>
      </c>
      <c r="G155" s="41"/>
      <c r="H155" s="41"/>
      <c r="I155" s="41"/>
      <c r="J155" s="41">
        <f>SUM(F155:I155)</f>
        <v>2618.7199999999998</v>
      </c>
      <c r="K155" s="41">
        <v>0</v>
      </c>
      <c r="L155" s="41"/>
      <c r="M155" s="41"/>
      <c r="N155" s="41"/>
      <c r="O155" s="41">
        <f>SUM(K155:N155)</f>
        <v>0</v>
      </c>
      <c r="P155" s="41">
        <f>J155-O155</f>
        <v>2618.7199999999998</v>
      </c>
      <c r="Q155" s="41"/>
      <c r="R155" s="41">
        <f>P155-Q155</f>
        <v>2618.7199999999998</v>
      </c>
      <c r="S155" s="154"/>
    </row>
    <row r="156" spans="2:19" ht="65.099999999999994" customHeight="1" x14ac:dyDescent="0.25">
      <c r="B156" s="44" t="s">
        <v>174</v>
      </c>
      <c r="C156" s="43" t="s">
        <v>173</v>
      </c>
      <c r="D156" s="41">
        <v>361.5</v>
      </c>
      <c r="E156" s="42">
        <v>12.6</v>
      </c>
      <c r="F156" s="41">
        <v>4555.8900000000003</v>
      </c>
      <c r="G156" s="41"/>
      <c r="H156" s="41"/>
      <c r="I156" s="41"/>
      <c r="J156" s="41">
        <f>SUM(F156:I156)</f>
        <v>4555.8900000000003</v>
      </c>
      <c r="K156" s="41">
        <v>406.93</v>
      </c>
      <c r="L156" s="41"/>
      <c r="M156" s="41"/>
      <c r="N156" s="41"/>
      <c r="O156" s="41">
        <f>SUM(K156:N156)</f>
        <v>406.93</v>
      </c>
      <c r="P156" s="41">
        <f>J156-O156</f>
        <v>4148.96</v>
      </c>
      <c r="Q156" s="41"/>
      <c r="R156" s="41">
        <f>P156-Q156</f>
        <v>4148.96</v>
      </c>
      <c r="S156" s="154"/>
    </row>
    <row r="157" spans="2:19" ht="65.099999999999994" customHeight="1" x14ac:dyDescent="0.25">
      <c r="B157" s="53"/>
      <c r="C157" s="52"/>
      <c r="D157" s="51"/>
      <c r="E157" s="50"/>
      <c r="F157" s="47">
        <f>SUM(F154:F156)</f>
        <v>12505.82</v>
      </c>
      <c r="G157" s="47">
        <f>SUM(G154:G156)</f>
        <v>0</v>
      </c>
      <c r="H157" s="47">
        <f>SUM(H154:H156)</f>
        <v>0</v>
      </c>
      <c r="I157" s="47">
        <f>SUM(I154:I156)</f>
        <v>0</v>
      </c>
      <c r="J157" s="47">
        <f>SUM(J154:J156)</f>
        <v>12505.82</v>
      </c>
      <c r="K157" s="47">
        <f>SUM(K154:K156)</f>
        <v>979.47</v>
      </c>
      <c r="L157" s="47">
        <f>SUM(L154:L156)</f>
        <v>0</v>
      </c>
      <c r="M157" s="47">
        <f>SUM(M154:M156)</f>
        <v>0</v>
      </c>
      <c r="N157" s="47">
        <f>SUM(N154:N156)</f>
        <v>0</v>
      </c>
      <c r="O157" s="47">
        <f>SUM(O154:O156)</f>
        <v>979.47</v>
      </c>
      <c r="P157" s="47">
        <f>SUM(P154:P156)</f>
        <v>11526.349999999999</v>
      </c>
      <c r="Q157" s="47">
        <f>SUM(Q154:Q156)</f>
        <v>0</v>
      </c>
      <c r="R157" s="47">
        <f>SUM(R154:R156)</f>
        <v>11526.349999999999</v>
      </c>
    </row>
    <row r="158" spans="2:19" ht="65.099999999999994" customHeight="1" thickBot="1" x14ac:dyDescent="0.3">
      <c r="B158" s="53"/>
      <c r="C158" s="52"/>
      <c r="D158" s="51"/>
      <c r="E158" s="50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</row>
    <row r="159" spans="2:19" ht="65.099999999999994" customHeight="1" thickBot="1" x14ac:dyDescent="0.3">
      <c r="B159" s="441" t="s">
        <v>172</v>
      </c>
      <c r="C159" s="52"/>
      <c r="D159" s="51"/>
      <c r="E159" s="50"/>
      <c r="F159" s="51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</row>
    <row r="160" spans="2:19" ht="65.099999999999994" customHeight="1" x14ac:dyDescent="0.25">
      <c r="B160" s="54" t="s">
        <v>171</v>
      </c>
      <c r="C160" s="43" t="s">
        <v>170</v>
      </c>
      <c r="D160" s="41">
        <v>647.99</v>
      </c>
      <c r="E160" s="42">
        <v>12.6</v>
      </c>
      <c r="F160" s="41">
        <v>8166.45</v>
      </c>
      <c r="G160" s="41"/>
      <c r="H160" s="41"/>
      <c r="I160" s="41"/>
      <c r="J160" s="41">
        <f>SUM(F160:I160)</f>
        <v>8166.45</v>
      </c>
      <c r="K160" s="41">
        <v>1178.1400000000001</v>
      </c>
      <c r="L160" s="41"/>
      <c r="M160" s="41"/>
      <c r="N160" s="41"/>
      <c r="O160" s="41">
        <f>SUM(K160:N160)</f>
        <v>1178.1400000000001</v>
      </c>
      <c r="P160" s="41">
        <f>J160-O160</f>
        <v>6988.3099999999995</v>
      </c>
      <c r="Q160" s="41"/>
      <c r="R160" s="41">
        <f>P160-Q160</f>
        <v>6988.3099999999995</v>
      </c>
      <c r="S160" s="154"/>
    </row>
    <row r="161" spans="2:19" ht="65.099999999999994" customHeight="1" x14ac:dyDescent="0.25">
      <c r="B161" s="44" t="s">
        <v>169</v>
      </c>
      <c r="C161" s="43" t="s">
        <v>168</v>
      </c>
      <c r="D161" s="41">
        <v>423.02</v>
      </c>
      <c r="E161" s="42">
        <v>12.6</v>
      </c>
      <c r="F161" s="41">
        <v>5331.21</v>
      </c>
      <c r="G161" s="41"/>
      <c r="H161" s="41"/>
      <c r="I161" s="41"/>
      <c r="J161" s="41">
        <f>SUM(F161:I161)</f>
        <v>5331.21</v>
      </c>
      <c r="K161" s="41">
        <v>572.54</v>
      </c>
      <c r="L161" s="41"/>
      <c r="M161" s="41"/>
      <c r="N161" s="41"/>
      <c r="O161" s="41">
        <f>SUM(K161:N161)</f>
        <v>572.54</v>
      </c>
      <c r="P161" s="41">
        <f>J161-O161</f>
        <v>4758.67</v>
      </c>
      <c r="Q161" s="41"/>
      <c r="R161" s="41">
        <f>P161-Q161</f>
        <v>4758.67</v>
      </c>
      <c r="S161" s="154"/>
    </row>
    <row r="162" spans="2:19" ht="65.099999999999994" customHeight="1" x14ac:dyDescent="0.25">
      <c r="B162" s="44" t="s">
        <v>52</v>
      </c>
      <c r="C162" s="43" t="s">
        <v>167</v>
      </c>
      <c r="D162" s="41">
        <v>207.79</v>
      </c>
      <c r="E162" s="42">
        <v>12.6</v>
      </c>
      <c r="F162" s="41">
        <v>2618.7199999999998</v>
      </c>
      <c r="G162" s="41"/>
      <c r="H162" s="41"/>
      <c r="I162" s="41"/>
      <c r="J162" s="41">
        <f>SUM(F162:I162)</f>
        <v>2618.7199999999998</v>
      </c>
      <c r="K162" s="41">
        <v>0</v>
      </c>
      <c r="L162" s="41"/>
      <c r="M162" s="41"/>
      <c r="N162" s="41"/>
      <c r="O162" s="41">
        <f>SUM(K162:N162)</f>
        <v>0</v>
      </c>
      <c r="P162" s="41">
        <f>J162-O162</f>
        <v>2618.7199999999998</v>
      </c>
      <c r="Q162" s="41"/>
      <c r="R162" s="41">
        <f>P162-Q162</f>
        <v>2618.7199999999998</v>
      </c>
      <c r="S162" s="154"/>
    </row>
    <row r="163" spans="2:19" ht="65.099999999999994" customHeight="1" x14ac:dyDescent="0.25">
      <c r="B163" s="44" t="s">
        <v>52</v>
      </c>
      <c r="C163" s="43" t="s">
        <v>166</v>
      </c>
      <c r="D163" s="41">
        <v>207.79</v>
      </c>
      <c r="E163" s="42">
        <v>12.6</v>
      </c>
      <c r="F163" s="41">
        <v>2618.7199999999998</v>
      </c>
      <c r="G163" s="41"/>
      <c r="H163" s="41"/>
      <c r="I163" s="41"/>
      <c r="J163" s="41">
        <f>SUM(F163:I163)</f>
        <v>2618.7199999999998</v>
      </c>
      <c r="K163" s="41">
        <v>0</v>
      </c>
      <c r="L163" s="41"/>
      <c r="M163" s="41"/>
      <c r="N163" s="41"/>
      <c r="O163" s="41">
        <f>SUM(K163:N163)</f>
        <v>0</v>
      </c>
      <c r="P163" s="41">
        <f>J163-O163</f>
        <v>2618.7199999999998</v>
      </c>
      <c r="Q163" s="41"/>
      <c r="R163" s="41">
        <f>P163-Q163</f>
        <v>2618.7199999999998</v>
      </c>
      <c r="S163" s="154"/>
    </row>
    <row r="164" spans="2:19" ht="65.099999999999994" customHeight="1" x14ac:dyDescent="0.25">
      <c r="B164" s="44" t="s">
        <v>165</v>
      </c>
      <c r="C164" s="43" t="s">
        <v>164</v>
      </c>
      <c r="D164" s="41">
        <v>234.82</v>
      </c>
      <c r="E164" s="42">
        <v>12.6</v>
      </c>
      <c r="F164" s="41">
        <v>2959.38</v>
      </c>
      <c r="G164" s="41"/>
      <c r="H164" s="41"/>
      <c r="I164" s="41"/>
      <c r="J164" s="41">
        <f>SUM(F164:I164)</f>
        <v>2959.38</v>
      </c>
      <c r="K164" s="41">
        <v>33.57</v>
      </c>
      <c r="L164" s="41"/>
      <c r="M164" s="41"/>
      <c r="N164" s="41"/>
      <c r="O164" s="41">
        <f>SUM(K164:N164)</f>
        <v>33.57</v>
      </c>
      <c r="P164" s="41">
        <f>J164-O164</f>
        <v>2925.81</v>
      </c>
      <c r="Q164" s="41"/>
      <c r="R164" s="41">
        <f>P164-Q164</f>
        <v>2925.81</v>
      </c>
      <c r="S164" s="154"/>
    </row>
    <row r="165" spans="2:19" ht="65.099999999999994" customHeight="1" x14ac:dyDescent="0.25">
      <c r="B165" s="53"/>
      <c r="C165" s="52"/>
      <c r="D165" s="51"/>
      <c r="E165" s="50"/>
      <c r="F165" s="47">
        <f>SUM(F160:F164)</f>
        <v>21694.48</v>
      </c>
      <c r="G165" s="47">
        <f>SUM(G160:G164)</f>
        <v>0</v>
      </c>
      <c r="H165" s="47">
        <f>SUM(H160:H164)</f>
        <v>0</v>
      </c>
      <c r="I165" s="47">
        <f>SUM(I160:I164)</f>
        <v>0</v>
      </c>
      <c r="J165" s="47">
        <f>SUM(J160:J164)</f>
        <v>21694.48</v>
      </c>
      <c r="K165" s="47">
        <f>SUM(K160:K164)</f>
        <v>1784.25</v>
      </c>
      <c r="L165" s="47">
        <f>SUM(L160:L164)</f>
        <v>0</v>
      </c>
      <c r="M165" s="47">
        <f>SUM(M160:M164)</f>
        <v>0</v>
      </c>
      <c r="N165" s="47">
        <f>SUM(N160:N164)</f>
        <v>0</v>
      </c>
      <c r="O165" s="47">
        <f>SUM(O160:O164)</f>
        <v>1784.25</v>
      </c>
      <c r="P165" s="47">
        <f>SUM(P160:P164)</f>
        <v>19910.23</v>
      </c>
      <c r="Q165" s="47">
        <f>SUM(Q160:Q164)</f>
        <v>0</v>
      </c>
      <c r="R165" s="47">
        <f>SUM(R160:R164)</f>
        <v>19910.23</v>
      </c>
    </row>
    <row r="166" spans="2:19" ht="65.099999999999994" customHeight="1" thickBot="1" x14ac:dyDescent="0.3">
      <c r="B166" s="53"/>
      <c r="C166" s="52"/>
      <c r="D166" s="51"/>
      <c r="E166" s="50"/>
      <c r="F166" s="51"/>
      <c r="G166" s="51"/>
      <c r="H166" s="51"/>
      <c r="I166" s="51"/>
      <c r="J166" s="51"/>
      <c r="K166" s="51"/>
      <c r="L166" s="51"/>
      <c r="M166" s="51"/>
      <c r="N166" s="51"/>
      <c r="O166" s="51"/>
      <c r="P166" s="51"/>
      <c r="Q166" s="51"/>
      <c r="R166" s="51"/>
    </row>
    <row r="167" spans="2:19" ht="65.099999999999994" customHeight="1" thickBot="1" x14ac:dyDescent="0.3">
      <c r="B167" s="441" t="s">
        <v>163</v>
      </c>
      <c r="C167" s="52"/>
      <c r="D167" s="51"/>
      <c r="E167" s="50"/>
      <c r="F167" s="51"/>
      <c r="G167" s="51"/>
      <c r="H167" s="51"/>
      <c r="I167" s="51"/>
      <c r="J167" s="51"/>
      <c r="K167" s="51"/>
      <c r="L167" s="51"/>
      <c r="M167" s="51"/>
      <c r="N167" s="51"/>
      <c r="O167" s="51"/>
      <c r="P167" s="51"/>
      <c r="Q167" s="51"/>
      <c r="R167" s="51"/>
    </row>
    <row r="168" spans="2:19" ht="65.099999999999994" customHeight="1" x14ac:dyDescent="0.25">
      <c r="B168" s="54" t="s">
        <v>162</v>
      </c>
      <c r="C168" s="43" t="s">
        <v>161</v>
      </c>
      <c r="D168" s="41">
        <v>299.95999999999998</v>
      </c>
      <c r="E168" s="42">
        <v>12.6</v>
      </c>
      <c r="F168" s="41">
        <v>3780.32</v>
      </c>
      <c r="G168" s="41"/>
      <c r="H168" s="41"/>
      <c r="I168" s="41"/>
      <c r="J168" s="41">
        <f>SUM(F168:I168)</f>
        <v>3780.32</v>
      </c>
      <c r="K168" s="41">
        <v>202.41</v>
      </c>
      <c r="L168" s="41"/>
      <c r="M168" s="41"/>
      <c r="N168" s="41"/>
      <c r="O168" s="41">
        <f>SUM(K168:N168)</f>
        <v>202.41</v>
      </c>
      <c r="P168" s="41">
        <f>J168-O168</f>
        <v>3577.9100000000003</v>
      </c>
      <c r="Q168" s="41"/>
      <c r="R168" s="41">
        <f>P168-Q168</f>
        <v>3577.9100000000003</v>
      </c>
      <c r="S168" s="154"/>
    </row>
    <row r="169" spans="2:19" ht="65.099999999999994" customHeight="1" x14ac:dyDescent="0.25">
      <c r="B169" s="44" t="s">
        <v>160</v>
      </c>
      <c r="C169" s="43" t="s">
        <v>159</v>
      </c>
      <c r="D169" s="41">
        <v>291.93</v>
      </c>
      <c r="E169" s="42">
        <v>12.6</v>
      </c>
      <c r="F169" s="41">
        <v>3679.12</v>
      </c>
      <c r="G169" s="41"/>
      <c r="H169" s="41"/>
      <c r="I169" s="41"/>
      <c r="J169" s="41">
        <f>SUM(F169:I169)</f>
        <v>3679.12</v>
      </c>
      <c r="K169" s="41">
        <v>184.27</v>
      </c>
      <c r="L169" s="41"/>
      <c r="M169" s="41"/>
      <c r="N169" s="41"/>
      <c r="O169" s="41">
        <f>SUM(K169:N169)</f>
        <v>184.27</v>
      </c>
      <c r="P169" s="41">
        <f>J169-O169</f>
        <v>3494.85</v>
      </c>
      <c r="Q169" s="41"/>
      <c r="R169" s="41">
        <f>P169-Q169</f>
        <v>3494.85</v>
      </c>
      <c r="S169" s="154"/>
    </row>
    <row r="170" spans="2:19" ht="65.099999999999994" customHeight="1" x14ac:dyDescent="0.25">
      <c r="B170" s="44" t="s">
        <v>152</v>
      </c>
      <c r="C170" s="43" t="s">
        <v>158</v>
      </c>
      <c r="D170" s="41">
        <v>198.78</v>
      </c>
      <c r="E170" s="42">
        <v>12.6</v>
      </c>
      <c r="F170" s="41">
        <v>2505.17</v>
      </c>
      <c r="G170" s="41"/>
      <c r="H170" s="41"/>
      <c r="I170" s="41"/>
      <c r="J170" s="41">
        <f>SUM(F170:I170)</f>
        <v>2505.17</v>
      </c>
      <c r="K170" s="41">
        <v>0</v>
      </c>
      <c r="L170" s="41"/>
      <c r="M170" s="41"/>
      <c r="N170" s="41"/>
      <c r="O170" s="41">
        <f>SUM(K170:N170)</f>
        <v>0</v>
      </c>
      <c r="P170" s="41">
        <f>J170-O170</f>
        <v>2505.17</v>
      </c>
      <c r="Q170" s="41"/>
      <c r="R170" s="57">
        <f>P170-Q170</f>
        <v>2505.17</v>
      </c>
      <c r="S170" s="154"/>
    </row>
    <row r="171" spans="2:19" ht="65.099999999999994" customHeight="1" x14ac:dyDescent="0.25">
      <c r="B171" s="44" t="s">
        <v>157</v>
      </c>
      <c r="C171" s="43" t="s">
        <v>156</v>
      </c>
      <c r="D171" s="41">
        <v>144.08000000000001</v>
      </c>
      <c r="E171" s="42">
        <v>12.6</v>
      </c>
      <c r="F171" s="41">
        <v>1815.8</v>
      </c>
      <c r="G171" s="41"/>
      <c r="H171" s="41"/>
      <c r="I171" s="41"/>
      <c r="J171" s="41">
        <f>SUM(F171:I171)</f>
        <v>1815.8</v>
      </c>
      <c r="K171" s="41"/>
      <c r="L171" s="41"/>
      <c r="M171" s="41"/>
      <c r="N171" s="41"/>
      <c r="O171" s="41">
        <f>SUM(K171:N171)</f>
        <v>0</v>
      </c>
      <c r="P171" s="41">
        <f>J171-O171</f>
        <v>1815.8</v>
      </c>
      <c r="Q171" s="41"/>
      <c r="R171" s="41">
        <f>P171-Q171</f>
        <v>1815.8</v>
      </c>
      <c r="S171" s="154"/>
    </row>
    <row r="172" spans="2:19" ht="65.099999999999994" customHeight="1" x14ac:dyDescent="0.25">
      <c r="B172" s="44" t="s">
        <v>152</v>
      </c>
      <c r="C172" s="43" t="s">
        <v>155</v>
      </c>
      <c r="D172" s="41">
        <v>190.67</v>
      </c>
      <c r="E172" s="42">
        <v>12.6</v>
      </c>
      <c r="F172" s="41">
        <v>2402.96</v>
      </c>
      <c r="G172" s="41"/>
      <c r="H172" s="41"/>
      <c r="I172" s="41"/>
      <c r="J172" s="41">
        <f>SUM(F172:I172)</f>
        <v>2402.96</v>
      </c>
      <c r="K172" s="41">
        <v>0</v>
      </c>
      <c r="L172" s="41"/>
      <c r="M172" s="41"/>
      <c r="N172" s="41"/>
      <c r="O172" s="41">
        <f>SUM(K172:N172)</f>
        <v>0</v>
      </c>
      <c r="P172" s="41">
        <f>J172-O172</f>
        <v>2402.96</v>
      </c>
      <c r="Q172" s="41"/>
      <c r="R172" s="41">
        <f>P172-Q172</f>
        <v>2402.96</v>
      </c>
      <c r="S172" s="154"/>
    </row>
    <row r="173" spans="2:19" ht="65.099999999999994" customHeight="1" x14ac:dyDescent="0.25">
      <c r="B173" s="44" t="s">
        <v>152</v>
      </c>
      <c r="C173" s="43" t="s">
        <v>154</v>
      </c>
      <c r="D173" s="41">
        <v>173.96</v>
      </c>
      <c r="E173" s="42">
        <v>12.6</v>
      </c>
      <c r="F173" s="41">
        <v>2192.37</v>
      </c>
      <c r="G173" s="41"/>
      <c r="H173" s="41"/>
      <c r="I173" s="41"/>
      <c r="J173" s="41">
        <f>SUM(F173:I173)</f>
        <v>2192.37</v>
      </c>
      <c r="K173" s="41">
        <v>0</v>
      </c>
      <c r="L173" s="41"/>
      <c r="M173" s="41"/>
      <c r="N173" s="41"/>
      <c r="O173" s="41">
        <f>SUM(K173:N173)</f>
        <v>0</v>
      </c>
      <c r="P173" s="41">
        <f>J173-O173</f>
        <v>2192.37</v>
      </c>
      <c r="Q173" s="41"/>
      <c r="R173" s="41">
        <f>P173-Q173</f>
        <v>2192.37</v>
      </c>
      <c r="S173" s="154"/>
    </row>
    <row r="174" spans="2:19" ht="65.099999999999994" customHeight="1" x14ac:dyDescent="0.25">
      <c r="B174" s="44" t="s">
        <v>152</v>
      </c>
      <c r="C174" s="43" t="s">
        <v>153</v>
      </c>
      <c r="D174" s="41">
        <v>173.96</v>
      </c>
      <c r="E174" s="42">
        <v>12.6</v>
      </c>
      <c r="F174" s="41">
        <v>2192.37</v>
      </c>
      <c r="G174" s="41"/>
      <c r="H174" s="41"/>
      <c r="I174" s="41"/>
      <c r="J174" s="41">
        <f>SUM(F174:I174)</f>
        <v>2192.37</v>
      </c>
      <c r="K174" s="41">
        <v>0</v>
      </c>
      <c r="L174" s="41"/>
      <c r="M174" s="41"/>
      <c r="N174" s="41"/>
      <c r="O174" s="41">
        <f>SUM(K174:N174)</f>
        <v>0</v>
      </c>
      <c r="P174" s="41">
        <f>J174-O174</f>
        <v>2192.37</v>
      </c>
      <c r="Q174" s="41"/>
      <c r="R174" s="41">
        <f>P174-Q174</f>
        <v>2192.37</v>
      </c>
      <c r="S174" s="154"/>
    </row>
    <row r="175" spans="2:19" ht="65.099999999999994" customHeight="1" x14ac:dyDescent="0.25">
      <c r="B175" s="44" t="s">
        <v>152</v>
      </c>
      <c r="C175" s="43" t="s">
        <v>151</v>
      </c>
      <c r="D175" s="41">
        <v>167.48</v>
      </c>
      <c r="E175" s="42">
        <v>12.6</v>
      </c>
      <c r="F175" s="41">
        <v>2110.71</v>
      </c>
      <c r="G175" s="41"/>
      <c r="H175" s="41"/>
      <c r="I175" s="41"/>
      <c r="J175" s="41">
        <f>SUM(F175:I175)</f>
        <v>2110.71</v>
      </c>
      <c r="K175" s="41"/>
      <c r="L175" s="41"/>
      <c r="M175" s="41"/>
      <c r="N175" s="41"/>
      <c r="O175" s="41">
        <f>SUM(K175:N175)</f>
        <v>0</v>
      </c>
      <c r="P175" s="41">
        <f>J175-O175</f>
        <v>2110.71</v>
      </c>
      <c r="Q175" s="41"/>
      <c r="R175" s="57">
        <f>P175-Q175</f>
        <v>2110.71</v>
      </c>
      <c r="S175" s="154"/>
    </row>
    <row r="176" spans="2:19" ht="65.099999999999994" customHeight="1" x14ac:dyDescent="0.25">
      <c r="B176" s="53"/>
      <c r="C176" s="52"/>
      <c r="D176" s="51"/>
      <c r="E176" s="50"/>
      <c r="F176" s="47">
        <f>SUM(F168:F175)</f>
        <v>20678.819999999996</v>
      </c>
      <c r="G176" s="47">
        <f>SUM(G168:G175)</f>
        <v>0</v>
      </c>
      <c r="H176" s="47">
        <f>SUM(H168:H175)</f>
        <v>0</v>
      </c>
      <c r="I176" s="47">
        <f>SUM(I168:I175)</f>
        <v>0</v>
      </c>
      <c r="J176" s="47">
        <f>SUM(J168:J175)</f>
        <v>20678.819999999996</v>
      </c>
      <c r="K176" s="47">
        <f>SUM(K168:K175)</f>
        <v>386.68</v>
      </c>
      <c r="L176" s="47">
        <f>SUM(L168:L175)</f>
        <v>0</v>
      </c>
      <c r="M176" s="47">
        <f>SUM(M168:M175)</f>
        <v>0</v>
      </c>
      <c r="N176" s="47">
        <f>SUM(N168:N175)</f>
        <v>0</v>
      </c>
      <c r="O176" s="47">
        <f>SUM(O168:O175)</f>
        <v>386.68</v>
      </c>
      <c r="P176" s="47">
        <f>SUM(P168:P175)</f>
        <v>20292.139999999996</v>
      </c>
      <c r="Q176" s="47">
        <f>SUM(Q168:Q175)</f>
        <v>0</v>
      </c>
      <c r="R176" s="47">
        <f>SUM(R168:R175)</f>
        <v>20292.139999999996</v>
      </c>
    </row>
    <row r="177" spans="2:19" ht="65.099999999999994" customHeight="1" thickBot="1" x14ac:dyDescent="0.3">
      <c r="B177" s="53"/>
      <c r="C177" s="52"/>
      <c r="D177" s="51"/>
      <c r="E177" s="50"/>
      <c r="F177" s="51"/>
      <c r="G177" s="51"/>
      <c r="H177" s="51"/>
      <c r="I177" s="51"/>
      <c r="J177" s="51"/>
      <c r="K177" s="51"/>
      <c r="L177" s="51"/>
      <c r="M177" s="51"/>
      <c r="N177" s="51"/>
      <c r="O177" s="51"/>
      <c r="P177" s="51"/>
      <c r="Q177" s="51"/>
      <c r="R177" s="51"/>
    </row>
    <row r="178" spans="2:19" ht="65.099999999999994" customHeight="1" thickBot="1" x14ac:dyDescent="0.3">
      <c r="B178" s="441" t="s">
        <v>150</v>
      </c>
      <c r="C178" s="52"/>
      <c r="D178" s="51"/>
      <c r="E178" s="50"/>
      <c r="F178" s="51"/>
      <c r="G178" s="51"/>
      <c r="H178" s="51"/>
      <c r="I178" s="51"/>
      <c r="J178" s="51"/>
      <c r="K178" s="51"/>
      <c r="L178" s="51"/>
      <c r="M178" s="51"/>
      <c r="N178" s="51"/>
      <c r="O178" s="51"/>
      <c r="P178" s="51"/>
      <c r="Q178" s="51"/>
      <c r="R178" s="51"/>
    </row>
    <row r="179" spans="2:19" ht="65.099999999999994" customHeight="1" x14ac:dyDescent="0.25">
      <c r="B179" s="54" t="s">
        <v>149</v>
      </c>
      <c r="C179" s="43" t="s">
        <v>148</v>
      </c>
      <c r="D179" s="41">
        <v>207.79</v>
      </c>
      <c r="E179" s="42">
        <v>12.6</v>
      </c>
      <c r="F179" s="41">
        <v>2618.7199999999998</v>
      </c>
      <c r="G179" s="41"/>
      <c r="H179" s="41"/>
      <c r="I179" s="41"/>
      <c r="J179" s="41">
        <f>SUM(F179:I179)</f>
        <v>2618.7199999999998</v>
      </c>
      <c r="K179" s="41">
        <v>0</v>
      </c>
      <c r="L179" s="41"/>
      <c r="M179" s="41"/>
      <c r="N179" s="41"/>
      <c r="O179" s="41">
        <f>SUM(K179:N179)</f>
        <v>0</v>
      </c>
      <c r="P179" s="41">
        <f>J179-O179</f>
        <v>2618.7199999999998</v>
      </c>
      <c r="Q179" s="41"/>
      <c r="R179" s="41">
        <f>P179-Q179</f>
        <v>2618.7199999999998</v>
      </c>
      <c r="S179" s="154"/>
    </row>
    <row r="180" spans="2:19" ht="65.099999999999994" customHeight="1" x14ac:dyDescent="0.25">
      <c r="B180" s="53"/>
      <c r="C180" s="52"/>
      <c r="D180" s="51"/>
      <c r="E180" s="50"/>
      <c r="F180" s="47">
        <f>SUM(F179)</f>
        <v>2618.7199999999998</v>
      </c>
      <c r="G180" s="47">
        <f>SUM(G179)</f>
        <v>0</v>
      </c>
      <c r="H180" s="47">
        <f>SUM(H179)</f>
        <v>0</v>
      </c>
      <c r="I180" s="47">
        <f>SUM(I179)</f>
        <v>0</v>
      </c>
      <c r="J180" s="47">
        <f>SUM(J179)</f>
        <v>2618.7199999999998</v>
      </c>
      <c r="K180" s="47">
        <f>SUM(K179)</f>
        <v>0</v>
      </c>
      <c r="L180" s="47">
        <f>SUM(L179)</f>
        <v>0</v>
      </c>
      <c r="M180" s="47">
        <f>SUM(M179)</f>
        <v>0</v>
      </c>
      <c r="N180" s="47">
        <f>SUM(N179)</f>
        <v>0</v>
      </c>
      <c r="O180" s="47">
        <f>SUM(O179)</f>
        <v>0</v>
      </c>
      <c r="P180" s="47">
        <f>SUM(P179)</f>
        <v>2618.7199999999998</v>
      </c>
      <c r="Q180" s="47">
        <f>SUM(Q179)</f>
        <v>0</v>
      </c>
      <c r="R180" s="47">
        <f>SUM(R179)</f>
        <v>2618.7199999999998</v>
      </c>
    </row>
    <row r="181" spans="2:19" ht="65.099999999999994" customHeight="1" thickBot="1" x14ac:dyDescent="0.3">
      <c r="B181" s="53"/>
      <c r="C181" s="52"/>
      <c r="D181" s="51"/>
      <c r="E181" s="50"/>
      <c r="F181" s="51"/>
      <c r="G181" s="51"/>
      <c r="H181" s="51"/>
      <c r="I181" s="51"/>
      <c r="J181" s="51"/>
      <c r="K181" s="51"/>
      <c r="L181" s="51"/>
      <c r="M181" s="51"/>
      <c r="N181" s="51"/>
      <c r="O181" s="51"/>
      <c r="P181" s="51"/>
      <c r="Q181" s="51"/>
      <c r="R181" s="51"/>
    </row>
    <row r="182" spans="2:19" ht="65.099999999999994" customHeight="1" thickBot="1" x14ac:dyDescent="0.3">
      <c r="B182" s="441" t="s">
        <v>147</v>
      </c>
      <c r="C182" s="52"/>
      <c r="D182" s="51"/>
      <c r="E182" s="50"/>
      <c r="F182" s="51"/>
      <c r="G182" s="51"/>
      <c r="H182" s="51"/>
      <c r="I182" s="51"/>
      <c r="J182" s="51"/>
      <c r="K182" s="51"/>
      <c r="L182" s="51"/>
      <c r="M182" s="51"/>
      <c r="N182" s="51"/>
      <c r="O182" s="51"/>
      <c r="P182" s="51"/>
      <c r="Q182" s="51"/>
      <c r="R182" s="51"/>
    </row>
    <row r="183" spans="2:19" ht="65.099999999999994" customHeight="1" x14ac:dyDescent="0.25">
      <c r="B183" s="54" t="s">
        <v>145</v>
      </c>
      <c r="C183" s="43" t="s">
        <v>146</v>
      </c>
      <c r="D183" s="41">
        <v>239.8</v>
      </c>
      <c r="E183" s="42">
        <v>12.6</v>
      </c>
      <c r="F183" s="41">
        <v>3022.14</v>
      </c>
      <c r="G183" s="41"/>
      <c r="H183" s="41"/>
      <c r="I183" s="41"/>
      <c r="J183" s="41">
        <f>SUM(F183:I183)</f>
        <v>3022.14</v>
      </c>
      <c r="K183" s="41">
        <v>40.4</v>
      </c>
      <c r="L183" s="41"/>
      <c r="M183" s="41"/>
      <c r="N183" s="41"/>
      <c r="O183" s="41">
        <f>SUM(K183:N183)</f>
        <v>40.4</v>
      </c>
      <c r="P183" s="41">
        <f>J183-O183</f>
        <v>2981.74</v>
      </c>
      <c r="Q183" s="41"/>
      <c r="R183" s="41">
        <f>P183-Q183</f>
        <v>2981.74</v>
      </c>
      <c r="S183" s="154"/>
    </row>
    <row r="184" spans="2:19" ht="65.099999999999994" customHeight="1" x14ac:dyDescent="0.25">
      <c r="B184" s="44" t="s">
        <v>145</v>
      </c>
      <c r="C184" s="43" t="s">
        <v>144</v>
      </c>
      <c r="D184" s="41">
        <v>239.8</v>
      </c>
      <c r="E184" s="42">
        <v>12.6</v>
      </c>
      <c r="F184" s="41">
        <v>3022.14</v>
      </c>
      <c r="G184" s="41"/>
      <c r="H184" s="41"/>
      <c r="I184" s="41"/>
      <c r="J184" s="41">
        <f>SUM(F184:I184)</f>
        <v>3022.14</v>
      </c>
      <c r="K184" s="41">
        <v>40.4</v>
      </c>
      <c r="L184" s="41"/>
      <c r="M184" s="41"/>
      <c r="N184" s="41"/>
      <c r="O184" s="41">
        <f>SUM(K184:N184)</f>
        <v>40.4</v>
      </c>
      <c r="P184" s="41">
        <f>J184-O184</f>
        <v>2981.74</v>
      </c>
      <c r="Q184" s="41"/>
      <c r="R184" s="41">
        <f>P184-Q184</f>
        <v>2981.74</v>
      </c>
      <c r="S184" s="154"/>
    </row>
    <row r="185" spans="2:19" ht="65.099999999999994" customHeight="1" x14ac:dyDescent="0.25">
      <c r="B185" s="44" t="s">
        <v>143</v>
      </c>
      <c r="C185" s="43" t="s">
        <v>142</v>
      </c>
      <c r="D185" s="41">
        <v>260.05</v>
      </c>
      <c r="E185" s="42">
        <v>12.6</v>
      </c>
      <c r="F185" s="41">
        <v>3277.34</v>
      </c>
      <c r="G185" s="41"/>
      <c r="H185" s="41"/>
      <c r="I185" s="41"/>
      <c r="J185" s="41">
        <f>SUM(F185:I185)</f>
        <v>3277.34</v>
      </c>
      <c r="K185" s="41">
        <v>100.25</v>
      </c>
      <c r="L185" s="41"/>
      <c r="M185" s="41"/>
      <c r="N185" s="41"/>
      <c r="O185" s="41">
        <f>SUM(K185:N185)</f>
        <v>100.25</v>
      </c>
      <c r="P185" s="41">
        <f>J185-O185</f>
        <v>3177.09</v>
      </c>
      <c r="Q185" s="41"/>
      <c r="R185" s="41">
        <f>P185-Q185</f>
        <v>3177.09</v>
      </c>
      <c r="S185" s="154"/>
    </row>
    <row r="186" spans="2:19" ht="65.099999999999994" customHeight="1" x14ac:dyDescent="0.25">
      <c r="B186" s="44" t="s">
        <v>141</v>
      </c>
      <c r="C186" s="43" t="s">
        <v>140</v>
      </c>
      <c r="D186" s="41">
        <v>201.7</v>
      </c>
      <c r="E186" s="42">
        <v>12.6</v>
      </c>
      <c r="F186" s="41">
        <v>2541.9699999999998</v>
      </c>
      <c r="G186" s="41"/>
      <c r="H186" s="41"/>
      <c r="I186" s="41"/>
      <c r="J186" s="41">
        <f>SUM(F186:I186)</f>
        <v>2541.9699999999998</v>
      </c>
      <c r="K186" s="41">
        <v>0</v>
      </c>
      <c r="L186" s="41"/>
      <c r="M186" s="41"/>
      <c r="N186" s="41"/>
      <c r="O186" s="41">
        <f>SUM(K186:N186)</f>
        <v>0</v>
      </c>
      <c r="P186" s="41">
        <f>J186-O186</f>
        <v>2541.9699999999998</v>
      </c>
      <c r="Q186" s="41"/>
      <c r="R186" s="41">
        <f>P186-Q186</f>
        <v>2541.9699999999998</v>
      </c>
      <c r="S186" s="154"/>
    </row>
    <row r="187" spans="2:19" ht="65.099999999999994" customHeight="1" x14ac:dyDescent="0.25">
      <c r="B187" s="53"/>
      <c r="C187" s="52"/>
      <c r="D187" s="51"/>
      <c r="E187" s="50"/>
      <c r="F187" s="47">
        <f>SUM(F183:F186)</f>
        <v>11863.589999999998</v>
      </c>
      <c r="G187" s="47">
        <f>SUM(G183:G186)</f>
        <v>0</v>
      </c>
      <c r="H187" s="47">
        <f>SUM(H183:H186)</f>
        <v>0</v>
      </c>
      <c r="I187" s="47">
        <f>SUM(I183:I186)</f>
        <v>0</v>
      </c>
      <c r="J187" s="47">
        <f>SUM(J183:J186)</f>
        <v>11863.589999999998</v>
      </c>
      <c r="K187" s="47">
        <f>SUM(K183:K186)</f>
        <v>181.05</v>
      </c>
      <c r="L187" s="47">
        <f>SUM(L183:L186)</f>
        <v>0</v>
      </c>
      <c r="M187" s="47">
        <f>SUM(M183:M186)</f>
        <v>0</v>
      </c>
      <c r="N187" s="47">
        <f>SUM(N183:N186)</f>
        <v>0</v>
      </c>
      <c r="O187" s="47">
        <f>SUM(O183:O186)</f>
        <v>181.05</v>
      </c>
      <c r="P187" s="47">
        <f>SUM(P183:P186)</f>
        <v>11682.539999999999</v>
      </c>
      <c r="Q187" s="47">
        <f>SUM(Q183:Q186)</f>
        <v>0</v>
      </c>
      <c r="R187" s="47">
        <f>SUM(R183:R186)</f>
        <v>11682.539999999999</v>
      </c>
    </row>
    <row r="188" spans="2:19" ht="65.099999999999994" customHeight="1" thickBot="1" x14ac:dyDescent="0.3">
      <c r="B188" s="53"/>
      <c r="C188" s="52"/>
      <c r="D188" s="51"/>
      <c r="E188" s="50"/>
      <c r="F188" s="51"/>
      <c r="G188" s="51"/>
      <c r="H188" s="51"/>
      <c r="I188" s="51"/>
      <c r="J188" s="51"/>
      <c r="K188" s="51"/>
      <c r="L188" s="51"/>
      <c r="M188" s="51"/>
      <c r="N188" s="51"/>
      <c r="O188" s="51"/>
      <c r="P188" s="51"/>
      <c r="Q188" s="51"/>
      <c r="R188" s="51"/>
    </row>
    <row r="189" spans="2:19" ht="65.099999999999994" customHeight="1" thickBot="1" x14ac:dyDescent="0.3">
      <c r="B189" s="441" t="s">
        <v>139</v>
      </c>
      <c r="C189" s="52"/>
      <c r="D189" s="51"/>
      <c r="E189" s="50"/>
      <c r="F189" s="51"/>
      <c r="G189" s="51"/>
      <c r="H189" s="51"/>
      <c r="I189" s="51"/>
      <c r="J189" s="51"/>
      <c r="K189" s="51"/>
      <c r="L189" s="51"/>
      <c r="M189" s="51"/>
      <c r="N189" s="51"/>
      <c r="O189" s="51"/>
      <c r="P189" s="51"/>
      <c r="Q189" s="51"/>
      <c r="R189" s="51"/>
    </row>
    <row r="190" spans="2:19" ht="65.099999999999994" customHeight="1" x14ac:dyDescent="0.25">
      <c r="B190" s="54" t="s">
        <v>138</v>
      </c>
      <c r="C190" s="43" t="s">
        <v>137</v>
      </c>
      <c r="D190" s="41">
        <v>423.02</v>
      </c>
      <c r="E190" s="42">
        <v>12.6</v>
      </c>
      <c r="F190" s="41">
        <v>5331.21</v>
      </c>
      <c r="G190" s="41"/>
      <c r="H190" s="41"/>
      <c r="I190" s="41"/>
      <c r="J190" s="41">
        <f>SUM(F190:I190)</f>
        <v>5331.21</v>
      </c>
      <c r="K190" s="41">
        <v>572.54</v>
      </c>
      <c r="L190" s="41"/>
      <c r="M190" s="41"/>
      <c r="N190" s="41"/>
      <c r="O190" s="41">
        <f>SUM(K190:N190)</f>
        <v>572.54</v>
      </c>
      <c r="P190" s="41">
        <f>J190-O190</f>
        <v>4758.67</v>
      </c>
      <c r="Q190" s="41"/>
      <c r="R190" s="41">
        <f>P190-Q190</f>
        <v>4758.67</v>
      </c>
      <c r="S190" s="154"/>
    </row>
    <row r="191" spans="2:19" ht="65.099999999999994" customHeight="1" x14ac:dyDescent="0.25">
      <c r="B191" s="44" t="s">
        <v>136</v>
      </c>
      <c r="C191" s="43" t="s">
        <v>135</v>
      </c>
      <c r="D191" s="41">
        <v>271.06</v>
      </c>
      <c r="E191" s="42">
        <v>12.6</v>
      </c>
      <c r="F191" s="41">
        <v>3416.1</v>
      </c>
      <c r="G191" s="41"/>
      <c r="H191" s="41"/>
      <c r="I191" s="41"/>
      <c r="J191" s="41">
        <f>SUM(F191:I191)</f>
        <v>3416.1</v>
      </c>
      <c r="K191" s="41">
        <v>122.45</v>
      </c>
      <c r="L191" s="41"/>
      <c r="M191" s="41"/>
      <c r="N191" s="41"/>
      <c r="O191" s="41">
        <f>SUM(K191:N191)</f>
        <v>122.45</v>
      </c>
      <c r="P191" s="41">
        <f>J191-O191</f>
        <v>3293.65</v>
      </c>
      <c r="Q191" s="41"/>
      <c r="R191" s="41">
        <f>P191-Q191</f>
        <v>3293.65</v>
      </c>
      <c r="S191" s="154"/>
    </row>
    <row r="192" spans="2:19" ht="65.099999999999994" customHeight="1" x14ac:dyDescent="0.25">
      <c r="B192" s="44" t="s">
        <v>126</v>
      </c>
      <c r="C192" s="43" t="s">
        <v>134</v>
      </c>
      <c r="D192" s="41">
        <v>271.06</v>
      </c>
      <c r="E192" s="42">
        <v>12.6</v>
      </c>
      <c r="F192" s="41">
        <v>3416.1</v>
      </c>
      <c r="G192" s="41"/>
      <c r="H192" s="41"/>
      <c r="I192" s="41"/>
      <c r="J192" s="41">
        <f>SUM(F192:I192)</f>
        <v>3416.1</v>
      </c>
      <c r="K192" s="41">
        <v>122.45</v>
      </c>
      <c r="L192" s="41"/>
      <c r="M192" s="41"/>
      <c r="N192" s="41"/>
      <c r="O192" s="41">
        <f>SUM(K192:N192)</f>
        <v>122.45</v>
      </c>
      <c r="P192" s="41">
        <f>J192-O192</f>
        <v>3293.65</v>
      </c>
      <c r="Q192" s="41"/>
      <c r="R192" s="41">
        <f>P192-Q192</f>
        <v>3293.65</v>
      </c>
      <c r="S192" s="154"/>
    </row>
    <row r="193" spans="2:19" ht="65.099999999999994" customHeight="1" x14ac:dyDescent="0.25">
      <c r="B193" s="44" t="s">
        <v>119</v>
      </c>
      <c r="C193" s="43" t="s">
        <v>133</v>
      </c>
      <c r="D193" s="41">
        <v>207.79</v>
      </c>
      <c r="E193" s="42">
        <v>12.6</v>
      </c>
      <c r="F193" s="41">
        <v>2618.7199999999998</v>
      </c>
      <c r="G193" s="41"/>
      <c r="H193" s="41"/>
      <c r="I193" s="41"/>
      <c r="J193" s="41">
        <f>SUM(F193:I193)</f>
        <v>2618.7199999999998</v>
      </c>
      <c r="K193" s="41">
        <v>0</v>
      </c>
      <c r="L193" s="41"/>
      <c r="M193" s="41"/>
      <c r="N193" s="41"/>
      <c r="O193" s="41">
        <f>SUM(K193:N193)</f>
        <v>0</v>
      </c>
      <c r="P193" s="41">
        <f>J193-O193</f>
        <v>2618.7199999999998</v>
      </c>
      <c r="Q193" s="41"/>
      <c r="R193" s="41">
        <f>P193-Q193</f>
        <v>2618.7199999999998</v>
      </c>
      <c r="S193" s="154"/>
    </row>
    <row r="194" spans="2:19" ht="65.099999999999994" customHeight="1" x14ac:dyDescent="0.25">
      <c r="B194" s="44" t="s">
        <v>119</v>
      </c>
      <c r="C194" s="43" t="s">
        <v>132</v>
      </c>
      <c r="D194" s="41">
        <v>166.93</v>
      </c>
      <c r="E194" s="42">
        <v>12.6</v>
      </c>
      <c r="F194" s="41">
        <v>2103.7800000000002</v>
      </c>
      <c r="G194" s="41"/>
      <c r="H194" s="41"/>
      <c r="I194" s="41"/>
      <c r="J194" s="41">
        <f>SUM(F194:I194)</f>
        <v>2103.7800000000002</v>
      </c>
      <c r="K194" s="41"/>
      <c r="L194" s="41"/>
      <c r="M194" s="41"/>
      <c r="N194" s="41"/>
      <c r="O194" s="41">
        <f>SUM(K194:N194)</f>
        <v>0</v>
      </c>
      <c r="P194" s="41">
        <f>J194-O194</f>
        <v>2103.7800000000002</v>
      </c>
      <c r="Q194" s="41"/>
      <c r="R194" s="41">
        <f>P194-Q194</f>
        <v>2103.7800000000002</v>
      </c>
      <c r="S194" s="154"/>
    </row>
    <row r="195" spans="2:19" ht="65.099999999999994" customHeight="1" x14ac:dyDescent="0.25">
      <c r="B195" s="44" t="s">
        <v>131</v>
      </c>
      <c r="C195" s="43" t="s">
        <v>130</v>
      </c>
      <c r="D195" s="41">
        <v>180.72</v>
      </c>
      <c r="E195" s="42">
        <v>12.6</v>
      </c>
      <c r="F195" s="41">
        <v>2277.5700000000002</v>
      </c>
      <c r="G195" s="41"/>
      <c r="H195" s="41"/>
      <c r="I195" s="41"/>
      <c r="J195" s="41">
        <f>SUM(F195:I195)</f>
        <v>2277.5700000000002</v>
      </c>
      <c r="K195" s="41">
        <v>0</v>
      </c>
      <c r="L195" s="41"/>
      <c r="M195" s="41"/>
      <c r="N195" s="41"/>
      <c r="O195" s="41">
        <f>SUM(K195:N195)</f>
        <v>0</v>
      </c>
      <c r="P195" s="41">
        <f>J195-O195</f>
        <v>2277.5700000000002</v>
      </c>
      <c r="Q195" s="41"/>
      <c r="R195" s="57">
        <f>P195-Q195</f>
        <v>2277.5700000000002</v>
      </c>
      <c r="S195" s="154"/>
    </row>
    <row r="196" spans="2:19" ht="65.099999999999994" customHeight="1" x14ac:dyDescent="0.25">
      <c r="B196" s="44" t="s">
        <v>119</v>
      </c>
      <c r="C196" s="43" t="s">
        <v>129</v>
      </c>
      <c r="D196" s="41">
        <v>211.56</v>
      </c>
      <c r="E196" s="42">
        <v>12.6</v>
      </c>
      <c r="F196" s="41">
        <v>2666.24</v>
      </c>
      <c r="G196" s="41"/>
      <c r="H196" s="41"/>
      <c r="I196" s="41"/>
      <c r="J196" s="41">
        <f>SUM(F196:I196)</f>
        <v>2666.24</v>
      </c>
      <c r="K196" s="41">
        <v>1.68</v>
      </c>
      <c r="L196" s="41"/>
      <c r="M196" s="41"/>
      <c r="N196" s="41"/>
      <c r="O196" s="41">
        <f>SUM(K196:N196)</f>
        <v>1.68</v>
      </c>
      <c r="P196" s="41">
        <f>J196-O196</f>
        <v>2664.56</v>
      </c>
      <c r="Q196" s="41"/>
      <c r="R196" s="41">
        <f>P196-Q196</f>
        <v>2664.56</v>
      </c>
      <c r="S196" s="154"/>
    </row>
    <row r="197" spans="2:19" ht="65.099999999999994" customHeight="1" x14ac:dyDescent="0.25">
      <c r="B197" s="44" t="s">
        <v>126</v>
      </c>
      <c r="C197" s="43" t="s">
        <v>128</v>
      </c>
      <c r="D197" s="41">
        <v>210.12</v>
      </c>
      <c r="E197" s="42">
        <v>12.6</v>
      </c>
      <c r="F197" s="41">
        <v>2648.09</v>
      </c>
      <c r="G197" s="41"/>
      <c r="H197" s="41"/>
      <c r="I197" s="41"/>
      <c r="J197" s="41">
        <f>SUM(F197:I197)</f>
        <v>2648.09</v>
      </c>
      <c r="K197" s="41">
        <v>0</v>
      </c>
      <c r="L197" s="41"/>
      <c r="M197" s="41"/>
      <c r="N197" s="41"/>
      <c r="O197" s="41">
        <f>SUM(K197:N197)</f>
        <v>0</v>
      </c>
      <c r="P197" s="41">
        <f>J197-O197</f>
        <v>2648.09</v>
      </c>
      <c r="Q197" s="41"/>
      <c r="R197" s="41">
        <f>P197-Q197</f>
        <v>2648.09</v>
      </c>
      <c r="S197" s="154"/>
    </row>
    <row r="198" spans="2:19" ht="65.099999999999994" customHeight="1" x14ac:dyDescent="0.25">
      <c r="B198" s="44" t="s">
        <v>126</v>
      </c>
      <c r="C198" s="43" t="s">
        <v>127</v>
      </c>
      <c r="D198" s="41">
        <v>210.12</v>
      </c>
      <c r="E198" s="42">
        <v>12.6</v>
      </c>
      <c r="F198" s="41">
        <v>2648.09</v>
      </c>
      <c r="G198" s="41"/>
      <c r="H198" s="41"/>
      <c r="I198" s="41"/>
      <c r="J198" s="41">
        <f>SUM(F198:I198)</f>
        <v>2648.09</v>
      </c>
      <c r="K198" s="41">
        <v>0</v>
      </c>
      <c r="L198" s="41"/>
      <c r="M198" s="41"/>
      <c r="N198" s="41"/>
      <c r="O198" s="41">
        <f>SUM(K198:N198)</f>
        <v>0</v>
      </c>
      <c r="P198" s="41">
        <f>J198-O198</f>
        <v>2648.09</v>
      </c>
      <c r="Q198" s="41"/>
      <c r="R198" s="41">
        <f>P198-Q198</f>
        <v>2648.09</v>
      </c>
      <c r="S198" s="154"/>
    </row>
    <row r="199" spans="2:19" ht="65.099999999999994" customHeight="1" x14ac:dyDescent="0.25">
      <c r="B199" s="44" t="s">
        <v>126</v>
      </c>
      <c r="C199" s="43" t="s">
        <v>125</v>
      </c>
      <c r="D199" s="41">
        <v>253.09</v>
      </c>
      <c r="E199" s="42">
        <v>12.6</v>
      </c>
      <c r="F199" s="41">
        <v>3189.63</v>
      </c>
      <c r="G199" s="41"/>
      <c r="H199" s="41"/>
      <c r="I199" s="41"/>
      <c r="J199" s="41">
        <f>SUM(F199:I199)</f>
        <v>3189.63</v>
      </c>
      <c r="K199" s="41">
        <v>86.21</v>
      </c>
      <c r="L199" s="41"/>
      <c r="M199" s="41"/>
      <c r="N199" s="41"/>
      <c r="O199" s="41">
        <f>SUM(K199:N199)</f>
        <v>86.21</v>
      </c>
      <c r="P199" s="41">
        <f>J199-O199</f>
        <v>3103.42</v>
      </c>
      <c r="Q199" s="41"/>
      <c r="R199" s="41">
        <f>P199-Q199</f>
        <v>3103.42</v>
      </c>
      <c r="S199" s="154"/>
    </row>
    <row r="200" spans="2:19" ht="65.099999999999994" customHeight="1" x14ac:dyDescent="0.25">
      <c r="B200" s="44" t="s">
        <v>123</v>
      </c>
      <c r="C200" s="43" t="s">
        <v>124</v>
      </c>
      <c r="D200" s="41">
        <v>271.06</v>
      </c>
      <c r="E200" s="42">
        <v>12.6</v>
      </c>
      <c r="F200" s="41">
        <v>3416.1</v>
      </c>
      <c r="G200" s="41"/>
      <c r="H200" s="41"/>
      <c r="I200" s="41"/>
      <c r="J200" s="41">
        <f>SUM(F200:I200)</f>
        <v>3416.1</v>
      </c>
      <c r="K200" s="41">
        <v>122.45</v>
      </c>
      <c r="L200" s="41"/>
      <c r="M200" s="41"/>
      <c r="N200" s="41"/>
      <c r="O200" s="41">
        <f>SUM(K200:N200)</f>
        <v>122.45</v>
      </c>
      <c r="P200" s="41">
        <f>J200-O200</f>
        <v>3293.65</v>
      </c>
      <c r="Q200" s="41"/>
      <c r="R200" s="41">
        <f>P200-Q200</f>
        <v>3293.65</v>
      </c>
      <c r="S200" s="154"/>
    </row>
    <row r="201" spans="2:19" ht="65.099999999999994" customHeight="1" x14ac:dyDescent="0.25">
      <c r="B201" s="44" t="s">
        <v>123</v>
      </c>
      <c r="C201" s="43" t="s">
        <v>122</v>
      </c>
      <c r="D201" s="41">
        <v>271.06</v>
      </c>
      <c r="E201" s="42">
        <v>12.6</v>
      </c>
      <c r="F201" s="41">
        <v>3416.1</v>
      </c>
      <c r="G201" s="41"/>
      <c r="H201" s="41"/>
      <c r="I201" s="41"/>
      <c r="J201" s="41">
        <f>SUM(F201:I201)</f>
        <v>3416.1</v>
      </c>
      <c r="K201" s="41">
        <v>122.45</v>
      </c>
      <c r="L201" s="41"/>
      <c r="M201" s="41"/>
      <c r="N201" s="41"/>
      <c r="O201" s="41">
        <f>SUM(K201:N201)</f>
        <v>122.45</v>
      </c>
      <c r="P201" s="41">
        <f>J201-O201</f>
        <v>3293.65</v>
      </c>
      <c r="Q201" s="41"/>
      <c r="R201" s="41">
        <f>P201-Q201</f>
        <v>3293.65</v>
      </c>
      <c r="S201" s="154"/>
    </row>
    <row r="202" spans="2:19" ht="65.099999999999994" customHeight="1" x14ac:dyDescent="0.25">
      <c r="B202" s="44" t="s">
        <v>119</v>
      </c>
      <c r="C202" s="43" t="s">
        <v>121</v>
      </c>
      <c r="D202" s="41">
        <v>207.79</v>
      </c>
      <c r="E202" s="42">
        <v>12.6</v>
      </c>
      <c r="F202" s="41">
        <v>2618.7199999999998</v>
      </c>
      <c r="G202" s="41"/>
      <c r="H202" s="41"/>
      <c r="I202" s="41"/>
      <c r="J202" s="41">
        <f>SUM(F202:I202)</f>
        <v>2618.7199999999998</v>
      </c>
      <c r="K202" s="41">
        <v>0</v>
      </c>
      <c r="L202" s="41"/>
      <c r="M202" s="41"/>
      <c r="N202" s="41"/>
      <c r="O202" s="41">
        <f>SUM(K202:N202)</f>
        <v>0</v>
      </c>
      <c r="P202" s="41">
        <f>J202-O202</f>
        <v>2618.7199999999998</v>
      </c>
      <c r="Q202" s="41"/>
      <c r="R202" s="41">
        <f>P202-Q202</f>
        <v>2618.7199999999998</v>
      </c>
      <c r="S202" s="154"/>
    </row>
    <row r="203" spans="2:19" ht="65.099999999999994" customHeight="1" x14ac:dyDescent="0.25">
      <c r="B203" s="44" t="s">
        <v>119</v>
      </c>
      <c r="C203" s="43" t="s">
        <v>120</v>
      </c>
      <c r="D203" s="41">
        <v>211.56</v>
      </c>
      <c r="E203" s="42">
        <v>12.6</v>
      </c>
      <c r="F203" s="41">
        <v>2666.3</v>
      </c>
      <c r="G203" s="41"/>
      <c r="H203" s="41"/>
      <c r="I203" s="41"/>
      <c r="J203" s="41">
        <f>SUM(F203:I203)</f>
        <v>2666.3</v>
      </c>
      <c r="K203" s="41">
        <v>1.69</v>
      </c>
      <c r="L203" s="41"/>
      <c r="M203" s="41"/>
      <c r="N203" s="41"/>
      <c r="O203" s="41">
        <f>SUM(K203:N203)</f>
        <v>1.69</v>
      </c>
      <c r="P203" s="41">
        <f>J203-O203</f>
        <v>2664.61</v>
      </c>
      <c r="Q203" s="41"/>
      <c r="R203" s="41">
        <f>P203-Q203</f>
        <v>2664.61</v>
      </c>
      <c r="S203" s="154"/>
    </row>
    <row r="204" spans="2:19" ht="65.099999999999994" customHeight="1" x14ac:dyDescent="0.25">
      <c r="B204" s="44" t="s">
        <v>119</v>
      </c>
      <c r="C204" s="43" t="s">
        <v>118</v>
      </c>
      <c r="D204" s="41">
        <v>211.56</v>
      </c>
      <c r="E204" s="42">
        <v>12.6</v>
      </c>
      <c r="F204" s="41">
        <v>2666.72</v>
      </c>
      <c r="G204" s="41"/>
      <c r="H204" s="41"/>
      <c r="I204" s="41"/>
      <c r="J204" s="41">
        <f>SUM(F204:I204)</f>
        <v>2666.72</v>
      </c>
      <c r="K204" s="41">
        <v>1.69</v>
      </c>
      <c r="L204" s="41"/>
      <c r="M204" s="41"/>
      <c r="N204" s="41"/>
      <c r="O204" s="41">
        <f>SUM(K204:N204)</f>
        <v>1.69</v>
      </c>
      <c r="P204" s="41">
        <f>J204-O204</f>
        <v>2665.0299999999997</v>
      </c>
      <c r="Q204" s="41"/>
      <c r="R204" s="41">
        <f>P204-Q204</f>
        <v>2665.0299999999997</v>
      </c>
      <c r="S204" s="154"/>
    </row>
    <row r="205" spans="2:19" ht="65.099999999999994" customHeight="1" x14ac:dyDescent="0.25">
      <c r="B205" s="53"/>
      <c r="C205" s="52"/>
      <c r="D205" s="51"/>
      <c r="E205" s="50"/>
      <c r="F205" s="47">
        <f>SUM(F190:F204)</f>
        <v>45099.470000000008</v>
      </c>
      <c r="G205" s="47">
        <f>SUM(G190:G204)</f>
        <v>0</v>
      </c>
      <c r="H205" s="47">
        <f>SUM(H190:H204)</f>
        <v>0</v>
      </c>
      <c r="I205" s="47">
        <f>SUM(I190:I204)</f>
        <v>0</v>
      </c>
      <c r="J205" s="47">
        <f>SUM(J190:J204)</f>
        <v>45099.470000000008</v>
      </c>
      <c r="K205" s="47">
        <f>SUM(K190:K204)</f>
        <v>1153.6100000000001</v>
      </c>
      <c r="L205" s="47">
        <f>SUM(L190:L204)</f>
        <v>0</v>
      </c>
      <c r="M205" s="47">
        <f>SUM(M190:M204)</f>
        <v>0</v>
      </c>
      <c r="N205" s="47">
        <f>SUM(N190:N204)</f>
        <v>0</v>
      </c>
      <c r="O205" s="47">
        <f>SUM(O190:O204)</f>
        <v>1153.6100000000001</v>
      </c>
      <c r="P205" s="47">
        <f>SUM(P190:P204)</f>
        <v>43945.860000000008</v>
      </c>
      <c r="Q205" s="47">
        <f>SUM(Q190:Q204)</f>
        <v>0</v>
      </c>
      <c r="R205" s="47">
        <f>SUM(R190:R204)</f>
        <v>43945.860000000008</v>
      </c>
    </row>
    <row r="206" spans="2:19" ht="65.099999999999994" customHeight="1" thickBot="1" x14ac:dyDescent="0.3">
      <c r="B206" s="53"/>
      <c r="C206" s="52"/>
      <c r="D206" s="51"/>
      <c r="E206" s="50"/>
      <c r="F206" s="51"/>
      <c r="G206" s="51"/>
      <c r="H206" s="51"/>
      <c r="I206" s="51"/>
      <c r="J206" s="51"/>
      <c r="K206" s="51"/>
      <c r="L206" s="51"/>
      <c r="M206" s="51"/>
      <c r="N206" s="51"/>
      <c r="O206" s="51"/>
      <c r="P206" s="51"/>
      <c r="Q206" s="51"/>
      <c r="R206" s="51"/>
    </row>
    <row r="207" spans="2:19" ht="65.099999999999994" customHeight="1" thickBot="1" x14ac:dyDescent="0.3">
      <c r="B207" s="441" t="s">
        <v>117</v>
      </c>
      <c r="C207" s="52"/>
      <c r="D207" s="51"/>
      <c r="E207" s="50"/>
      <c r="F207" s="51"/>
      <c r="G207" s="51"/>
      <c r="H207" s="51"/>
      <c r="I207" s="51"/>
      <c r="J207" s="51"/>
      <c r="K207" s="51"/>
      <c r="L207" s="51"/>
      <c r="M207" s="51"/>
      <c r="N207" s="51"/>
      <c r="O207" s="51"/>
      <c r="P207" s="51"/>
      <c r="Q207" s="51"/>
      <c r="R207" s="51"/>
    </row>
    <row r="208" spans="2:19" ht="65.099999999999994" customHeight="1" x14ac:dyDescent="0.25">
      <c r="B208" s="54" t="s">
        <v>116</v>
      </c>
      <c r="C208" s="43" t="s">
        <v>115</v>
      </c>
      <c r="D208" s="41">
        <v>228.65</v>
      </c>
      <c r="E208" s="42">
        <v>12.6</v>
      </c>
      <c r="F208" s="41">
        <v>2881.62</v>
      </c>
      <c r="G208" s="41"/>
      <c r="H208" s="41"/>
      <c r="I208" s="41"/>
      <c r="J208" s="41">
        <f>SUM(F208:I208)</f>
        <v>2881.62</v>
      </c>
      <c r="K208" s="41">
        <v>25.11</v>
      </c>
      <c r="L208" s="41"/>
      <c r="M208" s="41"/>
      <c r="N208" s="41"/>
      <c r="O208" s="41">
        <f>SUM(K208:N208)</f>
        <v>25.11</v>
      </c>
      <c r="P208" s="41">
        <f>J208-O208</f>
        <v>2856.5099999999998</v>
      </c>
      <c r="Q208" s="41"/>
      <c r="R208" s="57">
        <f>P208-Q208</f>
        <v>2856.5099999999998</v>
      </c>
      <c r="S208" s="154"/>
    </row>
    <row r="209" spans="2:19" ht="65.099999999999994" customHeight="1" x14ac:dyDescent="0.25">
      <c r="B209" s="53"/>
      <c r="C209" s="52"/>
      <c r="D209" s="51"/>
      <c r="E209" s="50"/>
      <c r="F209" s="47">
        <f>SUM(F208)</f>
        <v>2881.62</v>
      </c>
      <c r="G209" s="47">
        <f>SUM(G208)</f>
        <v>0</v>
      </c>
      <c r="H209" s="47">
        <f>SUM(H208)</f>
        <v>0</v>
      </c>
      <c r="I209" s="47">
        <f>SUM(I208)</f>
        <v>0</v>
      </c>
      <c r="J209" s="47">
        <f>SUM(J208)</f>
        <v>2881.62</v>
      </c>
      <c r="K209" s="47">
        <f>SUM(K208)</f>
        <v>25.11</v>
      </c>
      <c r="L209" s="47">
        <f>SUM(L208)</f>
        <v>0</v>
      </c>
      <c r="M209" s="47">
        <f>SUM(M208)</f>
        <v>0</v>
      </c>
      <c r="N209" s="47">
        <f>SUM(N208)</f>
        <v>0</v>
      </c>
      <c r="O209" s="47">
        <f>SUM(O208)</f>
        <v>25.11</v>
      </c>
      <c r="P209" s="47">
        <f>SUM(P208)</f>
        <v>2856.5099999999998</v>
      </c>
      <c r="Q209" s="47">
        <f>SUM(Q208)</f>
        <v>0</v>
      </c>
      <c r="R209" s="47">
        <f>SUM(R208)</f>
        <v>2856.5099999999998</v>
      </c>
    </row>
    <row r="210" spans="2:19" ht="65.099999999999994" customHeight="1" thickBot="1" x14ac:dyDescent="0.3">
      <c r="B210" s="53"/>
      <c r="C210" s="52"/>
      <c r="D210" s="51"/>
      <c r="E210" s="50"/>
      <c r="F210" s="51"/>
      <c r="G210" s="51"/>
      <c r="H210" s="51"/>
      <c r="I210" s="51"/>
      <c r="J210" s="51"/>
      <c r="K210" s="51"/>
      <c r="L210" s="51"/>
      <c r="M210" s="51"/>
      <c r="N210" s="51"/>
      <c r="O210" s="51"/>
      <c r="P210" s="51"/>
      <c r="Q210" s="51"/>
      <c r="R210" s="51"/>
    </row>
    <row r="211" spans="2:19" ht="65.099999999999994" customHeight="1" thickBot="1" x14ac:dyDescent="0.3">
      <c r="B211" s="441" t="s">
        <v>114</v>
      </c>
      <c r="C211" s="52"/>
      <c r="D211" s="51"/>
      <c r="E211" s="50"/>
      <c r="F211" s="51"/>
      <c r="G211" s="51"/>
      <c r="H211" s="51"/>
      <c r="I211" s="51"/>
      <c r="J211" s="51"/>
      <c r="K211" s="51"/>
      <c r="L211" s="51"/>
      <c r="M211" s="51"/>
      <c r="N211" s="51"/>
      <c r="O211" s="51"/>
      <c r="P211" s="51"/>
      <c r="Q211" s="51"/>
      <c r="R211" s="51"/>
    </row>
    <row r="212" spans="2:19" ht="65.099999999999994" customHeight="1" x14ac:dyDescent="0.25">
      <c r="B212" s="54" t="s">
        <v>113</v>
      </c>
      <c r="C212" s="43" t="s">
        <v>112</v>
      </c>
      <c r="D212" s="41">
        <v>199.27</v>
      </c>
      <c r="E212" s="42">
        <v>12.6</v>
      </c>
      <c r="F212" s="41">
        <v>2511.35</v>
      </c>
      <c r="G212" s="41"/>
      <c r="H212" s="41"/>
      <c r="I212" s="41"/>
      <c r="J212" s="41">
        <f>SUM(F212:I212)</f>
        <v>2511.35</v>
      </c>
      <c r="K212" s="41">
        <v>0</v>
      </c>
      <c r="L212" s="41"/>
      <c r="M212" s="41"/>
      <c r="N212" s="41"/>
      <c r="O212" s="41">
        <f>SUM(K212:N212)</f>
        <v>0</v>
      </c>
      <c r="P212" s="41">
        <f>J212-O212</f>
        <v>2511.35</v>
      </c>
      <c r="Q212" s="41"/>
      <c r="R212" s="41">
        <f>P212-Q212</f>
        <v>2511.35</v>
      </c>
      <c r="S212" s="154"/>
    </row>
    <row r="213" spans="2:19" ht="65.099999999999994" customHeight="1" x14ac:dyDescent="0.25">
      <c r="B213" s="44" t="s">
        <v>111</v>
      </c>
      <c r="C213" s="43" t="s">
        <v>110</v>
      </c>
      <c r="D213" s="41">
        <v>252.17</v>
      </c>
      <c r="E213" s="42">
        <v>12.6</v>
      </c>
      <c r="F213" s="41">
        <v>3178.03</v>
      </c>
      <c r="G213" s="41"/>
      <c r="H213" s="41"/>
      <c r="I213" s="41"/>
      <c r="J213" s="41">
        <f>SUM(F213:I213)</f>
        <v>3178.03</v>
      </c>
      <c r="K213" s="41">
        <v>84.36</v>
      </c>
      <c r="L213" s="41"/>
      <c r="M213" s="41"/>
      <c r="N213" s="41"/>
      <c r="O213" s="41">
        <f>SUM(K213:N213)</f>
        <v>84.36</v>
      </c>
      <c r="P213" s="41">
        <f>J213-O213</f>
        <v>3093.67</v>
      </c>
      <c r="Q213" s="41"/>
      <c r="R213" s="41">
        <f>P213-Q213</f>
        <v>3093.67</v>
      </c>
      <c r="S213" s="154"/>
    </row>
    <row r="214" spans="2:19" ht="65.099999999999994" customHeight="1" x14ac:dyDescent="0.25">
      <c r="B214" s="53"/>
      <c r="C214" s="52"/>
      <c r="D214" s="51"/>
      <c r="E214" s="50"/>
      <c r="F214" s="47">
        <f>SUM(F212:F213)</f>
        <v>5689.38</v>
      </c>
      <c r="G214" s="47">
        <f>SUM(G212:G213)</f>
        <v>0</v>
      </c>
      <c r="H214" s="47">
        <f>SUM(H212:H213)</f>
        <v>0</v>
      </c>
      <c r="I214" s="47">
        <f>SUM(I212:I213)</f>
        <v>0</v>
      </c>
      <c r="J214" s="47">
        <f>SUM(J212:J213)</f>
        <v>5689.38</v>
      </c>
      <c r="K214" s="47">
        <f>SUM(K212:K213)</f>
        <v>84.36</v>
      </c>
      <c r="L214" s="47">
        <f>SUM(L212:L213)</f>
        <v>0</v>
      </c>
      <c r="M214" s="47">
        <f>SUM(M212:M213)</f>
        <v>0</v>
      </c>
      <c r="N214" s="47">
        <f>SUM(N212:N213)</f>
        <v>0</v>
      </c>
      <c r="O214" s="47">
        <f>SUM(O212:O213)</f>
        <v>84.36</v>
      </c>
      <c r="P214" s="47">
        <f>SUM(P212:P213)</f>
        <v>5605.02</v>
      </c>
      <c r="Q214" s="47">
        <f>SUM(Q212:Q213)</f>
        <v>0</v>
      </c>
      <c r="R214" s="47">
        <f>SUM(R212:R213)</f>
        <v>5605.02</v>
      </c>
    </row>
    <row r="215" spans="2:19" ht="65.099999999999994" customHeight="1" thickBot="1" x14ac:dyDescent="0.3">
      <c r="B215" s="53"/>
      <c r="C215" s="52"/>
      <c r="D215" s="51"/>
      <c r="E215" s="50"/>
      <c r="F215" s="51"/>
      <c r="G215" s="51"/>
      <c r="H215" s="51"/>
      <c r="I215" s="51"/>
      <c r="J215" s="51"/>
      <c r="K215" s="51"/>
      <c r="L215" s="51"/>
      <c r="M215" s="51"/>
      <c r="N215" s="51"/>
      <c r="O215" s="51"/>
      <c r="P215" s="51"/>
      <c r="Q215" s="51"/>
      <c r="R215" s="51"/>
    </row>
    <row r="216" spans="2:19" ht="65.099999999999994" customHeight="1" thickBot="1" x14ac:dyDescent="0.3">
      <c r="B216" s="441" t="s">
        <v>109</v>
      </c>
      <c r="C216" s="52"/>
      <c r="D216" s="51"/>
      <c r="E216" s="50"/>
      <c r="F216" s="51"/>
      <c r="G216" s="51"/>
      <c r="H216" s="51"/>
      <c r="I216" s="51"/>
      <c r="J216" s="51"/>
      <c r="K216" s="51"/>
      <c r="L216" s="51"/>
      <c r="M216" s="51"/>
      <c r="N216" s="51"/>
      <c r="O216" s="51"/>
      <c r="P216" s="51"/>
      <c r="Q216" s="51"/>
      <c r="R216" s="51"/>
    </row>
    <row r="217" spans="2:19" ht="65.099999999999994" customHeight="1" thickBot="1" x14ac:dyDescent="0.3">
      <c r="B217" s="48"/>
      <c r="C217" s="52"/>
      <c r="D217" s="51"/>
      <c r="E217" s="50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</row>
    <row r="218" spans="2:19" ht="65.099999999999994" customHeight="1" thickBot="1" x14ac:dyDescent="0.3">
      <c r="B218" s="441" t="s">
        <v>108</v>
      </c>
      <c r="C218" s="52"/>
      <c r="D218" s="51"/>
      <c r="E218" s="50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</row>
    <row r="219" spans="2:19" ht="65.099999999999994" customHeight="1" x14ac:dyDescent="0.25">
      <c r="B219" s="54" t="s">
        <v>106</v>
      </c>
      <c r="C219" s="43" t="s">
        <v>107</v>
      </c>
      <c r="D219" s="41">
        <v>131.66999999999999</v>
      </c>
      <c r="E219" s="42">
        <v>12.6</v>
      </c>
      <c r="F219" s="41">
        <v>1659.4</v>
      </c>
      <c r="G219" s="41"/>
      <c r="H219" s="41"/>
      <c r="I219" s="41"/>
      <c r="J219" s="41">
        <f>SUM(F219:I219)</f>
        <v>1659.4</v>
      </c>
      <c r="K219" s="41"/>
      <c r="L219" s="41"/>
      <c r="M219" s="41"/>
      <c r="N219" s="41"/>
      <c r="O219" s="41">
        <f>SUM(K219:N219)</f>
        <v>0</v>
      </c>
      <c r="P219" s="41">
        <f>J219-O219</f>
        <v>1659.4</v>
      </c>
      <c r="Q219" s="41"/>
      <c r="R219" s="41">
        <f>P219-Q219</f>
        <v>1659.4</v>
      </c>
      <c r="S219" s="154"/>
    </row>
    <row r="220" spans="2:19" ht="65.099999999999994" customHeight="1" x14ac:dyDescent="0.25">
      <c r="B220" s="44" t="s">
        <v>106</v>
      </c>
      <c r="C220" s="43" t="s">
        <v>105</v>
      </c>
      <c r="D220" s="41">
        <v>219.32</v>
      </c>
      <c r="E220" s="42">
        <v>12.6</v>
      </c>
      <c r="F220" s="41">
        <v>2764.03</v>
      </c>
      <c r="G220" s="41"/>
      <c r="H220" s="41"/>
      <c r="I220" s="41"/>
      <c r="J220" s="41">
        <f>SUM(F220:I220)</f>
        <v>2764.03</v>
      </c>
      <c r="K220" s="41">
        <v>12.32</v>
      </c>
      <c r="L220" s="41"/>
      <c r="M220" s="41"/>
      <c r="N220" s="41"/>
      <c r="O220" s="41">
        <f>SUM(K220:N220)</f>
        <v>12.32</v>
      </c>
      <c r="P220" s="41">
        <f>J220-O220</f>
        <v>2751.71</v>
      </c>
      <c r="Q220" s="41"/>
      <c r="R220" s="41">
        <f>P220-Q220</f>
        <v>2751.71</v>
      </c>
      <c r="S220" s="154"/>
    </row>
    <row r="221" spans="2:19" ht="65.099999999999994" customHeight="1" x14ac:dyDescent="0.25">
      <c r="B221" s="44" t="s">
        <v>104</v>
      </c>
      <c r="C221" s="43" t="s">
        <v>103</v>
      </c>
      <c r="D221" s="41">
        <v>174.01</v>
      </c>
      <c r="E221" s="42">
        <v>12.6</v>
      </c>
      <c r="F221" s="41">
        <v>2193</v>
      </c>
      <c r="G221" s="41"/>
      <c r="H221" s="41"/>
      <c r="I221" s="41"/>
      <c r="J221" s="41">
        <f>SUM(F221:I221)</f>
        <v>2193</v>
      </c>
      <c r="K221" s="41">
        <v>0</v>
      </c>
      <c r="L221" s="41"/>
      <c r="M221" s="41"/>
      <c r="N221" s="41"/>
      <c r="O221" s="41">
        <f>SUM(K221:N221)</f>
        <v>0</v>
      </c>
      <c r="P221" s="41">
        <f>J221-O221</f>
        <v>2193</v>
      </c>
      <c r="Q221" s="41"/>
      <c r="R221" s="41">
        <f>P221-Q221</f>
        <v>2193</v>
      </c>
      <c r="S221" s="154"/>
    </row>
    <row r="222" spans="2:19" ht="65.099999999999994" customHeight="1" x14ac:dyDescent="0.25">
      <c r="B222" s="44" t="s">
        <v>102</v>
      </c>
      <c r="C222" s="43" t="s">
        <v>101</v>
      </c>
      <c r="D222" s="41">
        <v>180.72</v>
      </c>
      <c r="E222" s="42">
        <v>12.6</v>
      </c>
      <c r="F222" s="41">
        <v>2277.5700000000002</v>
      </c>
      <c r="G222" s="41"/>
      <c r="H222" s="41"/>
      <c r="I222" s="41"/>
      <c r="J222" s="41">
        <f>SUM(F222:I222)</f>
        <v>2277.5700000000002</v>
      </c>
      <c r="K222" s="41">
        <v>0</v>
      </c>
      <c r="L222" s="41"/>
      <c r="M222" s="41"/>
      <c r="N222" s="41"/>
      <c r="O222" s="41">
        <f>SUM(K222:N222)</f>
        <v>0</v>
      </c>
      <c r="P222" s="41">
        <f>J222-O222</f>
        <v>2277.5700000000002</v>
      </c>
      <c r="Q222" s="41"/>
      <c r="R222" s="41">
        <f>P222-Q222</f>
        <v>2277.5700000000002</v>
      </c>
      <c r="S222" s="154"/>
    </row>
    <row r="223" spans="2:19" ht="65.099999999999994" customHeight="1" x14ac:dyDescent="0.25">
      <c r="B223" s="53"/>
      <c r="C223" s="52"/>
      <c r="D223" s="51"/>
      <c r="E223" s="50"/>
      <c r="F223" s="47">
        <f>SUM(F219:F222)</f>
        <v>8894</v>
      </c>
      <c r="G223" s="47">
        <f>SUM(G219:G222)</f>
        <v>0</v>
      </c>
      <c r="H223" s="47">
        <f>SUM(H219:H222)</f>
        <v>0</v>
      </c>
      <c r="I223" s="47">
        <f>SUM(I219:I222)</f>
        <v>0</v>
      </c>
      <c r="J223" s="47">
        <f>SUM(J219:J222)</f>
        <v>8894</v>
      </c>
      <c r="K223" s="47">
        <f>SUM(K219:K222)</f>
        <v>12.32</v>
      </c>
      <c r="L223" s="47">
        <f>SUM(L219:L222)</f>
        <v>0</v>
      </c>
      <c r="M223" s="47">
        <f>SUM(M219:M222)</f>
        <v>0</v>
      </c>
      <c r="N223" s="47">
        <f>SUM(N219:N222)</f>
        <v>0</v>
      </c>
      <c r="O223" s="47">
        <f>SUM(O219:O222)</f>
        <v>12.32</v>
      </c>
      <c r="P223" s="47">
        <f>SUM(P219:P222)</f>
        <v>8881.68</v>
      </c>
      <c r="Q223" s="47">
        <f>SUM(Q219:Q222)</f>
        <v>0</v>
      </c>
      <c r="R223" s="47">
        <f>SUM(R219:R222)</f>
        <v>8881.68</v>
      </c>
    </row>
    <row r="224" spans="2:19" ht="65.099999999999994" customHeight="1" thickBot="1" x14ac:dyDescent="0.3">
      <c r="B224" s="53"/>
      <c r="C224" s="52"/>
      <c r="D224" s="51"/>
      <c r="E224" s="50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  <c r="Q224" s="51"/>
      <c r="R224" s="51"/>
    </row>
    <row r="225" spans="2:19" ht="65.099999999999994" customHeight="1" thickBot="1" x14ac:dyDescent="0.3">
      <c r="B225" s="441" t="s">
        <v>100</v>
      </c>
      <c r="C225" s="52"/>
      <c r="D225" s="51"/>
      <c r="E225" s="50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  <c r="Q225" s="51"/>
      <c r="R225" s="51"/>
    </row>
    <row r="226" spans="2:19" ht="65.099999999999994" customHeight="1" x14ac:dyDescent="0.25">
      <c r="B226" s="54" t="s">
        <v>99</v>
      </c>
      <c r="C226" s="43" t="s">
        <v>98</v>
      </c>
      <c r="D226" s="41">
        <v>144.08000000000001</v>
      </c>
      <c r="E226" s="42">
        <v>12.6</v>
      </c>
      <c r="F226" s="41">
        <v>1815.8</v>
      </c>
      <c r="G226" s="41"/>
      <c r="H226" s="41"/>
      <c r="I226" s="41"/>
      <c r="J226" s="41">
        <f>SUM(F226:I226)</f>
        <v>1815.8</v>
      </c>
      <c r="K226" s="41"/>
      <c r="L226" s="41"/>
      <c r="M226" s="41"/>
      <c r="N226" s="41"/>
      <c r="O226" s="41">
        <f>SUM(K226:N226)</f>
        <v>0</v>
      </c>
      <c r="P226" s="41">
        <f>J226-O226</f>
        <v>1815.8</v>
      </c>
      <c r="Q226" s="41"/>
      <c r="R226" s="41">
        <f>P226-Q226</f>
        <v>1815.8</v>
      </c>
      <c r="S226" s="154"/>
    </row>
    <row r="227" spans="2:19" ht="65.099999999999994" customHeight="1" x14ac:dyDescent="0.25">
      <c r="B227" s="44" t="s">
        <v>97</v>
      </c>
      <c r="C227" s="43" t="s">
        <v>96</v>
      </c>
      <c r="D227" s="41">
        <v>166.98</v>
      </c>
      <c r="E227" s="42">
        <v>12.6</v>
      </c>
      <c r="F227" s="41">
        <v>2104.41</v>
      </c>
      <c r="G227" s="41"/>
      <c r="H227" s="41"/>
      <c r="I227" s="59"/>
      <c r="J227" s="41">
        <f>SUM(F227:I227)</f>
        <v>2104.41</v>
      </c>
      <c r="K227" s="41"/>
      <c r="L227" s="41"/>
      <c r="M227" s="41"/>
      <c r="N227" s="41"/>
      <c r="O227" s="41">
        <f>SUM(K227:N227)</f>
        <v>0</v>
      </c>
      <c r="P227" s="41">
        <f>J227-O227</f>
        <v>2104.41</v>
      </c>
      <c r="Q227" s="41"/>
      <c r="R227" s="41">
        <f>P227-Q227</f>
        <v>2104.41</v>
      </c>
      <c r="S227" s="154"/>
    </row>
    <row r="228" spans="2:19" ht="65.099999999999994" customHeight="1" x14ac:dyDescent="0.25">
      <c r="B228" s="44" t="s">
        <v>95</v>
      </c>
      <c r="C228" s="43" t="s">
        <v>94</v>
      </c>
      <c r="D228" s="41">
        <v>198.78</v>
      </c>
      <c r="E228" s="42">
        <v>12.6</v>
      </c>
      <c r="F228" s="41">
        <v>2505.17</v>
      </c>
      <c r="G228" s="41"/>
      <c r="H228" s="41"/>
      <c r="I228" s="41"/>
      <c r="J228" s="41">
        <f>SUM(F228:I228)</f>
        <v>2505.17</v>
      </c>
      <c r="K228" s="41">
        <v>0</v>
      </c>
      <c r="L228" s="41"/>
      <c r="M228" s="41"/>
      <c r="N228" s="41"/>
      <c r="O228" s="41">
        <f>SUM(K228:N228)</f>
        <v>0</v>
      </c>
      <c r="P228" s="41">
        <f>J228-O228</f>
        <v>2505.17</v>
      </c>
      <c r="Q228" s="41"/>
      <c r="R228" s="41">
        <f>P228-Q228</f>
        <v>2505.17</v>
      </c>
      <c r="S228" s="154"/>
    </row>
    <row r="229" spans="2:19" ht="65.099999999999994" customHeight="1" x14ac:dyDescent="0.25">
      <c r="B229" s="44" t="s">
        <v>93</v>
      </c>
      <c r="C229" s="43" t="s">
        <v>92</v>
      </c>
      <c r="D229" s="41">
        <v>190.94</v>
      </c>
      <c r="E229" s="42">
        <v>12.6</v>
      </c>
      <c r="F229" s="41">
        <v>2406.37</v>
      </c>
      <c r="G229" s="41"/>
      <c r="H229" s="41"/>
      <c r="I229" s="41"/>
      <c r="J229" s="41">
        <f>SUM(F229:I229)</f>
        <v>2406.37</v>
      </c>
      <c r="K229" s="41">
        <v>0</v>
      </c>
      <c r="L229" s="41"/>
      <c r="M229" s="41"/>
      <c r="N229" s="41"/>
      <c r="O229" s="41">
        <f>SUM(K229:N229)</f>
        <v>0</v>
      </c>
      <c r="P229" s="41">
        <f>J229-O229</f>
        <v>2406.37</v>
      </c>
      <c r="Q229" s="41"/>
      <c r="R229" s="57">
        <f>P229-Q229</f>
        <v>2406.37</v>
      </c>
      <c r="S229" s="154"/>
    </row>
    <row r="230" spans="2:19" ht="65.099999999999994" customHeight="1" x14ac:dyDescent="0.25">
      <c r="B230" s="53"/>
      <c r="C230" s="52"/>
      <c r="D230" s="51"/>
      <c r="E230" s="50"/>
      <c r="F230" s="47">
        <f>SUM(F226:F229)</f>
        <v>8831.75</v>
      </c>
      <c r="G230" s="47">
        <f>SUM(G226:G229)</f>
        <v>0</v>
      </c>
      <c r="H230" s="47">
        <f>SUM(H226:H229)</f>
        <v>0</v>
      </c>
      <c r="I230" s="47">
        <f>SUM(I226:I229)</f>
        <v>0</v>
      </c>
      <c r="J230" s="47">
        <f>SUM(J226:J229)</f>
        <v>8831.75</v>
      </c>
      <c r="K230" s="47">
        <f>SUM(K226:K229)</f>
        <v>0</v>
      </c>
      <c r="L230" s="47">
        <f>SUM(L226:L229)</f>
        <v>0</v>
      </c>
      <c r="M230" s="47">
        <f>SUM(M226:M229)</f>
        <v>0</v>
      </c>
      <c r="N230" s="47">
        <f>SUM(N226:N229)</f>
        <v>0</v>
      </c>
      <c r="O230" s="47">
        <f>SUM(O226:O229)</f>
        <v>0</v>
      </c>
      <c r="P230" s="47">
        <f>SUM(P226:P229)</f>
        <v>8831.75</v>
      </c>
      <c r="Q230" s="47">
        <f>SUM(Q226:Q229)</f>
        <v>0</v>
      </c>
      <c r="R230" s="47">
        <f>SUM(R226:R229)</f>
        <v>8831.75</v>
      </c>
    </row>
    <row r="231" spans="2:19" ht="65.099999999999994" customHeight="1" thickBot="1" x14ac:dyDescent="0.3">
      <c r="B231" s="53"/>
      <c r="C231" s="52"/>
      <c r="D231" s="51"/>
      <c r="E231" s="50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  <c r="Q231" s="51"/>
      <c r="R231" s="51"/>
    </row>
    <row r="232" spans="2:19" ht="65.099999999999994" customHeight="1" thickBot="1" x14ac:dyDescent="0.3">
      <c r="B232" s="441" t="s">
        <v>91</v>
      </c>
      <c r="C232" s="52"/>
      <c r="D232" s="51"/>
      <c r="E232" s="50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  <c r="Q232" s="51"/>
      <c r="R232" s="51"/>
    </row>
    <row r="233" spans="2:19" ht="65.099999999999994" customHeight="1" x14ac:dyDescent="0.25">
      <c r="B233" s="54" t="s">
        <v>90</v>
      </c>
      <c r="C233" s="43" t="s">
        <v>89</v>
      </c>
      <c r="D233" s="41">
        <v>348.03</v>
      </c>
      <c r="E233" s="42">
        <v>12.6</v>
      </c>
      <c r="F233" s="41">
        <v>4386.13</v>
      </c>
      <c r="G233" s="41"/>
      <c r="H233" s="41"/>
      <c r="I233" s="41"/>
      <c r="J233" s="41">
        <f>SUM(F233:I233)</f>
        <v>4386.13</v>
      </c>
      <c r="K233" s="41">
        <v>370.67</v>
      </c>
      <c r="L233" s="41"/>
      <c r="M233" s="41"/>
      <c r="N233" s="41"/>
      <c r="O233" s="41">
        <f>SUM(K233:N233)</f>
        <v>370.67</v>
      </c>
      <c r="P233" s="41">
        <f>J233-O233</f>
        <v>4015.46</v>
      </c>
      <c r="Q233" s="41"/>
      <c r="R233" s="41">
        <f>P233-Q233</f>
        <v>4015.46</v>
      </c>
      <c r="S233" s="154"/>
    </row>
    <row r="234" spans="2:19" ht="65.099999999999994" customHeight="1" x14ac:dyDescent="0.25">
      <c r="B234" s="44" t="s">
        <v>88</v>
      </c>
      <c r="C234" s="43" t="s">
        <v>87</v>
      </c>
      <c r="D234" s="41">
        <v>210.12</v>
      </c>
      <c r="E234" s="42">
        <v>12.6</v>
      </c>
      <c r="F234" s="41">
        <v>2648.09</v>
      </c>
      <c r="G234" s="41"/>
      <c r="H234" s="41"/>
      <c r="I234" s="41"/>
      <c r="J234" s="41">
        <f>SUM(F234:I234)</f>
        <v>2648.09</v>
      </c>
      <c r="K234" s="41">
        <v>0</v>
      </c>
      <c r="L234" s="41"/>
      <c r="M234" s="41"/>
      <c r="N234" s="41"/>
      <c r="O234" s="41">
        <f>SUM(K234:N234)</f>
        <v>0</v>
      </c>
      <c r="P234" s="41">
        <f>J234-O234</f>
        <v>2648.09</v>
      </c>
      <c r="Q234" s="41"/>
      <c r="R234" s="41">
        <f>P234-Q234</f>
        <v>2648.09</v>
      </c>
      <c r="S234" s="154"/>
    </row>
    <row r="235" spans="2:19" ht="65.099999999999994" customHeight="1" x14ac:dyDescent="0.25">
      <c r="B235" s="53"/>
      <c r="C235" s="52"/>
      <c r="D235" s="51"/>
      <c r="E235" s="50"/>
      <c r="F235" s="47">
        <f>SUM(F233:F234)</f>
        <v>7034.22</v>
      </c>
      <c r="G235" s="47">
        <f>SUM(G233:G234)</f>
        <v>0</v>
      </c>
      <c r="H235" s="47">
        <f>SUM(H233:H234)</f>
        <v>0</v>
      </c>
      <c r="I235" s="47">
        <f>SUM(I233:I234)</f>
        <v>0</v>
      </c>
      <c r="J235" s="47">
        <f>SUM(J233:J234)</f>
        <v>7034.22</v>
      </c>
      <c r="K235" s="47">
        <f>SUM(K233:K234)</f>
        <v>370.67</v>
      </c>
      <c r="L235" s="47">
        <f>SUM(L233:L234)</f>
        <v>0</v>
      </c>
      <c r="M235" s="47">
        <f>SUM(M233:M234)</f>
        <v>0</v>
      </c>
      <c r="N235" s="47">
        <f>SUM(N233:N234)</f>
        <v>0</v>
      </c>
      <c r="O235" s="47">
        <f>SUM(O233:O234)</f>
        <v>370.67</v>
      </c>
      <c r="P235" s="47">
        <f>SUM(P233:P234)</f>
        <v>6663.55</v>
      </c>
      <c r="Q235" s="47">
        <f>SUM(Q233:Q234)</f>
        <v>0</v>
      </c>
      <c r="R235" s="47">
        <f>SUM(R233:R234)</f>
        <v>6663.55</v>
      </c>
    </row>
    <row r="236" spans="2:19" ht="65.099999999999994" customHeight="1" thickBot="1" x14ac:dyDescent="0.3">
      <c r="B236" s="53"/>
      <c r="C236" s="52"/>
      <c r="D236" s="51"/>
      <c r="E236" s="50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  <c r="Q236" s="51"/>
      <c r="R236" s="51"/>
    </row>
    <row r="237" spans="2:19" ht="65.099999999999994" customHeight="1" thickBot="1" x14ac:dyDescent="0.3">
      <c r="B237" s="441" t="s">
        <v>86</v>
      </c>
      <c r="C237" s="52"/>
      <c r="D237" s="51"/>
      <c r="E237" s="50"/>
      <c r="F237" s="51"/>
      <c r="G237" s="51"/>
      <c r="H237" s="51"/>
      <c r="I237" s="51"/>
      <c r="J237" s="51"/>
      <c r="K237" s="58"/>
      <c r="L237" s="51"/>
      <c r="M237" s="51"/>
      <c r="N237" s="51"/>
      <c r="O237" s="51"/>
      <c r="P237" s="51"/>
      <c r="Q237" s="51"/>
      <c r="R237" s="51"/>
    </row>
    <row r="238" spans="2:19" ht="65.099999999999994" customHeight="1" x14ac:dyDescent="0.25">
      <c r="B238" s="54" t="s">
        <v>85</v>
      </c>
      <c r="C238" s="43" t="s">
        <v>84</v>
      </c>
      <c r="D238" s="41">
        <v>210.12</v>
      </c>
      <c r="E238" s="42">
        <v>12.6</v>
      </c>
      <c r="F238" s="41">
        <v>2648.09</v>
      </c>
      <c r="G238" s="41"/>
      <c r="H238" s="41"/>
      <c r="I238" s="41"/>
      <c r="J238" s="41">
        <f>SUM(F238:I238)</f>
        <v>2648.09</v>
      </c>
      <c r="K238" s="41">
        <v>0</v>
      </c>
      <c r="L238" s="41"/>
      <c r="M238" s="41"/>
      <c r="N238" s="41"/>
      <c r="O238" s="41">
        <f>SUM(K238:N238)</f>
        <v>0</v>
      </c>
      <c r="P238" s="41">
        <f>J238-O238</f>
        <v>2648.09</v>
      </c>
      <c r="Q238" s="41"/>
      <c r="R238" s="41">
        <f>P238-Q238</f>
        <v>2648.09</v>
      </c>
      <c r="S238" s="154"/>
    </row>
    <row r="239" spans="2:19" ht="65.099999999999994" customHeight="1" x14ac:dyDescent="0.25">
      <c r="B239" s="44" t="s">
        <v>72</v>
      </c>
      <c r="C239" s="43" t="s">
        <v>83</v>
      </c>
      <c r="D239" s="41">
        <v>190.94</v>
      </c>
      <c r="E239" s="42">
        <v>12.6</v>
      </c>
      <c r="F239" s="41">
        <v>2406.37</v>
      </c>
      <c r="G239" s="41"/>
      <c r="H239" s="41"/>
      <c r="I239" s="41"/>
      <c r="J239" s="41">
        <f>SUM(F239:I239)</f>
        <v>2406.37</v>
      </c>
      <c r="K239" s="41">
        <v>0</v>
      </c>
      <c r="L239" s="41"/>
      <c r="M239" s="41"/>
      <c r="N239" s="41"/>
      <c r="O239" s="41">
        <f>SUM(K239:N239)</f>
        <v>0</v>
      </c>
      <c r="P239" s="41">
        <f>J239-O239</f>
        <v>2406.37</v>
      </c>
      <c r="Q239" s="41"/>
      <c r="R239" s="57">
        <f>P239-Q239</f>
        <v>2406.37</v>
      </c>
      <c r="S239" s="154"/>
    </row>
    <row r="240" spans="2:19" ht="65.099999999999994" customHeight="1" x14ac:dyDescent="0.25">
      <c r="B240" s="44" t="s">
        <v>72</v>
      </c>
      <c r="C240" s="43" t="s">
        <v>82</v>
      </c>
      <c r="D240" s="41">
        <v>190.94</v>
      </c>
      <c r="E240" s="42">
        <v>12.6</v>
      </c>
      <c r="F240" s="41">
        <v>2406.37</v>
      </c>
      <c r="G240" s="41"/>
      <c r="H240" s="41"/>
      <c r="I240" s="41"/>
      <c r="J240" s="41">
        <f>SUM(F240:I240)</f>
        <v>2406.37</v>
      </c>
      <c r="K240" s="41">
        <v>0</v>
      </c>
      <c r="L240" s="41"/>
      <c r="M240" s="41"/>
      <c r="N240" s="41"/>
      <c r="O240" s="41">
        <f>SUM(K240:N240)</f>
        <v>0</v>
      </c>
      <c r="P240" s="41">
        <f>J240-O240</f>
        <v>2406.37</v>
      </c>
      <c r="Q240" s="41"/>
      <c r="R240" s="41">
        <f>P240-Q240</f>
        <v>2406.37</v>
      </c>
      <c r="S240" s="154"/>
    </row>
    <row r="241" spans="2:19" ht="65.099999999999994" customHeight="1" x14ac:dyDescent="0.25">
      <c r="B241" s="44" t="s">
        <v>72</v>
      </c>
      <c r="C241" s="43" t="s">
        <v>81</v>
      </c>
      <c r="D241" s="41">
        <v>190.94</v>
      </c>
      <c r="E241" s="42">
        <v>12.6</v>
      </c>
      <c r="F241" s="41">
        <v>2406.37</v>
      </c>
      <c r="G241" s="41"/>
      <c r="H241" s="41"/>
      <c r="I241" s="41"/>
      <c r="J241" s="41">
        <f>SUM(F241:I241)</f>
        <v>2406.37</v>
      </c>
      <c r="K241" s="41">
        <v>0</v>
      </c>
      <c r="L241" s="41"/>
      <c r="M241" s="41"/>
      <c r="N241" s="41"/>
      <c r="O241" s="41">
        <f>SUM(K241:N241)</f>
        <v>0</v>
      </c>
      <c r="P241" s="41">
        <f>J241-O241</f>
        <v>2406.37</v>
      </c>
      <c r="Q241" s="41"/>
      <c r="R241" s="41">
        <f>P241-Q241</f>
        <v>2406.37</v>
      </c>
      <c r="S241" s="154"/>
    </row>
    <row r="242" spans="2:19" ht="65.099999999999994" customHeight="1" x14ac:dyDescent="0.25">
      <c r="B242" s="44" t="s">
        <v>79</v>
      </c>
      <c r="C242" s="43" t="s">
        <v>80</v>
      </c>
      <c r="D242" s="41">
        <v>225.89</v>
      </c>
      <c r="E242" s="42">
        <v>12.6</v>
      </c>
      <c r="F242" s="41">
        <v>2846.83</v>
      </c>
      <c r="G242" s="41"/>
      <c r="H242" s="41"/>
      <c r="I242" s="41"/>
      <c r="J242" s="41">
        <f>SUM(F242:I242)</f>
        <v>2846.83</v>
      </c>
      <c r="K242" s="41">
        <v>21.33</v>
      </c>
      <c r="L242" s="41"/>
      <c r="M242" s="41"/>
      <c r="N242" s="41"/>
      <c r="O242" s="41">
        <f>SUM(K242:N242)</f>
        <v>21.33</v>
      </c>
      <c r="P242" s="41">
        <f>J242-O242</f>
        <v>2825.5</v>
      </c>
      <c r="Q242" s="41"/>
      <c r="R242" s="41">
        <f>P242-Q242</f>
        <v>2825.5</v>
      </c>
      <c r="S242" s="154"/>
    </row>
    <row r="243" spans="2:19" ht="65.099999999999994" customHeight="1" x14ac:dyDescent="0.25">
      <c r="B243" s="44" t="s">
        <v>79</v>
      </c>
      <c r="C243" s="43" t="s">
        <v>78</v>
      </c>
      <c r="D243" s="41">
        <v>225.89</v>
      </c>
      <c r="E243" s="42">
        <v>12.6</v>
      </c>
      <c r="F243" s="41">
        <v>2846.43</v>
      </c>
      <c r="G243" s="41"/>
      <c r="H243" s="41"/>
      <c r="I243" s="41"/>
      <c r="J243" s="41">
        <f>SUM(F243:I243)</f>
        <v>2846.43</v>
      </c>
      <c r="K243" s="41">
        <v>21.332999999999998</v>
      </c>
      <c r="L243" s="41"/>
      <c r="M243" s="41"/>
      <c r="N243" s="41"/>
      <c r="O243" s="41">
        <f>SUM(K243:N243)</f>
        <v>21.332999999999998</v>
      </c>
      <c r="P243" s="41">
        <f>J243-O243</f>
        <v>2825.0969999999998</v>
      </c>
      <c r="Q243" s="41"/>
      <c r="R243" s="41">
        <f>P243-Q243</f>
        <v>2825.0969999999998</v>
      </c>
      <c r="S243" s="154"/>
    </row>
    <row r="244" spans="2:19" ht="65.099999999999994" customHeight="1" x14ac:dyDescent="0.25">
      <c r="B244" s="44" t="s">
        <v>77</v>
      </c>
      <c r="C244" s="43" t="s">
        <v>76</v>
      </c>
      <c r="D244" s="41">
        <v>225.89</v>
      </c>
      <c r="E244" s="42">
        <v>12.6</v>
      </c>
      <c r="F244" s="41">
        <v>2846.83</v>
      </c>
      <c r="G244" s="41"/>
      <c r="H244" s="41"/>
      <c r="I244" s="41"/>
      <c r="J244" s="41">
        <f>SUM(F244:I244)</f>
        <v>2846.83</v>
      </c>
      <c r="K244" s="41">
        <v>21.33</v>
      </c>
      <c r="L244" s="41"/>
      <c r="M244" s="41"/>
      <c r="N244" s="41"/>
      <c r="O244" s="41">
        <f>SUM(K244:N244)</f>
        <v>21.33</v>
      </c>
      <c r="P244" s="41">
        <f>J244-O244</f>
        <v>2825.5</v>
      </c>
      <c r="Q244" s="41"/>
      <c r="R244" s="41">
        <f>P244-Q244</f>
        <v>2825.5</v>
      </c>
      <c r="S244" s="154"/>
    </row>
    <row r="245" spans="2:19" ht="65.099999999999994" customHeight="1" x14ac:dyDescent="0.25">
      <c r="B245" s="44" t="s">
        <v>74</v>
      </c>
      <c r="C245" s="43" t="s">
        <v>75</v>
      </c>
      <c r="D245" s="41">
        <v>187.9</v>
      </c>
      <c r="E245" s="42">
        <v>12.6</v>
      </c>
      <c r="F245" s="41">
        <v>2368.0500000000002</v>
      </c>
      <c r="G245" s="41"/>
      <c r="H245" s="41"/>
      <c r="I245" s="41"/>
      <c r="J245" s="41">
        <f>SUM(F245:I245)</f>
        <v>2368.0500000000002</v>
      </c>
      <c r="K245" s="41">
        <v>0</v>
      </c>
      <c r="L245" s="41"/>
      <c r="M245" s="41"/>
      <c r="N245" s="41"/>
      <c r="O245" s="41">
        <f>SUM(K245:N245)</f>
        <v>0</v>
      </c>
      <c r="P245" s="41">
        <f>J245-O245</f>
        <v>2368.0500000000002</v>
      </c>
      <c r="Q245" s="41"/>
      <c r="R245" s="41">
        <f>P245-Q245</f>
        <v>2368.0500000000002</v>
      </c>
      <c r="S245" s="154"/>
    </row>
    <row r="246" spans="2:19" ht="65.099999999999994" customHeight="1" x14ac:dyDescent="0.25">
      <c r="B246" s="44" t="s">
        <v>74</v>
      </c>
      <c r="C246" s="43" t="s">
        <v>73</v>
      </c>
      <c r="D246" s="41">
        <v>165.32</v>
      </c>
      <c r="E246" s="42">
        <v>12.6</v>
      </c>
      <c r="F246" s="41">
        <v>2083.48</v>
      </c>
      <c r="G246" s="41"/>
      <c r="H246" s="41"/>
      <c r="I246" s="41"/>
      <c r="J246" s="41">
        <f>SUM(F246:I246)</f>
        <v>2083.48</v>
      </c>
      <c r="K246" s="41"/>
      <c r="L246" s="41"/>
      <c r="M246" s="41"/>
      <c r="N246" s="41"/>
      <c r="O246" s="41">
        <f>SUM(K246:N246)</f>
        <v>0</v>
      </c>
      <c r="P246" s="41">
        <f>J246-O246</f>
        <v>2083.48</v>
      </c>
      <c r="Q246" s="41"/>
      <c r="R246" s="41">
        <f>P246-Q246</f>
        <v>2083.48</v>
      </c>
      <c r="S246" s="154"/>
    </row>
    <row r="247" spans="2:19" ht="65.099999999999994" customHeight="1" x14ac:dyDescent="0.25">
      <c r="B247" s="44" t="s">
        <v>72</v>
      </c>
      <c r="C247" s="43" t="s">
        <v>71</v>
      </c>
      <c r="D247" s="41">
        <v>190.94</v>
      </c>
      <c r="E247" s="42">
        <v>12.6</v>
      </c>
      <c r="F247" s="41">
        <v>2406.37</v>
      </c>
      <c r="G247" s="41"/>
      <c r="H247" s="41"/>
      <c r="I247" s="41"/>
      <c r="J247" s="41">
        <f>SUM(F247:I247)</f>
        <v>2406.37</v>
      </c>
      <c r="K247" s="41">
        <v>0</v>
      </c>
      <c r="L247" s="41"/>
      <c r="M247" s="41"/>
      <c r="N247" s="41"/>
      <c r="O247" s="41">
        <f>SUM(K247:N247)</f>
        <v>0</v>
      </c>
      <c r="P247" s="41">
        <f>J247-O247</f>
        <v>2406.37</v>
      </c>
      <c r="Q247" s="41"/>
      <c r="R247" s="41">
        <f>P247-Q247</f>
        <v>2406.37</v>
      </c>
      <c r="S247" s="154"/>
    </row>
    <row r="248" spans="2:19" ht="65.099999999999994" customHeight="1" x14ac:dyDescent="0.25">
      <c r="B248" s="53"/>
      <c r="C248" s="52"/>
      <c r="D248" s="51"/>
      <c r="E248" s="50"/>
      <c r="F248" s="47">
        <f>SUM(F238:F247)</f>
        <v>25265.19</v>
      </c>
      <c r="G248" s="47">
        <f>SUM(G238:G247)</f>
        <v>0</v>
      </c>
      <c r="H248" s="47">
        <f>SUM(H238:H247)</f>
        <v>0</v>
      </c>
      <c r="I248" s="47">
        <f>SUM(I238:I247)</f>
        <v>0</v>
      </c>
      <c r="J248" s="47">
        <f>SUM(J238:J247)</f>
        <v>25265.19</v>
      </c>
      <c r="K248" s="47">
        <f>SUM(K238:K247)</f>
        <v>63.992999999999995</v>
      </c>
      <c r="L248" s="47">
        <f>SUM(L238:L247)</f>
        <v>0</v>
      </c>
      <c r="M248" s="47">
        <f>SUM(M238:M247)</f>
        <v>0</v>
      </c>
      <c r="N248" s="47">
        <f>SUM(N238:N247)</f>
        <v>0</v>
      </c>
      <c r="O248" s="47">
        <f>SUM(O238:O247)</f>
        <v>63.992999999999995</v>
      </c>
      <c r="P248" s="47">
        <f>SUM(P238:P247)</f>
        <v>25201.196999999996</v>
      </c>
      <c r="Q248" s="47">
        <f>SUM(Q238:Q247)</f>
        <v>0</v>
      </c>
      <c r="R248" s="47">
        <f>SUM(R238:R247)</f>
        <v>25201.196999999996</v>
      </c>
    </row>
    <row r="249" spans="2:19" ht="65.099999999999994" customHeight="1" thickBot="1" x14ac:dyDescent="0.3">
      <c r="B249" s="53"/>
      <c r="C249" s="52"/>
      <c r="D249" s="51"/>
      <c r="E249" s="50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  <c r="Q249" s="51"/>
      <c r="R249" s="51"/>
    </row>
    <row r="250" spans="2:19" ht="65.099999999999994" customHeight="1" thickBot="1" x14ac:dyDescent="0.3">
      <c r="B250" s="441" t="s">
        <v>70</v>
      </c>
      <c r="C250" s="52"/>
      <c r="D250" s="51"/>
      <c r="E250" s="50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  <c r="Q250" s="51"/>
      <c r="R250" s="51"/>
    </row>
    <row r="251" spans="2:19" ht="65.099999999999994" customHeight="1" thickBot="1" x14ac:dyDescent="0.3">
      <c r="B251" s="48"/>
      <c r="C251" s="52"/>
      <c r="D251" s="51"/>
      <c r="E251" s="50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  <c r="Q251" s="51"/>
      <c r="R251" s="51"/>
    </row>
    <row r="252" spans="2:19" ht="65.099999999999994" customHeight="1" thickBot="1" x14ac:dyDescent="0.3">
      <c r="B252" s="441" t="s">
        <v>69</v>
      </c>
      <c r="C252" s="52"/>
      <c r="D252" s="51"/>
      <c r="E252" s="50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  <c r="Q252" s="51"/>
      <c r="R252" s="51"/>
    </row>
    <row r="253" spans="2:19" ht="65.099999999999994" customHeight="1" thickBot="1" x14ac:dyDescent="0.3">
      <c r="B253" s="48"/>
      <c r="C253" s="52"/>
      <c r="D253" s="51"/>
      <c r="E253" s="50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  <c r="Q253" s="51"/>
      <c r="R253" s="51"/>
    </row>
    <row r="254" spans="2:19" ht="65.099999999999994" customHeight="1" thickBot="1" x14ac:dyDescent="0.3">
      <c r="B254" s="441" t="s">
        <v>68</v>
      </c>
      <c r="C254" s="52"/>
      <c r="D254" s="51"/>
      <c r="E254" s="50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  <c r="Q254" s="51"/>
      <c r="R254" s="51"/>
    </row>
    <row r="255" spans="2:19" ht="65.099999999999994" customHeight="1" x14ac:dyDescent="0.25">
      <c r="B255" s="54" t="s">
        <v>67</v>
      </c>
      <c r="C255" s="43" t="s">
        <v>66</v>
      </c>
      <c r="D255" s="41">
        <v>343.24</v>
      </c>
      <c r="E255" s="42">
        <v>12.6</v>
      </c>
      <c r="F255" s="41">
        <v>4325.76</v>
      </c>
      <c r="G255" s="41"/>
      <c r="H255" s="41"/>
      <c r="I255" s="41"/>
      <c r="J255" s="41">
        <f>SUM(F255:I255)</f>
        <v>4325.76</v>
      </c>
      <c r="K255" s="41">
        <v>357.23</v>
      </c>
      <c r="L255" s="41"/>
      <c r="M255" s="41"/>
      <c r="N255" s="41"/>
      <c r="O255" s="41">
        <f>SUM(K255:N255)</f>
        <v>357.23</v>
      </c>
      <c r="P255" s="41">
        <f>J255-O255</f>
        <v>3968.53</v>
      </c>
      <c r="Q255" s="41"/>
      <c r="R255" s="41">
        <f>P255-Q255</f>
        <v>3968.53</v>
      </c>
      <c r="S255" s="154"/>
    </row>
    <row r="256" spans="2:19" ht="65.099999999999994" customHeight="1" x14ac:dyDescent="0.25">
      <c r="B256" s="44" t="s">
        <v>65</v>
      </c>
      <c r="C256" s="43" t="s">
        <v>64</v>
      </c>
      <c r="D256" s="41">
        <v>338.63</v>
      </c>
      <c r="E256" s="42">
        <v>8.4600000000000009</v>
      </c>
      <c r="F256" s="41">
        <v>2876.04</v>
      </c>
      <c r="G256" s="41"/>
      <c r="H256" s="41"/>
      <c r="I256" s="41"/>
      <c r="J256" s="41">
        <f>SUM(F256:I256)</f>
        <v>2876.04</v>
      </c>
      <c r="K256" s="41">
        <v>40.36</v>
      </c>
      <c r="L256" s="41"/>
      <c r="M256" s="41"/>
      <c r="N256" s="41"/>
      <c r="O256" s="41">
        <f>SUM(K256:N256)</f>
        <v>40.36</v>
      </c>
      <c r="P256" s="41">
        <f>J256-O256</f>
        <v>2835.68</v>
      </c>
      <c r="Q256" s="41"/>
      <c r="R256" s="57">
        <f>P256-Q256</f>
        <v>2835.68</v>
      </c>
      <c r="S256" s="154"/>
    </row>
    <row r="257" spans="2:19" ht="65.099999999999994" customHeight="1" x14ac:dyDescent="0.25">
      <c r="B257" s="44" t="s">
        <v>63</v>
      </c>
      <c r="C257" s="43" t="s">
        <v>62</v>
      </c>
      <c r="D257" s="41">
        <v>217.91</v>
      </c>
      <c r="E257" s="42">
        <v>12.6</v>
      </c>
      <c r="F257" s="41">
        <v>2746.26</v>
      </c>
      <c r="G257" s="41"/>
      <c r="H257" s="41"/>
      <c r="I257" s="41"/>
      <c r="J257" s="41">
        <f>SUM(F257:I257)</f>
        <v>2746.26</v>
      </c>
      <c r="K257" s="41">
        <v>10.39</v>
      </c>
      <c r="L257" s="41"/>
      <c r="M257" s="41"/>
      <c r="N257" s="41"/>
      <c r="O257" s="41">
        <f>SUM(K257:N257)</f>
        <v>10.39</v>
      </c>
      <c r="P257" s="41">
        <f>J257-O257</f>
        <v>2735.8700000000003</v>
      </c>
      <c r="Q257" s="41"/>
      <c r="R257" s="41">
        <f>P257-Q257</f>
        <v>2735.8700000000003</v>
      </c>
      <c r="S257" s="154"/>
    </row>
    <row r="258" spans="2:19" ht="65.099999999999994" customHeight="1" x14ac:dyDescent="0.25">
      <c r="B258" s="44" t="s">
        <v>61</v>
      </c>
      <c r="C258" s="43" t="s">
        <v>60</v>
      </c>
      <c r="D258" s="41">
        <v>212.27</v>
      </c>
      <c r="E258" s="42">
        <v>12.6</v>
      </c>
      <c r="F258" s="41">
        <v>2675.18</v>
      </c>
      <c r="G258" s="41"/>
      <c r="H258" s="41"/>
      <c r="I258" s="41"/>
      <c r="J258" s="41">
        <f>SUM(F258:I258)</f>
        <v>2675.18</v>
      </c>
      <c r="K258" s="41">
        <v>2.65</v>
      </c>
      <c r="L258" s="41"/>
      <c r="M258" s="41"/>
      <c r="N258" s="41"/>
      <c r="O258" s="41">
        <f>SUM(K258:N258)</f>
        <v>2.65</v>
      </c>
      <c r="P258" s="41">
        <f>J258-O258</f>
        <v>2672.5299999999997</v>
      </c>
      <c r="Q258" s="41"/>
      <c r="R258" s="41">
        <f>P258-Q258</f>
        <v>2672.5299999999997</v>
      </c>
      <c r="S258" s="154"/>
    </row>
    <row r="259" spans="2:19" ht="65.099999999999994" customHeight="1" x14ac:dyDescent="0.25">
      <c r="B259" s="53"/>
      <c r="C259" s="52"/>
      <c r="D259" s="51"/>
      <c r="E259" s="50"/>
      <c r="F259" s="47">
        <f>SUM(F255:F258)</f>
        <v>12623.240000000002</v>
      </c>
      <c r="G259" s="47">
        <f>SUM(G255:G258)</f>
        <v>0</v>
      </c>
      <c r="H259" s="47">
        <f>SUM(H255:H258)</f>
        <v>0</v>
      </c>
      <c r="I259" s="47">
        <f>SUM(I255:I258)</f>
        <v>0</v>
      </c>
      <c r="J259" s="47">
        <f>SUM(J255:J258)</f>
        <v>12623.240000000002</v>
      </c>
      <c r="K259" s="47">
        <f>SUM(K255:K258)</f>
        <v>410.63</v>
      </c>
      <c r="L259" s="47">
        <f>SUM(L255:L258)</f>
        <v>0</v>
      </c>
      <c r="M259" s="47">
        <f>SUM(M255:M258)</f>
        <v>0</v>
      </c>
      <c r="N259" s="47">
        <f>SUM(N255:N258)</f>
        <v>0</v>
      </c>
      <c r="O259" s="47">
        <f>SUM(O255:O258)</f>
        <v>410.63</v>
      </c>
      <c r="P259" s="47">
        <f>SUM(P255:P258)</f>
        <v>12212.61</v>
      </c>
      <c r="Q259" s="47">
        <f>SUM(Q255:Q258)</f>
        <v>0</v>
      </c>
      <c r="R259" s="47">
        <f>SUM(R255:R258)</f>
        <v>12212.61</v>
      </c>
    </row>
    <row r="260" spans="2:19" ht="65.099999999999994" customHeight="1" thickBot="1" x14ac:dyDescent="0.3">
      <c r="B260" s="53"/>
      <c r="C260" s="52"/>
      <c r="D260" s="51"/>
      <c r="E260" s="50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  <c r="Q260" s="51"/>
      <c r="R260" s="51"/>
    </row>
    <row r="261" spans="2:19" ht="65.099999999999994" customHeight="1" thickBot="1" x14ac:dyDescent="0.3">
      <c r="B261" s="441" t="s">
        <v>59</v>
      </c>
      <c r="C261" s="52"/>
      <c r="D261" s="51"/>
      <c r="E261" s="50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  <c r="Q261" s="51"/>
      <c r="R261" s="51"/>
    </row>
    <row r="262" spans="2:19" ht="65.099999999999994" customHeight="1" x14ac:dyDescent="0.25">
      <c r="B262" s="54" t="s">
        <v>58</v>
      </c>
      <c r="C262" s="43" t="s">
        <v>57</v>
      </c>
      <c r="D262" s="41">
        <v>423.02</v>
      </c>
      <c r="E262" s="42">
        <v>12.6</v>
      </c>
      <c r="F262" s="41">
        <v>5331.21</v>
      </c>
      <c r="G262" s="41"/>
      <c r="H262" s="41"/>
      <c r="I262" s="41"/>
      <c r="J262" s="41">
        <f>SUM(F262:I262)</f>
        <v>5331.21</v>
      </c>
      <c r="K262" s="41">
        <v>572.54</v>
      </c>
      <c r="L262" s="41"/>
      <c r="M262" s="41"/>
      <c r="N262" s="41"/>
      <c r="O262" s="41">
        <f>SUM(K262:N262)</f>
        <v>572.54</v>
      </c>
      <c r="P262" s="41">
        <f>J262-O262</f>
        <v>4758.67</v>
      </c>
      <c r="Q262" s="41"/>
      <c r="R262" s="41">
        <f>P262-Q262</f>
        <v>4758.67</v>
      </c>
      <c r="S262" s="154"/>
    </row>
    <row r="263" spans="2:19" ht="65.099999999999994" customHeight="1" x14ac:dyDescent="0.25">
      <c r="B263" s="53"/>
      <c r="C263" s="52"/>
      <c r="D263" s="51"/>
      <c r="E263" s="50"/>
      <c r="F263" s="47">
        <f>SUM(F262)</f>
        <v>5331.21</v>
      </c>
      <c r="G263" s="47">
        <f>SUM(G262)</f>
        <v>0</v>
      </c>
      <c r="H263" s="47">
        <f>SUM(H262)</f>
        <v>0</v>
      </c>
      <c r="I263" s="47">
        <f>SUM(I262)</f>
        <v>0</v>
      </c>
      <c r="J263" s="47">
        <f>SUM(J262)</f>
        <v>5331.21</v>
      </c>
      <c r="K263" s="47">
        <f>SUM(K262)</f>
        <v>572.54</v>
      </c>
      <c r="L263" s="47">
        <f>SUM(L262)</f>
        <v>0</v>
      </c>
      <c r="M263" s="47">
        <f>SUM(M262)</f>
        <v>0</v>
      </c>
      <c r="N263" s="47">
        <f>SUM(N262)</f>
        <v>0</v>
      </c>
      <c r="O263" s="47">
        <f>SUM(O262)</f>
        <v>572.54</v>
      </c>
      <c r="P263" s="47">
        <f>SUM(P262)</f>
        <v>4758.67</v>
      </c>
      <c r="Q263" s="47">
        <f>SUM(Q262)</f>
        <v>0</v>
      </c>
      <c r="R263" s="47">
        <f>SUM(R262)</f>
        <v>4758.67</v>
      </c>
    </row>
    <row r="264" spans="2:19" ht="65.099999999999994" customHeight="1" thickBot="1" x14ac:dyDescent="0.3">
      <c r="B264" s="53"/>
      <c r="C264" s="52"/>
      <c r="D264" s="51"/>
      <c r="E264" s="50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  <c r="Q264" s="51"/>
      <c r="R264" s="51"/>
    </row>
    <row r="265" spans="2:19" ht="65.099999999999994" customHeight="1" thickBot="1" x14ac:dyDescent="0.3">
      <c r="B265" s="441" t="s">
        <v>56</v>
      </c>
      <c r="C265" s="52"/>
      <c r="D265" s="51"/>
      <c r="E265" s="50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  <c r="Q265" s="51"/>
      <c r="R265" s="51"/>
    </row>
    <row r="266" spans="2:19" ht="65.099999999999994" customHeight="1" x14ac:dyDescent="0.25">
      <c r="B266" s="54" t="s">
        <v>55</v>
      </c>
      <c r="C266" s="43" t="s">
        <v>54</v>
      </c>
      <c r="D266" s="41">
        <v>449.95</v>
      </c>
      <c r="E266" s="42">
        <v>12.6</v>
      </c>
      <c r="F266" s="41">
        <v>5670.6</v>
      </c>
      <c r="G266" s="41"/>
      <c r="H266" s="41"/>
      <c r="I266" s="41"/>
      <c r="J266" s="41">
        <f>SUM(F266:I266)</f>
        <v>5670.6</v>
      </c>
      <c r="K266" s="41">
        <v>645.03</v>
      </c>
      <c r="L266" s="41"/>
      <c r="M266" s="41"/>
      <c r="N266" s="41"/>
      <c r="O266" s="41">
        <f>SUM(K266:N266)</f>
        <v>645.03</v>
      </c>
      <c r="P266" s="41">
        <f>J266-O266</f>
        <v>5025.5700000000006</v>
      </c>
      <c r="Q266" s="41"/>
      <c r="R266" s="41">
        <f>P266-Q266</f>
        <v>5025.5700000000006</v>
      </c>
      <c r="S266" s="154"/>
    </row>
    <row r="267" spans="2:19" ht="65.099999999999994" customHeight="1" x14ac:dyDescent="0.25">
      <c r="B267" s="44" t="s">
        <v>52</v>
      </c>
      <c r="C267" s="43" t="s">
        <v>53</v>
      </c>
      <c r="D267" s="41">
        <v>207.79</v>
      </c>
      <c r="E267" s="42">
        <v>12.6</v>
      </c>
      <c r="F267" s="41">
        <v>2618.7199999999998</v>
      </c>
      <c r="G267" s="41"/>
      <c r="H267" s="41"/>
      <c r="I267" s="41"/>
      <c r="J267" s="41">
        <f>SUM(F267:I267)</f>
        <v>2618.7199999999998</v>
      </c>
      <c r="K267" s="41">
        <v>0</v>
      </c>
      <c r="L267" s="41"/>
      <c r="M267" s="41"/>
      <c r="N267" s="41"/>
      <c r="O267" s="41">
        <f>SUM(K267:N267)</f>
        <v>0</v>
      </c>
      <c r="P267" s="41">
        <f>J267-O267</f>
        <v>2618.7199999999998</v>
      </c>
      <c r="Q267" s="41"/>
      <c r="R267" s="41">
        <f>P267-Q267</f>
        <v>2618.7199999999998</v>
      </c>
      <c r="S267" s="154"/>
    </row>
    <row r="268" spans="2:19" ht="65.099999999999994" customHeight="1" x14ac:dyDescent="0.25">
      <c r="B268" s="44" t="s">
        <v>52</v>
      </c>
      <c r="C268" s="43" t="s">
        <v>51</v>
      </c>
      <c r="D268" s="41">
        <v>207.79</v>
      </c>
      <c r="E268" s="42">
        <v>12.6</v>
      </c>
      <c r="F268" s="41">
        <v>2618.7199999999998</v>
      </c>
      <c r="G268" s="41"/>
      <c r="H268" s="41"/>
      <c r="I268" s="41"/>
      <c r="J268" s="41">
        <f>SUM(F268:I268)</f>
        <v>2618.7199999999998</v>
      </c>
      <c r="K268" s="41">
        <v>0</v>
      </c>
      <c r="L268" s="41"/>
      <c r="M268" s="41"/>
      <c r="N268" s="41"/>
      <c r="O268" s="41">
        <f>SUM(K268:N268)</f>
        <v>0</v>
      </c>
      <c r="P268" s="41">
        <f>J268-O268</f>
        <v>2618.7199999999998</v>
      </c>
      <c r="Q268" s="41"/>
      <c r="R268" s="41">
        <f>P268-Q268</f>
        <v>2618.7199999999998</v>
      </c>
      <c r="S268" s="154"/>
    </row>
    <row r="269" spans="2:19" ht="65.099999999999994" customHeight="1" x14ac:dyDescent="0.25">
      <c r="B269" s="44" t="s">
        <v>50</v>
      </c>
      <c r="C269" s="43" t="s">
        <v>49</v>
      </c>
      <c r="D269" s="41">
        <v>358.8</v>
      </c>
      <c r="E269" s="42">
        <v>12.6</v>
      </c>
      <c r="F269" s="41">
        <v>4521.8599999999997</v>
      </c>
      <c r="G269" s="41"/>
      <c r="H269" s="41"/>
      <c r="I269" s="41"/>
      <c r="J269" s="41">
        <f>SUM(F269:I269)</f>
        <v>4521.8599999999997</v>
      </c>
      <c r="K269" s="41">
        <v>399.66</v>
      </c>
      <c r="L269" s="41"/>
      <c r="M269" s="41"/>
      <c r="N269" s="41"/>
      <c r="O269" s="41">
        <f>SUM(K269:N269)</f>
        <v>399.66</v>
      </c>
      <c r="P269" s="41">
        <f>J269-O269</f>
        <v>4122.2</v>
      </c>
      <c r="Q269" s="41"/>
      <c r="R269" s="41">
        <f>P269-Q269</f>
        <v>4122.2</v>
      </c>
      <c r="S269" s="154"/>
    </row>
    <row r="270" spans="2:19" ht="65.099999999999994" customHeight="1" x14ac:dyDescent="0.25">
      <c r="B270" s="44" t="s">
        <v>48</v>
      </c>
      <c r="C270" s="43" t="s">
        <v>47</v>
      </c>
      <c r="D270" s="41">
        <v>207.79</v>
      </c>
      <c r="E270" s="42">
        <v>12.6</v>
      </c>
      <c r="F270" s="41">
        <v>2618.7199999999998</v>
      </c>
      <c r="G270" s="41"/>
      <c r="H270" s="41"/>
      <c r="I270" s="41"/>
      <c r="J270" s="41">
        <f>SUM(F270:I270)</f>
        <v>2618.7199999999998</v>
      </c>
      <c r="K270" s="41">
        <v>72</v>
      </c>
      <c r="L270" s="41"/>
      <c r="M270" s="41"/>
      <c r="N270" s="41"/>
      <c r="O270" s="41">
        <f>SUM(K270:N270)</f>
        <v>72</v>
      </c>
      <c r="P270" s="41">
        <f>J270-O270</f>
        <v>2546.7199999999998</v>
      </c>
      <c r="Q270" s="41"/>
      <c r="R270" s="41">
        <f>P270-Q270</f>
        <v>2546.7199999999998</v>
      </c>
      <c r="S270" s="154"/>
    </row>
    <row r="271" spans="2:19" ht="65.099999999999994" customHeight="1" x14ac:dyDescent="0.25">
      <c r="B271" s="44" t="s">
        <v>45</v>
      </c>
      <c r="C271" s="43" t="s">
        <v>44</v>
      </c>
      <c r="D271" s="41">
        <v>396.04</v>
      </c>
      <c r="E271" s="42">
        <v>12.6</v>
      </c>
      <c r="F271" s="41">
        <v>4991.1899999999996</v>
      </c>
      <c r="G271" s="41"/>
      <c r="H271" s="41"/>
      <c r="I271" s="41"/>
      <c r="J271" s="41">
        <f>SUM(F271:I271)</f>
        <v>4991.1899999999996</v>
      </c>
      <c r="K271" s="41">
        <v>499.91</v>
      </c>
      <c r="L271" s="41"/>
      <c r="M271" s="41"/>
      <c r="N271" s="41"/>
      <c r="O271" s="41">
        <f>SUM(K271:N271)</f>
        <v>499.91</v>
      </c>
      <c r="P271" s="41">
        <f>J271-O271</f>
        <v>4491.28</v>
      </c>
      <c r="Q271" s="41"/>
      <c r="R271" s="41">
        <f>P271-Q271</f>
        <v>4491.28</v>
      </c>
      <c r="S271" s="154"/>
    </row>
    <row r="272" spans="2:19" ht="65.099999999999994" customHeight="1" x14ac:dyDescent="0.25">
      <c r="B272" s="44" t="s">
        <v>43</v>
      </c>
      <c r="C272" s="43" t="s">
        <v>42</v>
      </c>
      <c r="D272" s="41">
        <v>361.42</v>
      </c>
      <c r="E272" s="42">
        <v>12.6</v>
      </c>
      <c r="F272" s="41">
        <v>4554.88</v>
      </c>
      <c r="G272" s="41"/>
      <c r="H272" s="41"/>
      <c r="I272" s="41"/>
      <c r="J272" s="41">
        <f>SUM(F272:I272)</f>
        <v>4554.88</v>
      </c>
      <c r="K272" s="41">
        <v>406.71</v>
      </c>
      <c r="L272" s="41"/>
      <c r="M272" s="41"/>
      <c r="N272" s="41"/>
      <c r="O272" s="41">
        <f>SUM(K272:N272)</f>
        <v>406.71</v>
      </c>
      <c r="P272" s="41">
        <f>J272-O272</f>
        <v>4148.17</v>
      </c>
      <c r="Q272" s="41"/>
      <c r="R272" s="41">
        <f>P272-Q272</f>
        <v>4148.17</v>
      </c>
      <c r="S272" s="154"/>
    </row>
    <row r="273" spans="2:19" ht="65.099999999999994" customHeight="1" x14ac:dyDescent="0.25">
      <c r="B273" s="44" t="s">
        <v>41</v>
      </c>
      <c r="C273" s="43" t="s">
        <v>40</v>
      </c>
      <c r="D273" s="41">
        <v>361.42</v>
      </c>
      <c r="E273" s="42">
        <v>12.6</v>
      </c>
      <c r="F273" s="41">
        <v>4554.88</v>
      </c>
      <c r="G273" s="41"/>
      <c r="H273" s="41"/>
      <c r="I273" s="41"/>
      <c r="J273" s="41">
        <f>SUM(F273:I273)</f>
        <v>4554.88</v>
      </c>
      <c r="K273" s="41">
        <v>406.71</v>
      </c>
      <c r="L273" s="41"/>
      <c r="M273" s="41"/>
      <c r="N273" s="41"/>
      <c r="O273" s="41">
        <f>SUM(K273:N273)</f>
        <v>406.71</v>
      </c>
      <c r="P273" s="41">
        <f>J273-O273</f>
        <v>4148.17</v>
      </c>
      <c r="Q273" s="41"/>
      <c r="R273" s="41">
        <f>P273-Q273</f>
        <v>4148.17</v>
      </c>
      <c r="S273" s="154"/>
    </row>
    <row r="274" spans="2:19" ht="65.099999999999994" customHeight="1" x14ac:dyDescent="0.25">
      <c r="B274" s="44" t="s">
        <v>39</v>
      </c>
      <c r="C274" s="43" t="s">
        <v>38</v>
      </c>
      <c r="D274" s="41">
        <v>396.04</v>
      </c>
      <c r="E274" s="42">
        <v>12.6</v>
      </c>
      <c r="F274" s="41">
        <v>4991.1899999999996</v>
      </c>
      <c r="G274" s="41"/>
      <c r="H274" s="41"/>
      <c r="I274" s="41"/>
      <c r="J274" s="41">
        <f>SUM(F274:I274)</f>
        <v>4991.1899999999996</v>
      </c>
      <c r="K274" s="41">
        <v>499.91</v>
      </c>
      <c r="L274" s="41"/>
      <c r="M274" s="41"/>
      <c r="N274" s="41"/>
      <c r="O274" s="41">
        <f>SUM(K274:N274)</f>
        <v>499.91</v>
      </c>
      <c r="P274" s="41">
        <f>J274-O274</f>
        <v>4491.28</v>
      </c>
      <c r="Q274" s="41"/>
      <c r="R274" s="41">
        <f>P274-Q274</f>
        <v>4491.28</v>
      </c>
      <c r="S274" s="154"/>
    </row>
    <row r="275" spans="2:19" ht="65.099999999999994" customHeight="1" x14ac:dyDescent="0.25">
      <c r="B275" s="53"/>
      <c r="C275" s="52"/>
      <c r="D275" s="51"/>
      <c r="E275" s="50"/>
      <c r="F275" s="47">
        <f>SUM(F266:F274)</f>
        <v>37140.76</v>
      </c>
      <c r="G275" s="47">
        <f>SUM(G266:G274)</f>
        <v>0</v>
      </c>
      <c r="H275" s="47">
        <f>SUM(H266:H274)</f>
        <v>0</v>
      </c>
      <c r="I275" s="47">
        <f>SUM(I266:I274)</f>
        <v>0</v>
      </c>
      <c r="J275" s="47">
        <f>SUM(J266:J274)</f>
        <v>37140.76</v>
      </c>
      <c r="K275" s="47">
        <f>SUM(K266:K274)</f>
        <v>2929.93</v>
      </c>
      <c r="L275" s="47">
        <f>SUM(L266:L274)</f>
        <v>0</v>
      </c>
      <c r="M275" s="47">
        <f>SUM(M266:M274)</f>
        <v>0</v>
      </c>
      <c r="N275" s="47">
        <f>SUM(N266:N274)</f>
        <v>0</v>
      </c>
      <c r="O275" s="47">
        <f>SUM(O266:O274)</f>
        <v>2929.93</v>
      </c>
      <c r="P275" s="47">
        <f>SUM(P266:P274)</f>
        <v>34210.829999999994</v>
      </c>
      <c r="Q275" s="47">
        <f>SUM(Q266:Q274)</f>
        <v>0</v>
      </c>
      <c r="R275" s="47">
        <f>SUM(R266:R274)</f>
        <v>34210.829999999994</v>
      </c>
    </row>
    <row r="276" spans="2:19" ht="65.099999999999994" customHeight="1" thickBot="1" x14ac:dyDescent="0.3">
      <c r="B276" s="53"/>
      <c r="C276" s="52"/>
      <c r="D276" s="51"/>
      <c r="E276" s="50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  <c r="Q276" s="51"/>
      <c r="R276" s="51"/>
    </row>
    <row r="277" spans="2:19" ht="65.099999999999994" customHeight="1" thickBot="1" x14ac:dyDescent="0.3">
      <c r="B277" s="441" t="s">
        <v>37</v>
      </c>
      <c r="C277" s="52"/>
      <c r="D277" s="51"/>
      <c r="E277" s="50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  <c r="Q277" s="51"/>
      <c r="R277" s="51"/>
    </row>
    <row r="278" spans="2:19" ht="65.099999999999994" customHeight="1" x14ac:dyDescent="0.25">
      <c r="B278" s="54" t="s">
        <v>36</v>
      </c>
      <c r="C278" s="43" t="s">
        <v>35</v>
      </c>
      <c r="D278" s="41">
        <v>225.89</v>
      </c>
      <c r="E278" s="42">
        <v>12.6</v>
      </c>
      <c r="F278" s="41">
        <v>2846.83</v>
      </c>
      <c r="G278" s="41"/>
      <c r="H278" s="41"/>
      <c r="I278" s="41"/>
      <c r="J278" s="41">
        <f>SUM(F278:I278)</f>
        <v>2846.83</v>
      </c>
      <c r="K278" s="41">
        <v>21.33</v>
      </c>
      <c r="L278" s="41"/>
      <c r="M278" s="41"/>
      <c r="N278" s="41"/>
      <c r="O278" s="41">
        <f>SUM(K278:N278)</f>
        <v>21.33</v>
      </c>
      <c r="P278" s="41">
        <f>J278-O278</f>
        <v>2825.5</v>
      </c>
      <c r="Q278" s="41"/>
      <c r="R278" s="41">
        <f>P278-Q278</f>
        <v>2825.5</v>
      </c>
      <c r="S278" s="154"/>
    </row>
    <row r="279" spans="2:19" ht="65.099999999999994" customHeight="1" x14ac:dyDescent="0.25">
      <c r="B279" s="53"/>
      <c r="C279" s="52"/>
      <c r="D279" s="51"/>
      <c r="E279" s="50"/>
      <c r="F279" s="47">
        <f>SUM(F278)</f>
        <v>2846.83</v>
      </c>
      <c r="G279" s="47">
        <f>SUM(G278)</f>
        <v>0</v>
      </c>
      <c r="H279" s="47">
        <f>SUM(H278)</f>
        <v>0</v>
      </c>
      <c r="I279" s="47">
        <f>SUM(I278)</f>
        <v>0</v>
      </c>
      <c r="J279" s="47">
        <f>SUM(J278)</f>
        <v>2846.83</v>
      </c>
      <c r="K279" s="47">
        <f>SUM(K278)</f>
        <v>21.33</v>
      </c>
      <c r="L279" s="47">
        <f>SUM(L278)</f>
        <v>0</v>
      </c>
      <c r="M279" s="47">
        <f>SUM(M278)</f>
        <v>0</v>
      </c>
      <c r="N279" s="47">
        <f>SUM(N278)</f>
        <v>0</v>
      </c>
      <c r="O279" s="47">
        <f>SUM(O278)</f>
        <v>21.33</v>
      </c>
      <c r="P279" s="47">
        <f>SUM(P278)</f>
        <v>2825.5</v>
      </c>
      <c r="Q279" s="47">
        <f>SUM(Q278)</f>
        <v>0</v>
      </c>
      <c r="R279" s="47">
        <f>SUM(R278)</f>
        <v>2825.5</v>
      </c>
    </row>
    <row r="280" spans="2:19" ht="65.099999999999994" customHeight="1" thickBot="1" x14ac:dyDescent="0.3">
      <c r="B280" s="53"/>
      <c r="C280" s="52"/>
      <c r="D280" s="51"/>
      <c r="E280" s="50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</row>
    <row r="281" spans="2:19" ht="65.099999999999994" customHeight="1" x14ac:dyDescent="0.25">
      <c r="B281" s="439" t="s">
        <v>34</v>
      </c>
      <c r="C281" s="438"/>
      <c r="D281" s="438"/>
      <c r="E281" s="438"/>
      <c r="F281" s="431" t="s">
        <v>13</v>
      </c>
      <c r="G281" s="431" t="s">
        <v>8</v>
      </c>
      <c r="H281" s="431" t="s">
        <v>12</v>
      </c>
      <c r="I281" s="431" t="s">
        <v>7</v>
      </c>
      <c r="J281" s="431" t="s">
        <v>3</v>
      </c>
      <c r="K281" s="431" t="s">
        <v>6</v>
      </c>
      <c r="L281" s="431" t="s">
        <v>5</v>
      </c>
      <c r="M281" s="431" t="s">
        <v>11</v>
      </c>
      <c r="N281" s="431" t="s">
        <v>4</v>
      </c>
      <c r="O281" s="431" t="s">
        <v>3</v>
      </c>
      <c r="P281" s="431" t="s">
        <v>2</v>
      </c>
      <c r="Q281" s="437" t="s">
        <v>1</v>
      </c>
      <c r="R281" s="436" t="s">
        <v>0</v>
      </c>
    </row>
    <row r="282" spans="2:19" ht="65.099999999999994" customHeight="1" thickBot="1" x14ac:dyDescent="0.3">
      <c r="B282" s="435"/>
      <c r="C282" s="434"/>
      <c r="D282" s="434"/>
      <c r="E282" s="434"/>
      <c r="F282" s="424">
        <f>SUM(F26,F30,F35,F39,F44,F48,F57,F64,F78,F88,F92,F96,F100,F108,F115,F121,F126,F131,F135:F136,F139,F144,F151,F157,F165,F176,F180,F187,F205,F209,F214,F223,F230,F235,F248,F259,F263,F275,F279)</f>
        <v>482808.13621917809</v>
      </c>
      <c r="G282" s="424">
        <f>SUM(G26,G30,G35,G39,G44,G48,G57,G64,G78,G88,G92,G96,G100,G108,G115,G121,G126,G131,G135:G136,G139,G144,G151,G157,G165,G176,G180,G187,G205,G209,G214,G223,G230,G235,G248,G259,G263,G275,G279)</f>
        <v>0</v>
      </c>
      <c r="H282" s="424">
        <f>SUM(H26,H30,H35,H39,H44,H48,H57,H64,H78,H88,H92,H96,H100,H108,H115,H121,H126,H131,H135:H136,H139,H144,H151,H157,H165,H176,H180,H187,H205,H209,H214,H223,H230,H235,H248,H259,H263,H275,H279)</f>
        <v>0</v>
      </c>
      <c r="I282" s="424">
        <f>SUM(I26,I30,I35,I39,I44,I48,I57,I64,I78,I88,I92,I96,I100,I108,I115,I121,I126,I131,I135:I136,I139,I144,I151,I157,I165,I176,I180,I187,I205,I209,I214,I223,I230,I235,I248,I259,I263,I275,I279)</f>
        <v>0</v>
      </c>
      <c r="J282" s="424">
        <f>SUM(J26,J30,J35,J39,J44,J48,J57,J64,J78,J88,J92,J96,J100,J108,J115,J121,J126,J131,J135:J136,J139,J144,J151,J157,J165,J176,J180,J187,J205,J209,J214,J223,J230,J235,J248,J259,J263,J275,J279)</f>
        <v>482808.13621917809</v>
      </c>
      <c r="K282" s="424">
        <f>SUM(K26,K30,K35,K39,K44,K48,K57,K64,K78,K88,K92,K96,K100,K108,K115,K121,K126,K131,K135:K136,K139,K144,K151,K157,K165,K176,K180,K187,K205,K209,K214,K223,K230,K235,K248,K259,K263,K275,K279)</f>
        <v>30366.365465753421</v>
      </c>
      <c r="L282" s="424">
        <f>SUM(L26,L30,L35,L39,L44,L48,L57,L64,L78,L88,L92,L96,L100,L108,L115,L121,L126,L131,L135:L136,L139,L144,L151,L157,L165,L176,L180,L187,L205,L209,L214,L223,L230,L235,L248,L259,L263,L275,L279)</f>
        <v>0</v>
      </c>
      <c r="M282" s="424">
        <f>SUM(M26,M30,M35,M39,M44,M48,M57,M64,M78,M88,M92,M96,M100,M108,M115,M121,M126,M131,M135:M136,M139,M144,M151,M157,M165,M176,M180,M187,M205,M209,M214,M223,M230,M235,M248,M259,M263,M275,M279)</f>
        <v>0</v>
      </c>
      <c r="N282" s="424">
        <f>SUM(N26,N30,N35,N39,N44,N48,N57,N64,N78,N88,N92,N96,N100,N108,N115,N121,N126,N131,N135:N136,N139,N144,N151,N157,N165,N176,N180,N187,N205,N209,N214,N223,N230,N235,N248,N259,N263,N275,N279)</f>
        <v>0</v>
      </c>
      <c r="O282" s="424">
        <f>SUM(O26,O30,O35,O39,O44,O48,O57,O64,O78,O88,O92,O96,O100,O108,O115,O121,O126,O131,O135:O136,O139,O144,O151,O157,O165,O176,O180,O187,O205,O209,O214,O223,O230,O235,O248,O259,O263,O275,O279)</f>
        <v>30366.365465753421</v>
      </c>
      <c r="P282" s="424">
        <f>SUM(P26,P30,P35,P39,P44,P48,P57,P64,P78,P88,P92,P96,P100,P108,P115,P121,P126,P131,P135:P136,P139,P144,P151,P157,P165,P176,P180,P187,P205,P209,P214,P223,P230,P235,P248,P259,P263,P275,P279)</f>
        <v>452441.77075342456</v>
      </c>
      <c r="Q282" s="424">
        <f>SUM(Q26,Q30,Q35,Q39,Q44,Q48,Q57,Q64,Q78,Q88,Q92,Q96,Q100,Q108,Q115,Q121,Q126,Q131,Q135:Q136,Q139,Q144,Q151,Q157,Q165,Q176,Q180,Q187,Q205,Q209,Q214,Q223,Q230,Q235,Q248,Q259,Q263,Q275,Q279)</f>
        <v>0</v>
      </c>
      <c r="R282" s="424">
        <f>SUM(R26,R30,R35,R39,R44,R48,R57,R64,R78,R88,R92,R96,R100,R108,R115,R121,R126,R131,R135:R136,R139,R144,R151,R157,R165,R176,R180,R187,R205,R209,R214,R223,R230,R235,R248,R259,R263,R275,R279)</f>
        <v>452441.77075342456</v>
      </c>
    </row>
    <row r="283" spans="2:19" ht="65.099999999999994" customHeight="1" thickBot="1" x14ac:dyDescent="0.3">
      <c r="B283" s="48"/>
      <c r="C283" s="48"/>
      <c r="D283" s="48"/>
      <c r="E283" s="48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</row>
    <row r="284" spans="2:19" ht="65.099999999999994" customHeight="1" x14ac:dyDescent="0.25">
      <c r="B284" s="440" t="s">
        <v>33</v>
      </c>
      <c r="C284" s="48"/>
      <c r="D284" s="48"/>
      <c r="E284" s="48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</row>
    <row r="285" spans="2:19" ht="65.099999999999994" customHeight="1" x14ac:dyDescent="0.25">
      <c r="B285" s="44" t="s">
        <v>16</v>
      </c>
      <c r="C285" s="43" t="s">
        <v>32</v>
      </c>
      <c r="D285" s="41">
        <v>66.42</v>
      </c>
      <c r="E285" s="42">
        <v>12.6</v>
      </c>
      <c r="F285" s="41">
        <v>837.07</v>
      </c>
      <c r="G285" s="41"/>
      <c r="H285" s="41"/>
      <c r="I285" s="41"/>
      <c r="J285" s="41">
        <f>SUM(F285:I285)</f>
        <v>837.07</v>
      </c>
      <c r="K285" s="41"/>
      <c r="L285" s="41"/>
      <c r="M285" s="41"/>
      <c r="N285" s="41"/>
      <c r="O285" s="41">
        <f>SUM(K285:N285)</f>
        <v>0</v>
      </c>
      <c r="P285" s="41">
        <f>J285-O285</f>
        <v>837.07</v>
      </c>
      <c r="Q285" s="41"/>
      <c r="R285" s="41">
        <f>P285-Q285</f>
        <v>837.07</v>
      </c>
      <c r="S285" s="154"/>
    </row>
    <row r="286" spans="2:19" ht="65.099999999999994" customHeight="1" x14ac:dyDescent="0.25">
      <c r="B286" s="44" t="s">
        <v>16</v>
      </c>
      <c r="C286" s="43" t="s">
        <v>31</v>
      </c>
      <c r="D286" s="41">
        <v>162</v>
      </c>
      <c r="E286" s="42">
        <v>12.6</v>
      </c>
      <c r="F286" s="41">
        <v>2041.64</v>
      </c>
      <c r="G286" s="41"/>
      <c r="H286" s="41"/>
      <c r="I286" s="41"/>
      <c r="J286" s="41">
        <f>SUM(F286:I286)</f>
        <v>2041.64</v>
      </c>
      <c r="K286" s="41"/>
      <c r="L286" s="41"/>
      <c r="M286" s="41"/>
      <c r="N286" s="41"/>
      <c r="O286" s="41">
        <f>SUM(K286:N286)</f>
        <v>0</v>
      </c>
      <c r="P286" s="41">
        <f>J286-O286</f>
        <v>2041.64</v>
      </c>
      <c r="Q286" s="41"/>
      <c r="R286" s="41">
        <f>P286-Q286</f>
        <v>2041.64</v>
      </c>
      <c r="S286" s="154"/>
    </row>
    <row r="287" spans="2:19" ht="65.099999999999994" customHeight="1" x14ac:dyDescent="0.25">
      <c r="B287" s="44" t="s">
        <v>16</v>
      </c>
      <c r="C287" s="43" t="s">
        <v>30</v>
      </c>
      <c r="D287" s="41">
        <v>142.19999999999999</v>
      </c>
      <c r="E287" s="42">
        <v>12.6</v>
      </c>
      <c r="F287" s="41">
        <v>1792.11</v>
      </c>
      <c r="G287" s="41"/>
      <c r="H287" s="41"/>
      <c r="I287" s="41"/>
      <c r="J287" s="41">
        <f>SUM(F287:I287)</f>
        <v>1792.11</v>
      </c>
      <c r="K287" s="41"/>
      <c r="L287" s="41"/>
      <c r="M287" s="41"/>
      <c r="N287" s="41"/>
      <c r="O287" s="41">
        <f>SUM(K287:N287)</f>
        <v>0</v>
      </c>
      <c r="P287" s="41">
        <f>J287-O287</f>
        <v>1792.11</v>
      </c>
      <c r="Q287" s="41"/>
      <c r="R287" s="41">
        <f>P287-Q287</f>
        <v>1792.11</v>
      </c>
      <c r="S287" s="154"/>
    </row>
    <row r="288" spans="2:19" ht="65.099999999999994" customHeight="1" x14ac:dyDescent="0.25">
      <c r="B288" s="44" t="s">
        <v>16</v>
      </c>
      <c r="C288" s="43" t="s">
        <v>29</v>
      </c>
      <c r="D288" s="41">
        <v>225.69</v>
      </c>
      <c r="E288" s="42">
        <v>12.6</v>
      </c>
      <c r="F288" s="41">
        <v>2844.31</v>
      </c>
      <c r="G288" s="41"/>
      <c r="H288" s="41"/>
      <c r="I288" s="41"/>
      <c r="J288" s="41">
        <f>SUM(F288:I288)</f>
        <v>2844.31</v>
      </c>
      <c r="K288" s="41"/>
      <c r="L288" s="41"/>
      <c r="M288" s="41"/>
      <c r="N288" s="41"/>
      <c r="O288" s="41">
        <f>SUM(K288:N288)</f>
        <v>0</v>
      </c>
      <c r="P288" s="41">
        <f>J288-O288</f>
        <v>2844.31</v>
      </c>
      <c r="Q288" s="41"/>
      <c r="R288" s="41">
        <f>P288-Q288</f>
        <v>2844.31</v>
      </c>
      <c r="S288" s="154"/>
    </row>
    <row r="289" spans="2:19" ht="65.099999999999994" customHeight="1" x14ac:dyDescent="0.25">
      <c r="B289" s="44" t="s">
        <v>16</v>
      </c>
      <c r="C289" s="43" t="s">
        <v>28</v>
      </c>
      <c r="D289" s="41">
        <v>145.30000000000001</v>
      </c>
      <c r="E289" s="42">
        <v>12.6</v>
      </c>
      <c r="F289" s="41">
        <v>1831.18</v>
      </c>
      <c r="G289" s="41"/>
      <c r="H289" s="41"/>
      <c r="I289" s="41"/>
      <c r="J289" s="41">
        <f>SUM(F289:I289)</f>
        <v>1831.18</v>
      </c>
      <c r="K289" s="41"/>
      <c r="L289" s="41"/>
      <c r="M289" s="41"/>
      <c r="N289" s="41"/>
      <c r="O289" s="41">
        <f>SUM(K289:N289)</f>
        <v>0</v>
      </c>
      <c r="P289" s="41">
        <f>J289-O289</f>
        <v>1831.18</v>
      </c>
      <c r="Q289" s="41"/>
      <c r="R289" s="41">
        <f>P289-Q289</f>
        <v>1831.18</v>
      </c>
      <c r="S289" s="154"/>
    </row>
    <row r="290" spans="2:19" ht="65.099999999999994" customHeight="1" x14ac:dyDescent="0.25">
      <c r="B290" s="44" t="s">
        <v>16</v>
      </c>
      <c r="C290" s="43" t="s">
        <v>27</v>
      </c>
      <c r="D290" s="41">
        <v>154.29</v>
      </c>
      <c r="E290" s="42">
        <v>12.6</v>
      </c>
      <c r="F290" s="41">
        <v>1944.48</v>
      </c>
      <c r="G290" s="41"/>
      <c r="H290" s="41"/>
      <c r="I290" s="41"/>
      <c r="J290" s="41">
        <f>SUM(F290:I290)</f>
        <v>1944.48</v>
      </c>
      <c r="K290" s="41"/>
      <c r="L290" s="41"/>
      <c r="M290" s="41"/>
      <c r="N290" s="41"/>
      <c r="O290" s="41">
        <f>SUM(K290:N290)</f>
        <v>0</v>
      </c>
      <c r="P290" s="41">
        <f>J290-O290</f>
        <v>1944.48</v>
      </c>
      <c r="Q290" s="41"/>
      <c r="R290" s="41">
        <f>P290-Q290</f>
        <v>1944.48</v>
      </c>
      <c r="S290" s="154"/>
    </row>
    <row r="291" spans="2:19" ht="65.099999999999994" customHeight="1" x14ac:dyDescent="0.25">
      <c r="B291" s="44" t="s">
        <v>16</v>
      </c>
      <c r="C291" s="43" t="s">
        <v>26</v>
      </c>
      <c r="D291" s="41">
        <v>152.27000000000001</v>
      </c>
      <c r="E291" s="42">
        <v>12.6</v>
      </c>
      <c r="F291" s="41">
        <v>1919.02</v>
      </c>
      <c r="G291" s="41"/>
      <c r="H291" s="41"/>
      <c r="I291" s="41"/>
      <c r="J291" s="41">
        <f>SUM(F291:I291)</f>
        <v>1919.02</v>
      </c>
      <c r="K291" s="41"/>
      <c r="L291" s="41"/>
      <c r="M291" s="41"/>
      <c r="N291" s="41"/>
      <c r="O291" s="41">
        <f>SUM(K291:N291)</f>
        <v>0</v>
      </c>
      <c r="P291" s="41">
        <f>J291-O291</f>
        <v>1919.02</v>
      </c>
      <c r="Q291" s="41"/>
      <c r="R291" s="41">
        <f>P291-Q291</f>
        <v>1919.02</v>
      </c>
      <c r="S291" s="154"/>
    </row>
    <row r="292" spans="2:19" ht="65.099999999999994" customHeight="1" x14ac:dyDescent="0.25">
      <c r="B292" s="44" t="s">
        <v>16</v>
      </c>
      <c r="C292" s="43" t="s">
        <v>603</v>
      </c>
      <c r="D292" s="41">
        <v>225.89</v>
      </c>
      <c r="E292" s="42">
        <v>12.6</v>
      </c>
      <c r="F292" s="41">
        <v>2846.83</v>
      </c>
      <c r="G292" s="41"/>
      <c r="H292" s="41"/>
      <c r="I292" s="41"/>
      <c r="J292" s="41">
        <f>SUM(F292:I292)</f>
        <v>2846.83</v>
      </c>
      <c r="K292" s="41"/>
      <c r="L292" s="41"/>
      <c r="M292" s="41"/>
      <c r="N292" s="41"/>
      <c r="O292" s="41">
        <f>SUM(K292:N292)</f>
        <v>0</v>
      </c>
      <c r="P292" s="41">
        <f>J292-O292</f>
        <v>2846.83</v>
      </c>
      <c r="Q292" s="41"/>
      <c r="R292" s="41">
        <f>P292-Q292</f>
        <v>2846.83</v>
      </c>
      <c r="S292" s="154"/>
    </row>
    <row r="293" spans="2:19" ht="65.099999999999994" customHeight="1" x14ac:dyDescent="0.25">
      <c r="B293" s="44" t="s">
        <v>16</v>
      </c>
      <c r="C293" s="43" t="s">
        <v>24</v>
      </c>
      <c r="D293" s="41">
        <v>205.38</v>
      </c>
      <c r="E293" s="42">
        <v>12.6</v>
      </c>
      <c r="F293" s="41">
        <v>2588.35</v>
      </c>
      <c r="G293" s="41"/>
      <c r="H293" s="41"/>
      <c r="I293" s="41"/>
      <c r="J293" s="41">
        <f>SUM(F293:I293)</f>
        <v>2588.35</v>
      </c>
      <c r="K293" s="41"/>
      <c r="L293" s="41"/>
      <c r="M293" s="41"/>
      <c r="N293" s="41"/>
      <c r="O293" s="41">
        <f>SUM(K293:N293)</f>
        <v>0</v>
      </c>
      <c r="P293" s="41">
        <f>J293-O293</f>
        <v>2588.35</v>
      </c>
      <c r="Q293" s="41"/>
      <c r="R293" s="41">
        <f>P293-Q293</f>
        <v>2588.35</v>
      </c>
      <c r="S293" s="154"/>
    </row>
    <row r="294" spans="2:19" ht="65.099999999999994" customHeight="1" x14ac:dyDescent="0.25">
      <c r="B294" s="44" t="s">
        <v>16</v>
      </c>
      <c r="C294" s="43" t="s">
        <v>23</v>
      </c>
      <c r="D294" s="41">
        <v>211.56</v>
      </c>
      <c r="E294" s="42">
        <v>12.6</v>
      </c>
      <c r="F294" s="41">
        <v>2666.24</v>
      </c>
      <c r="G294" s="41"/>
      <c r="H294" s="41"/>
      <c r="I294" s="41"/>
      <c r="J294" s="41">
        <f>SUM(F294:I294)</f>
        <v>2666.24</v>
      </c>
      <c r="K294" s="41"/>
      <c r="L294" s="41"/>
      <c r="M294" s="41"/>
      <c r="N294" s="41"/>
      <c r="O294" s="41">
        <f>SUM(K294:N294)</f>
        <v>0</v>
      </c>
      <c r="P294" s="41">
        <f>J294-O294</f>
        <v>2666.24</v>
      </c>
      <c r="Q294" s="41"/>
      <c r="R294" s="41">
        <f>P294-Q294</f>
        <v>2666.24</v>
      </c>
      <c r="S294" s="154"/>
    </row>
    <row r="295" spans="2:19" ht="65.099999999999994" customHeight="1" x14ac:dyDescent="0.25">
      <c r="B295" s="44" t="s">
        <v>16</v>
      </c>
      <c r="C295" s="43" t="s">
        <v>22</v>
      </c>
      <c r="D295" s="41">
        <v>145.41999999999999</v>
      </c>
      <c r="E295" s="42">
        <v>12.6</v>
      </c>
      <c r="F295" s="41">
        <v>1832.69</v>
      </c>
      <c r="G295" s="41"/>
      <c r="H295" s="41"/>
      <c r="I295" s="41"/>
      <c r="J295" s="41">
        <f>SUM(F295:I295)</f>
        <v>1832.69</v>
      </c>
      <c r="K295" s="41"/>
      <c r="L295" s="41"/>
      <c r="M295" s="41"/>
      <c r="N295" s="41"/>
      <c r="O295" s="41">
        <f>SUM(K295:N295)</f>
        <v>0</v>
      </c>
      <c r="P295" s="41">
        <f>J295-O295</f>
        <v>1832.69</v>
      </c>
      <c r="Q295" s="41"/>
      <c r="R295" s="41">
        <f>P295-Q295</f>
        <v>1832.69</v>
      </c>
      <c r="S295" s="154"/>
    </row>
    <row r="296" spans="2:19" ht="65.099999999999994" customHeight="1" x14ac:dyDescent="0.25">
      <c r="B296" s="44" t="s">
        <v>16</v>
      </c>
      <c r="C296" s="43" t="s">
        <v>21</v>
      </c>
      <c r="D296" s="41">
        <v>90.13</v>
      </c>
      <c r="E296" s="42">
        <v>12.6</v>
      </c>
      <c r="F296" s="41">
        <v>1135.8800000000001</v>
      </c>
      <c r="G296" s="41"/>
      <c r="H296" s="41"/>
      <c r="I296" s="41"/>
      <c r="J296" s="41">
        <f>SUM(F296:I296)</f>
        <v>1135.8800000000001</v>
      </c>
      <c r="K296" s="41"/>
      <c r="L296" s="41"/>
      <c r="M296" s="41"/>
      <c r="N296" s="41"/>
      <c r="O296" s="41">
        <f>SUM(K296:N296)</f>
        <v>0</v>
      </c>
      <c r="P296" s="41">
        <f>J296-O296</f>
        <v>1135.8800000000001</v>
      </c>
      <c r="Q296" s="41"/>
      <c r="R296" s="41">
        <f>P296-Q296</f>
        <v>1135.8800000000001</v>
      </c>
      <c r="S296" s="154"/>
    </row>
    <row r="297" spans="2:19" ht="65.099999999999994" customHeight="1" x14ac:dyDescent="0.25">
      <c r="B297" s="44" t="s">
        <v>16</v>
      </c>
      <c r="C297" s="43" t="s">
        <v>20</v>
      </c>
      <c r="D297" s="41">
        <v>207.79</v>
      </c>
      <c r="E297" s="42">
        <v>12.6</v>
      </c>
      <c r="F297" s="41">
        <v>2618.7199999999998</v>
      </c>
      <c r="G297" s="41"/>
      <c r="H297" s="41"/>
      <c r="I297" s="41"/>
      <c r="J297" s="41">
        <f>SUM(F297:I297)</f>
        <v>2618.7199999999998</v>
      </c>
      <c r="K297" s="41"/>
      <c r="L297" s="41"/>
      <c r="M297" s="41"/>
      <c r="N297" s="41"/>
      <c r="O297" s="41">
        <f>SUM(K297:N297)</f>
        <v>0</v>
      </c>
      <c r="P297" s="41">
        <f>J297-O297</f>
        <v>2618.7199999999998</v>
      </c>
      <c r="Q297" s="41"/>
      <c r="R297" s="41">
        <f>P297-Q297</f>
        <v>2618.7199999999998</v>
      </c>
      <c r="S297" s="154"/>
    </row>
    <row r="298" spans="2:19" ht="65.099999999999994" customHeight="1" x14ac:dyDescent="0.25">
      <c r="B298" s="44" t="s">
        <v>16</v>
      </c>
      <c r="C298" s="43" t="s">
        <v>19</v>
      </c>
      <c r="D298" s="41">
        <v>131.66999999999999</v>
      </c>
      <c r="E298" s="42">
        <v>12.6</v>
      </c>
      <c r="F298" s="41">
        <v>1659.4</v>
      </c>
      <c r="G298" s="41"/>
      <c r="H298" s="41"/>
      <c r="I298" s="41"/>
      <c r="J298" s="41">
        <f>SUM(F298:I298)</f>
        <v>1659.4</v>
      </c>
      <c r="K298" s="41"/>
      <c r="L298" s="41"/>
      <c r="M298" s="41"/>
      <c r="N298" s="41"/>
      <c r="O298" s="41">
        <f>SUM(K298:N298)</f>
        <v>0</v>
      </c>
      <c r="P298" s="41">
        <f>J298-O298</f>
        <v>1659.4</v>
      </c>
      <c r="Q298" s="41"/>
      <c r="R298" s="41">
        <f>P298-Q298</f>
        <v>1659.4</v>
      </c>
      <c r="S298" s="154"/>
    </row>
    <row r="299" spans="2:19" ht="65.099999999999994" customHeight="1" x14ac:dyDescent="0.25">
      <c r="B299" s="44" t="s">
        <v>16</v>
      </c>
      <c r="C299" s="43" t="s">
        <v>18</v>
      </c>
      <c r="D299" s="41">
        <v>190.94</v>
      </c>
      <c r="E299" s="42">
        <v>12.6</v>
      </c>
      <c r="F299" s="41">
        <v>2406.37</v>
      </c>
      <c r="G299" s="41"/>
      <c r="H299" s="41"/>
      <c r="I299" s="41"/>
      <c r="J299" s="41">
        <f>SUM(F299:I299)</f>
        <v>2406.37</v>
      </c>
      <c r="K299" s="41"/>
      <c r="L299" s="41"/>
      <c r="M299" s="41"/>
      <c r="N299" s="41"/>
      <c r="O299" s="41">
        <f>SUM(K299:N299)</f>
        <v>0</v>
      </c>
      <c r="P299" s="41">
        <f>J299-O299</f>
        <v>2406.37</v>
      </c>
      <c r="Q299" s="41"/>
      <c r="R299" s="41">
        <f>P299-Q299</f>
        <v>2406.37</v>
      </c>
      <c r="S299" s="154"/>
    </row>
    <row r="300" spans="2:19" ht="65.099999999999994" customHeight="1" x14ac:dyDescent="0.25">
      <c r="B300" s="44" t="s">
        <v>16</v>
      </c>
      <c r="C300" s="43" t="s">
        <v>17</v>
      </c>
      <c r="D300" s="41">
        <v>105.18</v>
      </c>
      <c r="E300" s="42">
        <v>12.6</v>
      </c>
      <c r="F300" s="41">
        <v>1325.56</v>
      </c>
      <c r="G300" s="41"/>
      <c r="H300" s="41"/>
      <c r="I300" s="41"/>
      <c r="J300" s="41">
        <f>SUM(F300:I300)</f>
        <v>1325.56</v>
      </c>
      <c r="K300" s="41"/>
      <c r="L300" s="41"/>
      <c r="M300" s="41"/>
      <c r="N300" s="41"/>
      <c r="O300" s="41">
        <f>SUM(K300:N300)</f>
        <v>0</v>
      </c>
      <c r="P300" s="41">
        <f>J300-O300</f>
        <v>1325.56</v>
      </c>
      <c r="Q300" s="41"/>
      <c r="R300" s="41">
        <f>P300-Q300</f>
        <v>1325.56</v>
      </c>
      <c r="S300" s="154"/>
    </row>
    <row r="301" spans="2:19" ht="65.099999999999994" customHeight="1" thickBot="1" x14ac:dyDescent="0.3">
      <c r="B301" s="44" t="s">
        <v>16</v>
      </c>
      <c r="C301" s="43" t="s">
        <v>15</v>
      </c>
      <c r="D301" s="41">
        <v>225.21</v>
      </c>
      <c r="E301" s="42">
        <v>12.6</v>
      </c>
      <c r="F301" s="41">
        <v>2838.26</v>
      </c>
      <c r="G301" s="41"/>
      <c r="H301" s="41"/>
      <c r="I301" s="41"/>
      <c r="J301" s="41">
        <f>SUM(F301:I301)</f>
        <v>2838.26</v>
      </c>
      <c r="K301" s="41"/>
      <c r="L301" s="41"/>
      <c r="M301" s="41"/>
      <c r="N301" s="41"/>
      <c r="O301" s="41">
        <f>SUM(K301:N301)</f>
        <v>0</v>
      </c>
      <c r="P301" s="41">
        <f>J301-O301</f>
        <v>2838.26</v>
      </c>
      <c r="Q301" s="41"/>
      <c r="R301" s="41">
        <f>P301-Q301</f>
        <v>2838.26</v>
      </c>
      <c r="S301" s="154"/>
    </row>
    <row r="302" spans="2:19" ht="65.099999999999994" customHeight="1" x14ac:dyDescent="0.25">
      <c r="B302" s="439" t="s">
        <v>14</v>
      </c>
      <c r="C302" s="438"/>
      <c r="D302" s="438"/>
      <c r="E302" s="438"/>
      <c r="F302" s="431" t="s">
        <v>13</v>
      </c>
      <c r="G302" s="431" t="s">
        <v>8</v>
      </c>
      <c r="H302" s="431" t="s">
        <v>12</v>
      </c>
      <c r="I302" s="431" t="s">
        <v>7</v>
      </c>
      <c r="J302" s="431" t="s">
        <v>3</v>
      </c>
      <c r="K302" s="431" t="s">
        <v>6</v>
      </c>
      <c r="L302" s="431" t="s">
        <v>5</v>
      </c>
      <c r="M302" s="431" t="s">
        <v>11</v>
      </c>
      <c r="N302" s="431" t="s">
        <v>4</v>
      </c>
      <c r="O302" s="431" t="s">
        <v>3</v>
      </c>
      <c r="P302" s="431" t="s">
        <v>2</v>
      </c>
      <c r="Q302" s="437" t="s">
        <v>1</v>
      </c>
      <c r="R302" s="436" t="s">
        <v>0</v>
      </c>
    </row>
    <row r="303" spans="2:19" ht="65.099999999999994" customHeight="1" thickBot="1" x14ac:dyDescent="0.3">
      <c r="B303" s="435"/>
      <c r="C303" s="434"/>
      <c r="D303" s="434"/>
      <c r="E303" s="434"/>
      <c r="F303" s="424">
        <f>SUM(F285:F301)</f>
        <v>35128.11</v>
      </c>
      <c r="G303" s="424">
        <f>SUM(G285:G301)</f>
        <v>0</v>
      </c>
      <c r="H303" s="424">
        <f>SUM(H285:H301)</f>
        <v>0</v>
      </c>
      <c r="I303" s="424">
        <f>SUM(I285:I301)</f>
        <v>0</v>
      </c>
      <c r="J303" s="424">
        <f>SUM(J285:J301)</f>
        <v>35128.11</v>
      </c>
      <c r="K303" s="424">
        <f>SUM(K285:K301)</f>
        <v>0</v>
      </c>
      <c r="L303" s="424">
        <f>SUM(L285:L301)</f>
        <v>0</v>
      </c>
      <c r="M303" s="424">
        <f>SUM(M285:M301)</f>
        <v>0</v>
      </c>
      <c r="N303" s="424">
        <f>SUM(N285:N301)</f>
        <v>0</v>
      </c>
      <c r="O303" s="424">
        <f>SUM(O285:O301)</f>
        <v>0</v>
      </c>
      <c r="P303" s="424">
        <f>SUM(P285:P301)</f>
        <v>35128.11</v>
      </c>
      <c r="Q303" s="424">
        <f>SUM(Q285:Q301)</f>
        <v>0</v>
      </c>
      <c r="R303" s="424">
        <f>SUM(R285:R301)</f>
        <v>35128.11</v>
      </c>
    </row>
    <row r="304" spans="2:19" ht="65.099999999999994" hidden="1" customHeight="1" x14ac:dyDescent="0.25"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</row>
    <row r="305" spans="2:19" ht="65.099999999999994" hidden="1" customHeight="1" x14ac:dyDescent="0.25"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</row>
    <row r="306" spans="2:19" ht="356.25" customHeight="1" thickBot="1" x14ac:dyDescent="0.3"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</row>
    <row r="307" spans="2:19" ht="65.099999999999994" customHeight="1" x14ac:dyDescent="0.25">
      <c r="B307" s="433" t="s">
        <v>10</v>
      </c>
      <c r="C307" s="432"/>
      <c r="D307" s="432"/>
      <c r="E307" s="432"/>
      <c r="F307" s="431" t="s">
        <v>9</v>
      </c>
      <c r="G307" s="430" t="s">
        <v>8</v>
      </c>
      <c r="H307" s="430" t="s">
        <v>7</v>
      </c>
      <c r="I307" s="430" t="s">
        <v>7</v>
      </c>
      <c r="J307" s="430" t="s">
        <v>3</v>
      </c>
      <c r="K307" s="430" t="s">
        <v>6</v>
      </c>
      <c r="L307" s="430" t="s">
        <v>5</v>
      </c>
      <c r="M307" s="430" t="s">
        <v>4</v>
      </c>
      <c r="N307" s="430" t="s">
        <v>4</v>
      </c>
      <c r="O307" s="430" t="s">
        <v>3</v>
      </c>
      <c r="P307" s="429" t="s">
        <v>2</v>
      </c>
      <c r="Q307" s="428" t="s">
        <v>1</v>
      </c>
      <c r="R307" s="427" t="s">
        <v>0</v>
      </c>
    </row>
    <row r="308" spans="2:19" ht="65.099999999999994" customHeight="1" thickBot="1" x14ac:dyDescent="0.3">
      <c r="B308" s="426"/>
      <c r="C308" s="425"/>
      <c r="D308" s="425"/>
      <c r="E308" s="425"/>
      <c r="F308" s="424">
        <f>SUM(F17,F282,F303)</f>
        <v>608445.34210958902</v>
      </c>
      <c r="G308" s="424">
        <f>SUM(G17,G282,G303)</f>
        <v>0</v>
      </c>
      <c r="H308" s="424">
        <f>SUM(H17,H282,H303)</f>
        <v>0</v>
      </c>
      <c r="I308" s="424">
        <f>SUM(I17,I282,I303)</f>
        <v>0</v>
      </c>
      <c r="J308" s="424">
        <f>SUM(J17,J282,J303)</f>
        <v>608445.34210958902</v>
      </c>
      <c r="K308" s="424">
        <f>SUM(K17,K282,K303)</f>
        <v>45419.423219178076</v>
      </c>
      <c r="L308" s="424">
        <f>SUM(L17,L282,L303)</f>
        <v>0</v>
      </c>
      <c r="M308" s="424">
        <f>SUM(M17,M282,M303)</f>
        <v>0</v>
      </c>
      <c r="N308" s="424">
        <f>SUM(N17,N282,N303)</f>
        <v>0</v>
      </c>
      <c r="O308" s="424">
        <f>SUM(O17,O282,O303)</f>
        <v>45419.423219178076</v>
      </c>
      <c r="P308" s="424">
        <f>SUM(P17,P282,P303)</f>
        <v>563025.9188904108</v>
      </c>
      <c r="Q308" s="424">
        <f>SUM(Q17,Q282,Q303)</f>
        <v>0</v>
      </c>
      <c r="R308" s="424">
        <f>SUM(R17,R282,R303)</f>
        <v>563025.9188904108</v>
      </c>
    </row>
    <row r="309" spans="2:19" ht="65.099999999999994" customHeight="1" x14ac:dyDescent="0.25">
      <c r="B309" s="1"/>
      <c r="C309" s="1"/>
      <c r="D309" s="1"/>
      <c r="E309" s="2"/>
      <c r="F309" s="3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</row>
  </sheetData>
  <mergeCells count="4">
    <mergeCell ref="P2:S2"/>
    <mergeCell ref="B2:C2"/>
    <mergeCell ref="D2:J2"/>
    <mergeCell ref="K2:O2"/>
  </mergeCells>
  <pageMargins left="0.23622047244094491" right="0.23622047244094491" top="0.74803149606299213" bottom="0.74803149606299213" header="0.31496062992125984" footer="0.31496062992125984"/>
  <pageSetup scale="50" orientation="landscape" verticalDpi="0" r:id="rId1"/>
  <headerFooter>
    <oddHeader>&amp;C&amp;"-,Negrita"&amp;12MUNICIPIO DE TECALITLAN JALISCOPORTAL VICTORIA NO.9 RFC:MTE871101HLA  TEL: 371 41 8 01 69NOMINA GENERAL DE AGUINALDO DEL 01/OCTUBRE/2018  AL 31/DICIEMBRE/2018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52"/>
  <sheetViews>
    <sheetView view="pageLayout" topLeftCell="A138" zoomScale="50" zoomScaleNormal="60" zoomScalePageLayoutView="50" workbookViewId="0">
      <selection activeCell="P142" sqref="P142"/>
    </sheetView>
  </sheetViews>
  <sheetFormatPr baseColWidth="10" defaultColWidth="11" defaultRowHeight="14.4" x14ac:dyDescent="0.3"/>
  <cols>
    <col min="1" max="1" width="2.88671875" style="110" customWidth="1"/>
    <col min="2" max="2" width="21.88671875" style="112" customWidth="1"/>
    <col min="3" max="3" width="28.6640625" style="110" customWidth="1"/>
    <col min="4" max="4" width="11" style="111" customWidth="1"/>
    <col min="5" max="5" width="11" style="110" customWidth="1"/>
    <col min="6" max="6" width="18.33203125" style="110" customWidth="1"/>
    <col min="7" max="8" width="11" style="110" hidden="1" customWidth="1"/>
    <col min="9" max="9" width="17.5546875" style="110" customWidth="1"/>
    <col min="10" max="10" width="17.88671875" style="110" customWidth="1"/>
    <col min="11" max="11" width="18.6640625" style="110" customWidth="1"/>
    <col min="12" max="12" width="11.5546875" style="110" customWidth="1"/>
    <col min="13" max="13" width="11" style="110" hidden="1" customWidth="1"/>
    <col min="14" max="14" width="11" style="110" customWidth="1"/>
    <col min="15" max="15" width="16.33203125" style="110" customWidth="1"/>
    <col min="16" max="16" width="18.44140625" style="110" customWidth="1"/>
    <col min="17" max="17" width="15.44140625" style="110" customWidth="1"/>
    <col min="18" max="18" width="22.6640625" style="110" bestFit="1" customWidth="1"/>
    <col min="19" max="19" width="62.109375" style="110" customWidth="1"/>
    <col min="20" max="16384" width="11" style="110"/>
  </cols>
  <sheetData>
    <row r="1" spans="1:20" ht="63.75" customHeight="1" thickBot="1" x14ac:dyDescent="0.35">
      <c r="A1" s="117"/>
      <c r="B1" s="226"/>
      <c r="C1" s="117"/>
      <c r="D1" s="225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</row>
    <row r="2" spans="1:20" ht="63.75" customHeight="1" x14ac:dyDescent="0.3">
      <c r="A2" s="130"/>
      <c r="B2" s="85" t="s">
        <v>337</v>
      </c>
      <c r="C2" s="224" t="s">
        <v>336</v>
      </c>
      <c r="D2" s="223" t="s">
        <v>545</v>
      </c>
      <c r="E2" s="222"/>
      <c r="F2" s="222"/>
      <c r="G2" s="222"/>
      <c r="H2" s="222"/>
      <c r="I2" s="222"/>
      <c r="J2" s="222"/>
      <c r="K2" s="221" t="s">
        <v>334</v>
      </c>
      <c r="L2" s="220"/>
      <c r="M2" s="220"/>
      <c r="N2" s="220"/>
      <c r="O2" s="219"/>
      <c r="P2" s="218"/>
      <c r="Q2" s="217"/>
      <c r="R2" s="217"/>
      <c r="S2" s="216"/>
      <c r="T2" s="117"/>
    </row>
    <row r="3" spans="1:20" ht="63.75" customHeight="1" thickBot="1" x14ac:dyDescent="0.35">
      <c r="A3" s="130"/>
      <c r="B3" s="215"/>
      <c r="C3" s="214"/>
      <c r="D3" s="213"/>
      <c r="E3" s="212"/>
      <c r="F3" s="212"/>
      <c r="G3" s="212"/>
      <c r="H3" s="212"/>
      <c r="I3" s="212"/>
      <c r="J3" s="212"/>
      <c r="K3" s="211"/>
      <c r="L3" s="210"/>
      <c r="M3" s="210"/>
      <c r="N3" s="210"/>
      <c r="O3" s="209"/>
      <c r="P3" s="208"/>
      <c r="Q3" s="207"/>
      <c r="R3" s="207"/>
      <c r="S3" s="206"/>
      <c r="T3" s="117"/>
    </row>
    <row r="4" spans="1:20" ht="63.75" customHeight="1" thickBot="1" x14ac:dyDescent="0.35">
      <c r="A4" s="130"/>
      <c r="B4" s="78"/>
      <c r="C4" s="205"/>
      <c r="D4" s="201" t="s">
        <v>333</v>
      </c>
      <c r="E4" s="199" t="s">
        <v>332</v>
      </c>
      <c r="F4" s="199" t="s">
        <v>13</v>
      </c>
      <c r="G4" s="199" t="s">
        <v>8</v>
      </c>
      <c r="H4" s="199" t="s">
        <v>12</v>
      </c>
      <c r="I4" s="199" t="s">
        <v>7</v>
      </c>
      <c r="J4" s="198" t="s">
        <v>3</v>
      </c>
      <c r="K4" s="204" t="s">
        <v>6</v>
      </c>
      <c r="L4" s="203" t="s">
        <v>5</v>
      </c>
      <c r="M4" s="200" t="s">
        <v>11</v>
      </c>
      <c r="N4" s="200" t="s">
        <v>4</v>
      </c>
      <c r="O4" s="202" t="s">
        <v>3</v>
      </c>
      <c r="P4" s="201" t="s">
        <v>2</v>
      </c>
      <c r="Q4" s="200" t="s">
        <v>1</v>
      </c>
      <c r="R4" s="199" t="s">
        <v>0</v>
      </c>
      <c r="S4" s="198" t="s">
        <v>331</v>
      </c>
      <c r="T4" s="117"/>
    </row>
    <row r="5" spans="1:20" ht="63.75" customHeight="1" x14ac:dyDescent="0.3">
      <c r="A5" s="142"/>
      <c r="B5" s="197" t="s">
        <v>544</v>
      </c>
      <c r="C5" s="196" t="s">
        <v>543</v>
      </c>
      <c r="D5" s="195">
        <v>211.53</v>
      </c>
      <c r="E5" s="194">
        <v>15</v>
      </c>
      <c r="F5" s="193">
        <f>D5*E5</f>
        <v>3172.95</v>
      </c>
      <c r="G5" s="190"/>
      <c r="H5" s="190"/>
      <c r="I5" s="192"/>
      <c r="J5" s="189">
        <f>SUM(F5:I5)</f>
        <v>3172.95</v>
      </c>
      <c r="K5" s="189">
        <v>98.72</v>
      </c>
      <c r="L5" s="191"/>
      <c r="M5" s="190"/>
      <c r="N5" s="190"/>
      <c r="O5" s="189">
        <f>SUM(K5:N5)</f>
        <v>98.72</v>
      </c>
      <c r="P5" s="189">
        <f>J5-O5</f>
        <v>3074.23</v>
      </c>
      <c r="Q5" s="188"/>
      <c r="R5" s="189">
        <f>P5-Q5</f>
        <v>3074.23</v>
      </c>
      <c r="S5" s="188"/>
      <c r="T5" s="117"/>
    </row>
    <row r="6" spans="1:20" ht="63.75" customHeight="1" x14ac:dyDescent="0.3">
      <c r="A6" s="142"/>
      <c r="B6" s="176" t="s">
        <v>542</v>
      </c>
      <c r="C6" s="175" t="s">
        <v>541</v>
      </c>
      <c r="D6" s="174">
        <v>238.67</v>
      </c>
      <c r="E6" s="173">
        <v>15</v>
      </c>
      <c r="F6" s="172">
        <f>D6*E6</f>
        <v>3580.0499999999997</v>
      </c>
      <c r="G6" s="171"/>
      <c r="H6" s="169"/>
      <c r="I6" s="169"/>
      <c r="J6" s="168">
        <f>SUM(F6:I6)</f>
        <v>3580.0499999999997</v>
      </c>
      <c r="K6" s="168">
        <v>160.71</v>
      </c>
      <c r="L6" s="170"/>
      <c r="M6" s="169"/>
      <c r="N6" s="169"/>
      <c r="O6" s="168">
        <f>SUM(K6:N6)</f>
        <v>160.71</v>
      </c>
      <c r="P6" s="167">
        <f>J6-O6</f>
        <v>3419.3399999999997</v>
      </c>
      <c r="Q6" s="154"/>
      <c r="R6" s="168">
        <f>P6-Q6</f>
        <v>3419.3399999999997</v>
      </c>
      <c r="S6" s="154"/>
      <c r="T6" s="117"/>
    </row>
    <row r="7" spans="1:20" ht="63.75" customHeight="1" x14ac:dyDescent="0.3">
      <c r="A7" s="142"/>
      <c r="B7" s="176" t="s">
        <v>540</v>
      </c>
      <c r="C7" s="175" t="s">
        <v>539</v>
      </c>
      <c r="D7" s="174">
        <v>238.67</v>
      </c>
      <c r="E7" s="173">
        <v>15</v>
      </c>
      <c r="F7" s="172">
        <f>D7*E7</f>
        <v>3580.0499999999997</v>
      </c>
      <c r="G7" s="169"/>
      <c r="H7" s="169"/>
      <c r="I7" s="171"/>
      <c r="J7" s="168">
        <f>SUM(F7:I7)</f>
        <v>3580.0499999999997</v>
      </c>
      <c r="K7" s="168">
        <v>160.71</v>
      </c>
      <c r="L7" s="170"/>
      <c r="M7" s="169"/>
      <c r="N7" s="169"/>
      <c r="O7" s="168">
        <f>SUM(K7:N7)</f>
        <v>160.71</v>
      </c>
      <c r="P7" s="167">
        <f>J7-O7</f>
        <v>3419.3399999999997</v>
      </c>
      <c r="Q7" s="154"/>
      <c r="R7" s="168">
        <f>P7-Q7</f>
        <v>3419.3399999999997</v>
      </c>
      <c r="S7" s="154"/>
      <c r="T7" s="117"/>
    </row>
    <row r="8" spans="1:20" ht="63.75" customHeight="1" x14ac:dyDescent="0.3">
      <c r="A8" s="142"/>
      <c r="B8" s="176" t="s">
        <v>538</v>
      </c>
      <c r="C8" s="175" t="s">
        <v>537</v>
      </c>
      <c r="D8" s="174">
        <v>238.67</v>
      </c>
      <c r="E8" s="173">
        <v>15</v>
      </c>
      <c r="F8" s="172">
        <f>D8*E8</f>
        <v>3580.0499999999997</v>
      </c>
      <c r="G8" s="169"/>
      <c r="H8" s="169"/>
      <c r="I8" s="171"/>
      <c r="J8" s="168">
        <f>SUM(F8:I8)</f>
        <v>3580.0499999999997</v>
      </c>
      <c r="K8" s="168">
        <v>160.71</v>
      </c>
      <c r="L8" s="170"/>
      <c r="M8" s="169"/>
      <c r="N8" s="169"/>
      <c r="O8" s="168">
        <f>SUM(K8:N8)</f>
        <v>160.71</v>
      </c>
      <c r="P8" s="167">
        <f>J8-O8</f>
        <v>3419.3399999999997</v>
      </c>
      <c r="Q8" s="154"/>
      <c r="R8" s="168">
        <f>P8-Q8</f>
        <v>3419.3399999999997</v>
      </c>
      <c r="S8" s="154"/>
      <c r="T8" s="117"/>
    </row>
    <row r="9" spans="1:20" ht="63.75" customHeight="1" x14ac:dyDescent="0.3">
      <c r="A9" s="142"/>
      <c r="B9" s="176" t="s">
        <v>535</v>
      </c>
      <c r="C9" s="175" t="s">
        <v>536</v>
      </c>
      <c r="D9" s="174">
        <v>166</v>
      </c>
      <c r="E9" s="173">
        <v>15</v>
      </c>
      <c r="F9" s="172">
        <f>D9*E9</f>
        <v>2490</v>
      </c>
      <c r="G9" s="169"/>
      <c r="H9" s="169"/>
      <c r="I9" s="171">
        <v>10.84</v>
      </c>
      <c r="J9" s="168">
        <f>SUM(F9:I9)</f>
        <v>2500.84</v>
      </c>
      <c r="K9" s="168"/>
      <c r="L9" s="170"/>
      <c r="M9" s="169"/>
      <c r="N9" s="169"/>
      <c r="O9" s="168">
        <f>SUM(K9:N9)</f>
        <v>0</v>
      </c>
      <c r="P9" s="167">
        <f>J9-O9</f>
        <v>2500.84</v>
      </c>
      <c r="Q9" s="154"/>
      <c r="R9" s="166">
        <f>P9-Q9</f>
        <v>2500.84</v>
      </c>
      <c r="S9" s="154"/>
      <c r="T9" s="117"/>
    </row>
    <row r="10" spans="1:20" ht="63.75" customHeight="1" x14ac:dyDescent="0.3">
      <c r="A10" s="142"/>
      <c r="B10" s="176" t="s">
        <v>535</v>
      </c>
      <c r="C10" s="175" t="s">
        <v>534</v>
      </c>
      <c r="D10" s="174">
        <v>166</v>
      </c>
      <c r="E10" s="173">
        <v>15</v>
      </c>
      <c r="F10" s="172">
        <f>D10*E10</f>
        <v>2490</v>
      </c>
      <c r="G10" s="169"/>
      <c r="H10" s="169"/>
      <c r="I10" s="171">
        <v>10.84</v>
      </c>
      <c r="J10" s="168">
        <f>SUM(F10:I10)</f>
        <v>2500.84</v>
      </c>
      <c r="K10" s="168"/>
      <c r="L10" s="170"/>
      <c r="M10" s="169"/>
      <c r="N10" s="169"/>
      <c r="O10" s="168">
        <f>SUM(K10:N10)</f>
        <v>0</v>
      </c>
      <c r="P10" s="167">
        <f>J10-O10</f>
        <v>2500.84</v>
      </c>
      <c r="Q10" s="154"/>
      <c r="R10" s="166">
        <f>P10-Q10</f>
        <v>2500.84</v>
      </c>
      <c r="S10" s="154"/>
      <c r="T10" s="117"/>
    </row>
    <row r="11" spans="1:20" ht="63.75" customHeight="1" x14ac:dyDescent="0.3">
      <c r="A11" s="142"/>
      <c r="B11" s="176" t="s">
        <v>533</v>
      </c>
      <c r="C11" s="175" t="s">
        <v>532</v>
      </c>
      <c r="D11" s="174">
        <v>150.80000000000001</v>
      </c>
      <c r="E11" s="173">
        <v>15</v>
      </c>
      <c r="F11" s="172">
        <f>D11*E11</f>
        <v>2262</v>
      </c>
      <c r="G11" s="169"/>
      <c r="H11" s="169"/>
      <c r="I11" s="171">
        <v>42.7</v>
      </c>
      <c r="J11" s="168">
        <f>SUM(F11:I11)</f>
        <v>2304.6999999999998</v>
      </c>
      <c r="K11" s="168"/>
      <c r="L11" s="170"/>
      <c r="M11" s="169"/>
      <c r="N11" s="169"/>
      <c r="O11" s="168">
        <f>SUM(K11:N11)</f>
        <v>0</v>
      </c>
      <c r="P11" s="167">
        <f>J11-O11</f>
        <v>2304.6999999999998</v>
      </c>
      <c r="Q11" s="154"/>
      <c r="R11" s="168">
        <f>P11-Q11</f>
        <v>2304.6999999999998</v>
      </c>
      <c r="S11" s="154"/>
      <c r="T11" s="117"/>
    </row>
    <row r="12" spans="1:20" ht="63.75" customHeight="1" x14ac:dyDescent="0.3">
      <c r="A12" s="142"/>
      <c r="B12" s="176" t="s">
        <v>531</v>
      </c>
      <c r="C12" s="175" t="s">
        <v>530</v>
      </c>
      <c r="D12" s="174">
        <v>207.79</v>
      </c>
      <c r="E12" s="173">
        <v>15</v>
      </c>
      <c r="F12" s="172">
        <f>D12*E12</f>
        <v>3116.85</v>
      </c>
      <c r="G12" s="171"/>
      <c r="H12" s="171"/>
      <c r="I12" s="171"/>
      <c r="J12" s="168">
        <f>SUM(F12:I12)</f>
        <v>3116.85</v>
      </c>
      <c r="K12" s="168">
        <v>92.611551999999989</v>
      </c>
      <c r="L12" s="168"/>
      <c r="M12" s="171"/>
      <c r="N12" s="171"/>
      <c r="O12" s="168">
        <f>SUM(K12:N12)</f>
        <v>92.611551999999989</v>
      </c>
      <c r="P12" s="167">
        <f>J12-O12</f>
        <v>3024.2384480000001</v>
      </c>
      <c r="Q12" s="154"/>
      <c r="R12" s="168">
        <f>P12-Q12</f>
        <v>3024.2384480000001</v>
      </c>
      <c r="S12" s="154"/>
      <c r="T12" s="117"/>
    </row>
    <row r="13" spans="1:20" ht="63.75" customHeight="1" x14ac:dyDescent="0.3">
      <c r="A13" s="142"/>
      <c r="B13" s="176" t="s">
        <v>528</v>
      </c>
      <c r="C13" s="187" t="s">
        <v>529</v>
      </c>
      <c r="D13" s="174">
        <v>238.67</v>
      </c>
      <c r="E13" s="173">
        <v>15</v>
      </c>
      <c r="F13" s="172">
        <f>D13*E13</f>
        <v>3580.0499999999997</v>
      </c>
      <c r="G13" s="171"/>
      <c r="H13" s="169"/>
      <c r="I13" s="169"/>
      <c r="J13" s="168">
        <f>SUM(F13:I13)</f>
        <v>3580.0499999999997</v>
      </c>
      <c r="K13" s="168">
        <v>160.71</v>
      </c>
      <c r="L13" s="170"/>
      <c r="M13" s="169"/>
      <c r="N13" s="169"/>
      <c r="O13" s="168">
        <f>SUM(K13:N13)</f>
        <v>160.71</v>
      </c>
      <c r="P13" s="167">
        <f>J13-O13</f>
        <v>3419.3399999999997</v>
      </c>
      <c r="Q13" s="154"/>
      <c r="R13" s="168">
        <f>P13-Q13</f>
        <v>3419.3399999999997</v>
      </c>
      <c r="S13" s="154"/>
      <c r="T13" s="117"/>
    </row>
    <row r="14" spans="1:20" ht="63.75" customHeight="1" x14ac:dyDescent="0.3">
      <c r="A14" s="142"/>
      <c r="B14" s="176" t="s">
        <v>528</v>
      </c>
      <c r="C14" s="175" t="s">
        <v>527</v>
      </c>
      <c r="D14" s="174">
        <v>158.66</v>
      </c>
      <c r="E14" s="173">
        <v>15</v>
      </c>
      <c r="F14" s="172">
        <f>D14*E14</f>
        <v>2379.9</v>
      </c>
      <c r="G14" s="169"/>
      <c r="H14" s="169"/>
      <c r="I14" s="171">
        <v>20.75</v>
      </c>
      <c r="J14" s="168">
        <f>SUM(F14:I14)</f>
        <v>2400.65</v>
      </c>
      <c r="K14" s="168"/>
      <c r="L14" s="170"/>
      <c r="M14" s="169"/>
      <c r="N14" s="169"/>
      <c r="O14" s="168">
        <f>SUM(K14:N14)</f>
        <v>0</v>
      </c>
      <c r="P14" s="167">
        <f>J14-O14</f>
        <v>2400.65</v>
      </c>
      <c r="Q14" s="154"/>
      <c r="R14" s="168">
        <f>P14-Q14</f>
        <v>2400.65</v>
      </c>
      <c r="S14" s="154"/>
      <c r="T14" s="117"/>
    </row>
    <row r="15" spans="1:20" ht="63.75" customHeight="1" x14ac:dyDescent="0.3">
      <c r="A15" s="142"/>
      <c r="B15" s="176" t="s">
        <v>526</v>
      </c>
      <c r="C15" s="175" t="s">
        <v>525</v>
      </c>
      <c r="D15" s="174">
        <v>207.79</v>
      </c>
      <c r="E15" s="173">
        <v>15</v>
      </c>
      <c r="F15" s="172">
        <f>D15*E15</f>
        <v>3116.85</v>
      </c>
      <c r="G15" s="169"/>
      <c r="H15" s="169"/>
      <c r="I15" s="168"/>
      <c r="J15" s="168">
        <f>SUM(F15:I15)</f>
        <v>3116.85</v>
      </c>
      <c r="K15" s="168">
        <v>92.61</v>
      </c>
      <c r="L15" s="170"/>
      <c r="M15" s="169"/>
      <c r="N15" s="169"/>
      <c r="O15" s="168">
        <f>SUM(K15:N15)</f>
        <v>92.61</v>
      </c>
      <c r="P15" s="167">
        <f>J15-O15</f>
        <v>3024.24</v>
      </c>
      <c r="Q15" s="154"/>
      <c r="R15" s="168">
        <f>P15-Q15</f>
        <v>3024.24</v>
      </c>
      <c r="S15" s="154"/>
      <c r="T15" s="117"/>
    </row>
    <row r="16" spans="1:20" ht="63.75" customHeight="1" x14ac:dyDescent="0.3">
      <c r="A16" s="142"/>
      <c r="B16" s="176" t="s">
        <v>524</v>
      </c>
      <c r="C16" s="175" t="s">
        <v>523</v>
      </c>
      <c r="D16" s="174">
        <v>238.67</v>
      </c>
      <c r="E16" s="173">
        <v>15</v>
      </c>
      <c r="F16" s="172">
        <f>D16*E16</f>
        <v>3580.0499999999997</v>
      </c>
      <c r="G16" s="171"/>
      <c r="H16" s="169"/>
      <c r="I16" s="169"/>
      <c r="J16" s="168">
        <f>SUM(F16:I16)</f>
        <v>3580.0499999999997</v>
      </c>
      <c r="K16" s="186">
        <v>160.71</v>
      </c>
      <c r="L16" s="170"/>
      <c r="M16" s="169"/>
      <c r="N16" s="169"/>
      <c r="O16" s="168">
        <f>SUM(K16:N16)</f>
        <v>160.71</v>
      </c>
      <c r="P16" s="167">
        <f>J16-O16</f>
        <v>3419.3399999999997</v>
      </c>
      <c r="Q16" s="154"/>
      <c r="R16" s="168">
        <f>P16-Q16</f>
        <v>3419.3399999999997</v>
      </c>
      <c r="S16" s="154"/>
      <c r="T16" s="117"/>
    </row>
    <row r="17" spans="1:20" ht="63.75" customHeight="1" x14ac:dyDescent="0.3">
      <c r="A17" s="142"/>
      <c r="B17" s="176" t="s">
        <v>198</v>
      </c>
      <c r="C17" s="175" t="s">
        <v>522</v>
      </c>
      <c r="D17" s="174">
        <v>238.67</v>
      </c>
      <c r="E17" s="173">
        <v>15</v>
      </c>
      <c r="F17" s="172">
        <f>D17*E17</f>
        <v>3580.0499999999997</v>
      </c>
      <c r="G17" s="169"/>
      <c r="H17" s="169"/>
      <c r="I17" s="168"/>
      <c r="J17" s="168">
        <f>SUM(F17:I17)</f>
        <v>3580.0499999999997</v>
      </c>
      <c r="K17" s="168">
        <v>160.71</v>
      </c>
      <c r="L17" s="170"/>
      <c r="M17" s="169"/>
      <c r="N17" s="169"/>
      <c r="O17" s="168">
        <f>SUM(K17:N17)</f>
        <v>160.71</v>
      </c>
      <c r="P17" s="167">
        <f>J17-O17</f>
        <v>3419.3399999999997</v>
      </c>
      <c r="Q17" s="154"/>
      <c r="R17" s="168">
        <f>P17-Q17</f>
        <v>3419.3399999999997</v>
      </c>
      <c r="S17" s="154"/>
      <c r="T17" s="117"/>
    </row>
    <row r="18" spans="1:20" ht="63.75" customHeight="1" x14ac:dyDescent="0.3">
      <c r="A18" s="142"/>
      <c r="B18" s="176" t="s">
        <v>519</v>
      </c>
      <c r="C18" s="175" t="s">
        <v>521</v>
      </c>
      <c r="D18" s="174">
        <v>207.79</v>
      </c>
      <c r="E18" s="173">
        <v>15</v>
      </c>
      <c r="F18" s="172">
        <f>D18*E18</f>
        <v>3116.85</v>
      </c>
      <c r="G18" s="169"/>
      <c r="H18" s="169"/>
      <c r="I18" s="171"/>
      <c r="J18" s="168">
        <f>SUM(F18:I18)</f>
        <v>3116.85</v>
      </c>
      <c r="K18" s="168">
        <v>75.02</v>
      </c>
      <c r="L18" s="170"/>
      <c r="M18" s="169"/>
      <c r="N18" s="169"/>
      <c r="O18" s="168">
        <f>SUM(K18:N18)</f>
        <v>75.02</v>
      </c>
      <c r="P18" s="167">
        <f>J18-O18</f>
        <v>3041.83</v>
      </c>
      <c r="Q18" s="154"/>
      <c r="R18" s="185">
        <f>P18-Q18</f>
        <v>3041.83</v>
      </c>
      <c r="S18" s="154"/>
      <c r="T18" s="117"/>
    </row>
    <row r="19" spans="1:20" ht="63.75" customHeight="1" x14ac:dyDescent="0.3">
      <c r="A19" s="142"/>
      <c r="B19" s="176" t="s">
        <v>519</v>
      </c>
      <c r="C19" s="175" t="s">
        <v>520</v>
      </c>
      <c r="D19" s="174">
        <v>207.79</v>
      </c>
      <c r="E19" s="173">
        <v>15</v>
      </c>
      <c r="F19" s="172">
        <f>D19*E19</f>
        <v>3116.85</v>
      </c>
      <c r="G19" s="169"/>
      <c r="H19" s="169"/>
      <c r="I19" s="171"/>
      <c r="J19" s="168">
        <f>SUM(F19:I19)</f>
        <v>3116.85</v>
      </c>
      <c r="K19" s="168">
        <v>75.02</v>
      </c>
      <c r="L19" s="170"/>
      <c r="M19" s="169"/>
      <c r="N19" s="169"/>
      <c r="O19" s="168">
        <f>SUM(K19:N19)</f>
        <v>75.02</v>
      </c>
      <c r="P19" s="167">
        <f>J19-O19</f>
        <v>3041.83</v>
      </c>
      <c r="Q19" s="154"/>
      <c r="R19" s="166">
        <f>P19-Q19</f>
        <v>3041.83</v>
      </c>
      <c r="S19" s="154"/>
      <c r="T19" s="117"/>
    </row>
    <row r="20" spans="1:20" ht="63.75" customHeight="1" x14ac:dyDescent="0.3">
      <c r="A20" s="142"/>
      <c r="B20" s="176" t="s">
        <v>519</v>
      </c>
      <c r="C20" s="175" t="s">
        <v>518</v>
      </c>
      <c r="D20" s="174">
        <v>207.79</v>
      </c>
      <c r="E20" s="173">
        <v>15</v>
      </c>
      <c r="F20" s="172">
        <f>D20*E20</f>
        <v>3116.85</v>
      </c>
      <c r="G20" s="169"/>
      <c r="H20" s="169"/>
      <c r="I20" s="171"/>
      <c r="J20" s="168">
        <f>SUM(F20:I20)</f>
        <v>3116.85</v>
      </c>
      <c r="K20" s="168">
        <v>75.02</v>
      </c>
      <c r="L20" s="170"/>
      <c r="M20" s="169"/>
      <c r="N20" s="169"/>
      <c r="O20" s="168">
        <f>SUM(K20:N20)</f>
        <v>75.02</v>
      </c>
      <c r="P20" s="167">
        <f>J20-O20</f>
        <v>3041.83</v>
      </c>
      <c r="Q20" s="154"/>
      <c r="R20" s="166">
        <f>P20-Q20</f>
        <v>3041.83</v>
      </c>
      <c r="S20" s="154"/>
      <c r="T20" s="117"/>
    </row>
    <row r="21" spans="1:20" ht="63.75" customHeight="1" x14ac:dyDescent="0.3">
      <c r="A21" s="142"/>
      <c r="B21" s="176" t="s">
        <v>516</v>
      </c>
      <c r="C21" s="175" t="s">
        <v>517</v>
      </c>
      <c r="D21" s="174">
        <v>150.80000000000001</v>
      </c>
      <c r="E21" s="173">
        <v>15</v>
      </c>
      <c r="F21" s="172">
        <f>D21*E21</f>
        <v>2262</v>
      </c>
      <c r="G21" s="169"/>
      <c r="H21" s="169"/>
      <c r="I21" s="171">
        <v>42.7</v>
      </c>
      <c r="J21" s="168">
        <f>SUM(F21:I21)</f>
        <v>2304.6999999999998</v>
      </c>
      <c r="K21" s="168"/>
      <c r="L21" s="170"/>
      <c r="M21" s="169"/>
      <c r="N21" s="169"/>
      <c r="O21" s="168">
        <f>SUM(K21:N21)</f>
        <v>0</v>
      </c>
      <c r="P21" s="167">
        <f>J21-O21</f>
        <v>2304.6999999999998</v>
      </c>
      <c r="Q21" s="154"/>
      <c r="R21" s="168">
        <f>P21-Q21</f>
        <v>2304.6999999999998</v>
      </c>
      <c r="S21" s="154"/>
      <c r="T21" s="117"/>
    </row>
    <row r="22" spans="1:20" ht="63.75" customHeight="1" x14ac:dyDescent="0.3">
      <c r="A22" s="142"/>
      <c r="B22" s="176" t="s">
        <v>516</v>
      </c>
      <c r="C22" s="175" t="s">
        <v>515</v>
      </c>
      <c r="D22" s="174">
        <v>150.80000000000001</v>
      </c>
      <c r="E22" s="173">
        <v>15</v>
      </c>
      <c r="F22" s="172">
        <f>D22*E22</f>
        <v>2262</v>
      </c>
      <c r="G22" s="169"/>
      <c r="H22" s="169"/>
      <c r="I22" s="171">
        <v>42.7</v>
      </c>
      <c r="J22" s="168">
        <f>SUM(F22:I22)</f>
        <v>2304.6999999999998</v>
      </c>
      <c r="K22" s="168"/>
      <c r="L22" s="170"/>
      <c r="M22" s="169"/>
      <c r="N22" s="169"/>
      <c r="O22" s="168">
        <f>SUM(K22:N22)</f>
        <v>0</v>
      </c>
      <c r="P22" s="167">
        <f>J22-O22</f>
        <v>2304.6999999999998</v>
      </c>
      <c r="Q22" s="154"/>
      <c r="R22" s="168">
        <f>P22-Q22</f>
        <v>2304.6999999999998</v>
      </c>
      <c r="S22" s="154"/>
      <c r="T22" s="117"/>
    </row>
    <row r="23" spans="1:20" ht="63.75" customHeight="1" x14ac:dyDescent="0.3">
      <c r="A23" s="142"/>
      <c r="B23" s="176" t="s">
        <v>514</v>
      </c>
      <c r="C23" s="175" t="s">
        <v>513</v>
      </c>
      <c r="D23" s="174">
        <v>150.80000000000001</v>
      </c>
      <c r="E23" s="173">
        <v>15</v>
      </c>
      <c r="F23" s="172">
        <f>D23*E23</f>
        <v>2262</v>
      </c>
      <c r="G23" s="169"/>
      <c r="H23" s="169"/>
      <c r="I23" s="168">
        <v>42.701439999999991</v>
      </c>
      <c r="J23" s="168">
        <f>SUM(F23:I23)</f>
        <v>2304.7014399999998</v>
      </c>
      <c r="K23" s="168"/>
      <c r="L23" s="170"/>
      <c r="M23" s="169"/>
      <c r="N23" s="169"/>
      <c r="O23" s="168">
        <f>SUM(K23:N23)</f>
        <v>0</v>
      </c>
      <c r="P23" s="167">
        <f>J23-O23</f>
        <v>2304.7014399999998</v>
      </c>
      <c r="Q23" s="154"/>
      <c r="R23" s="168">
        <f>P23-Q23</f>
        <v>2304.7014399999998</v>
      </c>
      <c r="S23" s="154"/>
      <c r="T23" s="117"/>
    </row>
    <row r="24" spans="1:20" ht="63.75" customHeight="1" x14ac:dyDescent="0.3">
      <c r="A24" s="142"/>
      <c r="B24" s="176" t="s">
        <v>511</v>
      </c>
      <c r="C24" s="175" t="s">
        <v>512</v>
      </c>
      <c r="D24" s="174">
        <v>171.85</v>
      </c>
      <c r="E24" s="173">
        <v>15</v>
      </c>
      <c r="F24" s="172">
        <f>D24*E24</f>
        <v>2577.75</v>
      </c>
      <c r="G24" s="169"/>
      <c r="H24" s="169"/>
      <c r="I24" s="168">
        <v>1.2925280000000043</v>
      </c>
      <c r="J24" s="168">
        <f>SUM(F24:I24)</f>
        <v>2579.0425279999999</v>
      </c>
      <c r="K24" s="168"/>
      <c r="L24" s="170"/>
      <c r="M24" s="169"/>
      <c r="N24" s="169"/>
      <c r="O24" s="168">
        <f>SUM(K24:N24)</f>
        <v>0</v>
      </c>
      <c r="P24" s="167">
        <f>J24-O24</f>
        <v>2579.0425279999999</v>
      </c>
      <c r="Q24" s="154"/>
      <c r="R24" s="168">
        <f>P24-Q24</f>
        <v>2579.0425279999999</v>
      </c>
      <c r="S24" s="154"/>
      <c r="T24" s="117"/>
    </row>
    <row r="25" spans="1:20" ht="63.75" customHeight="1" x14ac:dyDescent="0.3">
      <c r="A25" s="142"/>
      <c r="B25" s="176" t="s">
        <v>511</v>
      </c>
      <c r="C25" s="175" t="s">
        <v>510</v>
      </c>
      <c r="D25" s="174">
        <v>190.94</v>
      </c>
      <c r="E25" s="173">
        <v>15</v>
      </c>
      <c r="F25" s="172">
        <f>D25*E25</f>
        <v>2864.1</v>
      </c>
      <c r="G25" s="169"/>
      <c r="H25" s="169"/>
      <c r="I25" s="171"/>
      <c r="J25" s="168">
        <f>SUM(F25:I25)</f>
        <v>2864.1</v>
      </c>
      <c r="K25" s="168">
        <v>44.86</v>
      </c>
      <c r="L25" s="170"/>
      <c r="M25" s="169"/>
      <c r="N25" s="169"/>
      <c r="O25" s="168">
        <f>SUM(K25:N25)</f>
        <v>44.86</v>
      </c>
      <c r="P25" s="167">
        <f>J25-O25</f>
        <v>2819.24</v>
      </c>
      <c r="Q25" s="154"/>
      <c r="R25" s="168">
        <f>P25-Q25</f>
        <v>2819.24</v>
      </c>
      <c r="S25" s="154"/>
      <c r="T25" s="117"/>
    </row>
    <row r="26" spans="1:20" ht="63.75" customHeight="1" x14ac:dyDescent="0.3">
      <c r="A26" s="142"/>
      <c r="B26" s="176" t="s">
        <v>503</v>
      </c>
      <c r="C26" s="175" t="s">
        <v>509</v>
      </c>
      <c r="D26" s="174">
        <v>173.33</v>
      </c>
      <c r="E26" s="173">
        <v>15</v>
      </c>
      <c r="F26" s="172">
        <f>D26*E26</f>
        <v>2599.9500000000003</v>
      </c>
      <c r="G26" s="169"/>
      <c r="H26" s="169"/>
      <c r="I26" s="171"/>
      <c r="J26" s="168">
        <f>SUM(F26:I26)</f>
        <v>2599.9500000000003</v>
      </c>
      <c r="K26" s="168">
        <v>1.1200000000000001</v>
      </c>
      <c r="L26" s="170"/>
      <c r="M26" s="169"/>
      <c r="N26" s="169"/>
      <c r="O26" s="168">
        <f>SUM(K26:N26)</f>
        <v>1.1200000000000001</v>
      </c>
      <c r="P26" s="167">
        <f>J26-O26</f>
        <v>2598.8300000000004</v>
      </c>
      <c r="Q26" s="154"/>
      <c r="R26" s="168">
        <f>P26-Q26</f>
        <v>2598.8300000000004</v>
      </c>
      <c r="S26" s="154"/>
      <c r="T26" s="117"/>
    </row>
    <row r="27" spans="1:20" ht="63.75" customHeight="1" x14ac:dyDescent="0.3">
      <c r="A27" s="142"/>
      <c r="B27" s="176" t="s">
        <v>503</v>
      </c>
      <c r="C27" s="175" t="s">
        <v>508</v>
      </c>
      <c r="D27" s="174">
        <v>190.67</v>
      </c>
      <c r="E27" s="173">
        <v>15</v>
      </c>
      <c r="F27" s="172">
        <f>D27*E27</f>
        <v>2860.0499999999997</v>
      </c>
      <c r="G27" s="169"/>
      <c r="H27" s="169"/>
      <c r="I27" s="171"/>
      <c r="J27" s="168">
        <f>SUM(F27:I27)</f>
        <v>2860.0499999999997</v>
      </c>
      <c r="K27" s="168">
        <v>44.42</v>
      </c>
      <c r="L27" s="170"/>
      <c r="M27" s="169"/>
      <c r="N27" s="169"/>
      <c r="O27" s="168">
        <f>SUM(K27:N27)</f>
        <v>44.42</v>
      </c>
      <c r="P27" s="167">
        <f>J27-O27</f>
        <v>2815.6299999999997</v>
      </c>
      <c r="Q27" s="154"/>
      <c r="R27" s="168">
        <f>P27-Q27</f>
        <v>2815.6299999999997</v>
      </c>
      <c r="S27" s="154"/>
      <c r="T27" s="117"/>
    </row>
    <row r="28" spans="1:20" ht="63.75" customHeight="1" x14ac:dyDescent="0.3">
      <c r="A28" s="142"/>
      <c r="B28" s="176" t="s">
        <v>503</v>
      </c>
      <c r="C28" s="175" t="s">
        <v>507</v>
      </c>
      <c r="D28" s="174">
        <v>215.63</v>
      </c>
      <c r="E28" s="173">
        <v>15</v>
      </c>
      <c r="F28" s="172">
        <f>D28*E28</f>
        <v>3234.45</v>
      </c>
      <c r="G28" s="169"/>
      <c r="H28" s="169"/>
      <c r="I28" s="171"/>
      <c r="J28" s="168">
        <f>SUM(F28:I28)</f>
        <v>3234.45</v>
      </c>
      <c r="K28" s="168">
        <v>105.40643199999997</v>
      </c>
      <c r="L28" s="170"/>
      <c r="M28" s="169"/>
      <c r="N28" s="169"/>
      <c r="O28" s="168">
        <f>SUM(K28:N28)</f>
        <v>105.40643199999997</v>
      </c>
      <c r="P28" s="167">
        <f>J28-O28</f>
        <v>3129.0435680000001</v>
      </c>
      <c r="Q28" s="154"/>
      <c r="R28" s="168">
        <f>P28-Q28</f>
        <v>3129.0435680000001</v>
      </c>
      <c r="S28" s="154"/>
      <c r="T28" s="117"/>
    </row>
    <row r="29" spans="1:20" ht="63.75" customHeight="1" x14ac:dyDescent="0.3">
      <c r="A29" s="142"/>
      <c r="B29" s="176" t="s">
        <v>503</v>
      </c>
      <c r="C29" s="175" t="s">
        <v>506</v>
      </c>
      <c r="D29" s="174">
        <v>250</v>
      </c>
      <c r="E29" s="173">
        <v>15</v>
      </c>
      <c r="F29" s="172">
        <f>D29*E29</f>
        <v>3750</v>
      </c>
      <c r="G29" s="169"/>
      <c r="H29" s="169"/>
      <c r="I29" s="171"/>
      <c r="J29" s="168">
        <f>SUM(F29:I29)</f>
        <v>3750</v>
      </c>
      <c r="K29" s="168">
        <v>286.60000000000002</v>
      </c>
      <c r="L29" s="170"/>
      <c r="M29" s="169"/>
      <c r="N29" s="169"/>
      <c r="O29" s="168">
        <f>SUM(K29:N29)</f>
        <v>286.60000000000002</v>
      </c>
      <c r="P29" s="167">
        <f>J29-O29</f>
        <v>3463.4</v>
      </c>
      <c r="Q29" s="154"/>
      <c r="R29" s="166">
        <f>P29-Q29</f>
        <v>3463.4</v>
      </c>
      <c r="S29" s="154"/>
      <c r="T29" s="117"/>
    </row>
    <row r="30" spans="1:20" ht="63.75" customHeight="1" x14ac:dyDescent="0.3">
      <c r="A30" s="142"/>
      <c r="B30" s="176" t="s">
        <v>503</v>
      </c>
      <c r="C30" s="175" t="s">
        <v>505</v>
      </c>
      <c r="D30" s="174">
        <v>250</v>
      </c>
      <c r="E30" s="173">
        <v>15</v>
      </c>
      <c r="F30" s="172">
        <f>D30*E30</f>
        <v>3750</v>
      </c>
      <c r="G30" s="169"/>
      <c r="H30" s="169"/>
      <c r="I30" s="171"/>
      <c r="J30" s="168">
        <f>SUM(F30:I30)</f>
        <v>3750</v>
      </c>
      <c r="K30" s="168">
        <v>286.60000000000002</v>
      </c>
      <c r="L30" s="170"/>
      <c r="M30" s="169"/>
      <c r="N30" s="169"/>
      <c r="O30" s="168">
        <f>SUM(K30:N30)</f>
        <v>286.60000000000002</v>
      </c>
      <c r="P30" s="167">
        <f>J30-O30</f>
        <v>3463.4</v>
      </c>
      <c r="Q30" s="154"/>
      <c r="R30" s="166">
        <f>P30-Q30</f>
        <v>3463.4</v>
      </c>
      <c r="S30" s="154"/>
      <c r="T30" s="117"/>
    </row>
    <row r="31" spans="1:20" ht="63.75" customHeight="1" x14ac:dyDescent="0.3">
      <c r="A31" s="142"/>
      <c r="B31" s="176" t="s">
        <v>503</v>
      </c>
      <c r="C31" s="175" t="s">
        <v>504</v>
      </c>
      <c r="D31" s="174">
        <v>350</v>
      </c>
      <c r="E31" s="173">
        <v>15</v>
      </c>
      <c r="F31" s="172">
        <f>D31*E31</f>
        <v>5250</v>
      </c>
      <c r="G31" s="169"/>
      <c r="H31" s="169"/>
      <c r="I31" s="171"/>
      <c r="J31" s="168">
        <f>SUM(F31:I31)</f>
        <v>5250</v>
      </c>
      <c r="K31" s="168">
        <v>506.39</v>
      </c>
      <c r="L31" s="170"/>
      <c r="M31" s="169"/>
      <c r="N31" s="169"/>
      <c r="O31" s="168">
        <f>SUM(K31:N31)</f>
        <v>506.39</v>
      </c>
      <c r="P31" s="167">
        <f>J31-O31</f>
        <v>4743.6099999999997</v>
      </c>
      <c r="Q31" s="154">
        <f>F31*3%</f>
        <v>157.5</v>
      </c>
      <c r="R31" s="166">
        <f>P31-Q31</f>
        <v>4586.1099999999997</v>
      </c>
      <c r="S31" s="154"/>
      <c r="T31" s="117"/>
    </row>
    <row r="32" spans="1:20" ht="63.75" customHeight="1" x14ac:dyDescent="0.3">
      <c r="A32" s="142"/>
      <c r="B32" s="176" t="s">
        <v>503</v>
      </c>
      <c r="C32" s="175" t="s">
        <v>502</v>
      </c>
      <c r="D32" s="174">
        <v>204.53</v>
      </c>
      <c r="E32" s="173">
        <v>15</v>
      </c>
      <c r="F32" s="172">
        <f>D32*E32</f>
        <v>3067.95</v>
      </c>
      <c r="G32" s="169"/>
      <c r="H32" s="169"/>
      <c r="I32" s="171"/>
      <c r="J32" s="168">
        <f>SUM(F32:I32)</f>
        <v>3067.95</v>
      </c>
      <c r="K32" s="168">
        <v>67.05</v>
      </c>
      <c r="L32" s="170"/>
      <c r="M32" s="169"/>
      <c r="N32" s="169"/>
      <c r="O32" s="168">
        <f>SUM(K32:N32)</f>
        <v>67.05</v>
      </c>
      <c r="P32" s="167">
        <f>J32-O32</f>
        <v>3000.8999999999996</v>
      </c>
      <c r="Q32" s="154"/>
      <c r="R32" s="166">
        <f>P32-Q32</f>
        <v>3000.8999999999996</v>
      </c>
      <c r="S32" s="154"/>
      <c r="T32" s="117"/>
    </row>
    <row r="33" spans="1:20" ht="63.75" customHeight="1" x14ac:dyDescent="0.3">
      <c r="A33" s="142"/>
      <c r="B33" s="176" t="s">
        <v>501</v>
      </c>
      <c r="C33" s="175" t="s">
        <v>500</v>
      </c>
      <c r="D33" s="174">
        <v>178.85</v>
      </c>
      <c r="E33" s="173">
        <v>15</v>
      </c>
      <c r="F33" s="172">
        <f>D33*E33</f>
        <v>2682.75</v>
      </c>
      <c r="G33" s="169"/>
      <c r="H33" s="169"/>
      <c r="I33" s="171"/>
      <c r="J33" s="168">
        <f>SUM(F33:I33)</f>
        <v>2682.75</v>
      </c>
      <c r="K33" s="168">
        <v>25.13</v>
      </c>
      <c r="L33" s="170"/>
      <c r="M33" s="169"/>
      <c r="N33" s="169"/>
      <c r="O33" s="168">
        <f>SUM(K33:N33)</f>
        <v>25.13</v>
      </c>
      <c r="P33" s="167">
        <f>J33-O33</f>
        <v>2657.62</v>
      </c>
      <c r="Q33" s="154"/>
      <c r="R33" s="168">
        <f>P33-Q33</f>
        <v>2657.62</v>
      </c>
      <c r="S33" s="154"/>
      <c r="T33" s="117"/>
    </row>
    <row r="34" spans="1:20" ht="63.75" customHeight="1" x14ac:dyDescent="0.3">
      <c r="A34" s="142"/>
      <c r="B34" s="176" t="s">
        <v>152</v>
      </c>
      <c r="C34" s="175" t="s">
        <v>499</v>
      </c>
      <c r="D34" s="174">
        <v>215.63</v>
      </c>
      <c r="E34" s="173">
        <v>15</v>
      </c>
      <c r="F34" s="172">
        <f>D34*E34</f>
        <v>3234.45</v>
      </c>
      <c r="G34" s="169"/>
      <c r="H34" s="169"/>
      <c r="I34" s="171"/>
      <c r="J34" s="168">
        <f>SUM(F34:I34)</f>
        <v>3234.45</v>
      </c>
      <c r="K34" s="168">
        <v>105.40643199999997</v>
      </c>
      <c r="L34" s="170"/>
      <c r="M34" s="169"/>
      <c r="N34" s="169"/>
      <c r="O34" s="168">
        <f>SUM(K34:N34)</f>
        <v>105.40643199999997</v>
      </c>
      <c r="P34" s="167">
        <f>J34-O34</f>
        <v>3129.0435680000001</v>
      </c>
      <c r="Q34" s="154"/>
      <c r="R34" s="168">
        <f>P34-Q34</f>
        <v>3129.0435680000001</v>
      </c>
      <c r="S34" s="154"/>
      <c r="T34" s="117"/>
    </row>
    <row r="35" spans="1:20" ht="63.75" customHeight="1" x14ac:dyDescent="0.3">
      <c r="A35" s="142"/>
      <c r="B35" s="176" t="s">
        <v>152</v>
      </c>
      <c r="C35" s="175" t="s">
        <v>498</v>
      </c>
      <c r="D35" s="174">
        <v>238.67</v>
      </c>
      <c r="E35" s="173">
        <v>15</v>
      </c>
      <c r="F35" s="172">
        <f>D35*E35</f>
        <v>3580.0499999999997</v>
      </c>
      <c r="G35" s="169"/>
      <c r="H35" s="169"/>
      <c r="I35" s="171"/>
      <c r="J35" s="168">
        <f>SUM(F35:I35)</f>
        <v>3580.0499999999997</v>
      </c>
      <c r="K35" s="168">
        <v>160.71</v>
      </c>
      <c r="L35" s="170"/>
      <c r="M35" s="169"/>
      <c r="N35" s="169"/>
      <c r="O35" s="168">
        <f>SUM(K35:N35)</f>
        <v>160.71</v>
      </c>
      <c r="P35" s="167">
        <f>J35-O35</f>
        <v>3419.3399999999997</v>
      </c>
      <c r="Q35" s="154"/>
      <c r="R35" s="168">
        <f>P35-Q35</f>
        <v>3419.3399999999997</v>
      </c>
      <c r="S35" s="154"/>
      <c r="T35" s="117"/>
    </row>
    <row r="36" spans="1:20" ht="63.75" customHeight="1" x14ac:dyDescent="0.3">
      <c r="A36" s="142"/>
      <c r="B36" s="176" t="s">
        <v>152</v>
      </c>
      <c r="C36" s="175" t="s">
        <v>497</v>
      </c>
      <c r="D36" s="174">
        <v>248.48</v>
      </c>
      <c r="E36" s="173">
        <v>15</v>
      </c>
      <c r="F36" s="172">
        <f>D36*E36</f>
        <v>3727.2</v>
      </c>
      <c r="G36" s="169"/>
      <c r="H36" s="169"/>
      <c r="I36" s="171"/>
      <c r="J36" s="168">
        <f>SUM(F36:I36)</f>
        <v>3727.2</v>
      </c>
      <c r="K36" s="168">
        <v>284.11763199999996</v>
      </c>
      <c r="L36" s="170"/>
      <c r="M36" s="169"/>
      <c r="N36" s="169"/>
      <c r="O36" s="168">
        <f>SUM(K36:N36)</f>
        <v>284.11763199999996</v>
      </c>
      <c r="P36" s="167">
        <f>J36-O36</f>
        <v>3443.0823679999999</v>
      </c>
      <c r="Q36" s="154"/>
      <c r="R36" s="168">
        <f>P36-Q36</f>
        <v>3443.0823679999999</v>
      </c>
      <c r="S36" s="154"/>
      <c r="T36" s="117"/>
    </row>
    <row r="37" spans="1:20" ht="63.75" customHeight="1" x14ac:dyDescent="0.3">
      <c r="A37" s="142"/>
      <c r="B37" s="176" t="s">
        <v>491</v>
      </c>
      <c r="C37" s="175" t="s">
        <v>496</v>
      </c>
      <c r="D37" s="174">
        <v>178.85</v>
      </c>
      <c r="E37" s="173">
        <v>15</v>
      </c>
      <c r="F37" s="172">
        <f>D37*E37</f>
        <v>2682.75</v>
      </c>
      <c r="G37" s="169"/>
      <c r="H37" s="169"/>
      <c r="I37" s="171"/>
      <c r="J37" s="168">
        <f>SUM(F37:I37)</f>
        <v>2682.75</v>
      </c>
      <c r="K37" s="168">
        <v>25.131472000000002</v>
      </c>
      <c r="L37" s="170">
        <f>F37*1.1875%</f>
        <v>31.857656250000002</v>
      </c>
      <c r="M37" s="169"/>
      <c r="N37" s="169"/>
      <c r="O37" s="168">
        <f>SUM(K37:N37)</f>
        <v>56.989128250000007</v>
      </c>
      <c r="P37" s="167">
        <f>J37-O37</f>
        <v>2625.7608717500002</v>
      </c>
      <c r="Q37" s="154"/>
      <c r="R37" s="168">
        <f>P37-Q37</f>
        <v>2625.7608717500002</v>
      </c>
      <c r="S37" s="154"/>
      <c r="T37" s="117"/>
    </row>
    <row r="38" spans="1:20" ht="63.75" customHeight="1" x14ac:dyDescent="0.3">
      <c r="A38" s="142"/>
      <c r="B38" s="176" t="s">
        <v>491</v>
      </c>
      <c r="C38" s="175" t="s">
        <v>495</v>
      </c>
      <c r="D38" s="174">
        <v>178.85</v>
      </c>
      <c r="E38" s="173">
        <v>15</v>
      </c>
      <c r="F38" s="172">
        <f>D38*E38</f>
        <v>2682.75</v>
      </c>
      <c r="G38" s="169"/>
      <c r="H38" s="169"/>
      <c r="I38" s="171"/>
      <c r="J38" s="168">
        <f>SUM(F38:I38)</f>
        <v>2682.75</v>
      </c>
      <c r="K38" s="168">
        <v>25.131472000000002</v>
      </c>
      <c r="L38" s="170"/>
      <c r="M38" s="169"/>
      <c r="N38" s="169"/>
      <c r="O38" s="168">
        <f>SUM(K38:N38)</f>
        <v>25.131472000000002</v>
      </c>
      <c r="P38" s="167">
        <f>J38-O38</f>
        <v>2657.618528</v>
      </c>
      <c r="Q38" s="154"/>
      <c r="R38" s="166">
        <f>P38-Q38</f>
        <v>2657.618528</v>
      </c>
      <c r="S38" s="154"/>
      <c r="T38" s="117"/>
    </row>
    <row r="39" spans="1:20" ht="63.75" customHeight="1" x14ac:dyDescent="0.3">
      <c r="A39" s="142"/>
      <c r="B39" s="176" t="s">
        <v>491</v>
      </c>
      <c r="C39" s="175" t="s">
        <v>494</v>
      </c>
      <c r="D39" s="174">
        <v>178.85</v>
      </c>
      <c r="E39" s="173">
        <v>15</v>
      </c>
      <c r="F39" s="172">
        <f>D39*E39</f>
        <v>2682.75</v>
      </c>
      <c r="G39" s="169"/>
      <c r="H39" s="169"/>
      <c r="I39" s="171"/>
      <c r="J39" s="168">
        <f>SUM(F39:I39)</f>
        <v>2682.75</v>
      </c>
      <c r="K39" s="168">
        <v>25.131472000000002</v>
      </c>
      <c r="L39" s="170"/>
      <c r="M39" s="169"/>
      <c r="N39" s="169"/>
      <c r="O39" s="168">
        <f>SUM(K39:N39)</f>
        <v>25.131472000000002</v>
      </c>
      <c r="P39" s="167">
        <f>J39-O39</f>
        <v>2657.618528</v>
      </c>
      <c r="Q39" s="154"/>
      <c r="R39" s="168">
        <f>P39-Q39</f>
        <v>2657.618528</v>
      </c>
      <c r="S39" s="154"/>
      <c r="T39" s="117"/>
    </row>
    <row r="40" spans="1:20" ht="63.75" customHeight="1" x14ac:dyDescent="0.3">
      <c r="A40" s="142"/>
      <c r="B40" s="176" t="s">
        <v>491</v>
      </c>
      <c r="C40" s="175" t="s">
        <v>493</v>
      </c>
      <c r="D40" s="174">
        <v>178.85</v>
      </c>
      <c r="E40" s="173">
        <v>15</v>
      </c>
      <c r="F40" s="172">
        <f>D40*E40</f>
        <v>2682.75</v>
      </c>
      <c r="G40" s="169"/>
      <c r="H40" s="169"/>
      <c r="I40" s="171"/>
      <c r="J40" s="168">
        <f>SUM(F40:I40)</f>
        <v>2682.75</v>
      </c>
      <c r="K40" s="168">
        <v>25.131472000000002</v>
      </c>
      <c r="L40" s="170"/>
      <c r="M40" s="169"/>
      <c r="N40" s="169"/>
      <c r="O40" s="168">
        <f>SUM(K40:N40)</f>
        <v>25.131472000000002</v>
      </c>
      <c r="P40" s="167">
        <f>J40-O40</f>
        <v>2657.618528</v>
      </c>
      <c r="Q40" s="154"/>
      <c r="R40" s="168">
        <f>P40-Q40</f>
        <v>2657.618528</v>
      </c>
      <c r="S40" s="154"/>
      <c r="T40" s="117"/>
    </row>
    <row r="41" spans="1:20" ht="63.75" customHeight="1" x14ac:dyDescent="0.3">
      <c r="A41" s="142"/>
      <c r="B41" s="176" t="s">
        <v>491</v>
      </c>
      <c r="C41" s="175" t="s">
        <v>492</v>
      </c>
      <c r="D41" s="174">
        <v>178.85</v>
      </c>
      <c r="E41" s="173">
        <v>15</v>
      </c>
      <c r="F41" s="172">
        <f>D41*E41</f>
        <v>2682.75</v>
      </c>
      <c r="G41" s="169"/>
      <c r="H41" s="169"/>
      <c r="I41" s="171"/>
      <c r="J41" s="168">
        <f>SUM(F41:I41)</f>
        <v>2682.75</v>
      </c>
      <c r="K41" s="168">
        <v>25.131472000000002</v>
      </c>
      <c r="L41" s="170"/>
      <c r="M41" s="169"/>
      <c r="N41" s="169"/>
      <c r="O41" s="168">
        <f>SUM(K41:N41)</f>
        <v>25.131472000000002</v>
      </c>
      <c r="P41" s="167">
        <f>J41-O41</f>
        <v>2657.618528</v>
      </c>
      <c r="Q41" s="154"/>
      <c r="R41" s="168">
        <f>P41-Q41</f>
        <v>2657.618528</v>
      </c>
      <c r="S41" s="154"/>
      <c r="T41" s="117"/>
    </row>
    <row r="42" spans="1:20" ht="63.75" customHeight="1" x14ac:dyDescent="0.3">
      <c r="A42" s="142"/>
      <c r="B42" s="176" t="s">
        <v>491</v>
      </c>
      <c r="C42" s="175" t="s">
        <v>490</v>
      </c>
      <c r="D42" s="174">
        <v>178.85</v>
      </c>
      <c r="E42" s="173">
        <v>15</v>
      </c>
      <c r="F42" s="172">
        <f>D42*E42</f>
        <v>2682.75</v>
      </c>
      <c r="G42" s="169"/>
      <c r="H42" s="169"/>
      <c r="I42" s="171"/>
      <c r="J42" s="168">
        <f>SUM(F42:I42)</f>
        <v>2682.75</v>
      </c>
      <c r="K42" s="168">
        <v>25.131472000000002</v>
      </c>
      <c r="L42" s="170"/>
      <c r="M42" s="169"/>
      <c r="N42" s="169"/>
      <c r="O42" s="168">
        <f>SUM(K42:N42)</f>
        <v>25.131472000000002</v>
      </c>
      <c r="P42" s="167">
        <f>J42-O42</f>
        <v>2657.618528</v>
      </c>
      <c r="Q42" s="154"/>
      <c r="R42" s="168">
        <f>P42-Q42</f>
        <v>2657.618528</v>
      </c>
      <c r="S42" s="154"/>
      <c r="T42" s="117"/>
    </row>
    <row r="43" spans="1:20" ht="63.75" customHeight="1" x14ac:dyDescent="0.3">
      <c r="A43" s="142"/>
      <c r="B43" s="176" t="s">
        <v>489</v>
      </c>
      <c r="C43" s="175" t="s">
        <v>488</v>
      </c>
      <c r="D43" s="174">
        <v>146</v>
      </c>
      <c r="E43" s="173">
        <v>15</v>
      </c>
      <c r="F43" s="172">
        <f>D43*E43</f>
        <v>2190</v>
      </c>
      <c r="G43" s="169"/>
      <c r="H43" s="169"/>
      <c r="I43" s="171">
        <v>61.26</v>
      </c>
      <c r="J43" s="168">
        <f>SUM(F43:I43)</f>
        <v>2251.2600000000002</v>
      </c>
      <c r="K43" s="168"/>
      <c r="L43" s="170"/>
      <c r="M43" s="169"/>
      <c r="N43" s="169"/>
      <c r="O43" s="168">
        <f>SUM(K43:N43)</f>
        <v>0</v>
      </c>
      <c r="P43" s="167">
        <f>J43-O43</f>
        <v>2251.2600000000002</v>
      </c>
      <c r="Q43" s="154"/>
      <c r="R43" s="168">
        <f>P43-Q43</f>
        <v>2251.2600000000002</v>
      </c>
      <c r="S43" s="154"/>
      <c r="T43" s="117"/>
    </row>
    <row r="44" spans="1:20" ht="63.75" customHeight="1" x14ac:dyDescent="0.3">
      <c r="A44" s="142"/>
      <c r="B44" s="176" t="s">
        <v>95</v>
      </c>
      <c r="C44" s="175" t="s">
        <v>487</v>
      </c>
      <c r="D44" s="174">
        <v>162.62</v>
      </c>
      <c r="E44" s="173">
        <v>15</v>
      </c>
      <c r="F44" s="172">
        <f>D44*E44</f>
        <v>2439.3000000000002</v>
      </c>
      <c r="G44" s="169"/>
      <c r="H44" s="169"/>
      <c r="I44" s="184">
        <v>16.355887999999993</v>
      </c>
      <c r="J44" s="168">
        <f>SUM(F44:I44)</f>
        <v>2455.6558880000002</v>
      </c>
      <c r="K44" s="168"/>
      <c r="L44" s="170"/>
      <c r="M44" s="169"/>
      <c r="N44" s="169"/>
      <c r="O44" s="168">
        <f>SUM(K44:N44)</f>
        <v>0</v>
      </c>
      <c r="P44" s="167">
        <f>J44-O44</f>
        <v>2455.6558880000002</v>
      </c>
      <c r="Q44" s="154"/>
      <c r="R44" s="166">
        <f>P44-Q44</f>
        <v>2455.6558880000002</v>
      </c>
      <c r="S44" s="154"/>
      <c r="T44" s="117"/>
    </row>
    <row r="45" spans="1:20" ht="63.75" customHeight="1" x14ac:dyDescent="0.3">
      <c r="A45" s="142"/>
      <c r="B45" s="176" t="s">
        <v>95</v>
      </c>
      <c r="C45" s="175" t="s">
        <v>486</v>
      </c>
      <c r="D45" s="174">
        <v>162.62</v>
      </c>
      <c r="E45" s="173">
        <v>15</v>
      </c>
      <c r="F45" s="172">
        <f>D45*E45</f>
        <v>2439.3000000000002</v>
      </c>
      <c r="G45" s="169"/>
      <c r="H45" s="169"/>
      <c r="I45" s="171">
        <v>16.63</v>
      </c>
      <c r="J45" s="168">
        <f>SUM(F45:I45)</f>
        <v>2455.9300000000003</v>
      </c>
      <c r="K45" s="168"/>
      <c r="L45" s="170"/>
      <c r="M45" s="169"/>
      <c r="N45" s="169"/>
      <c r="O45" s="168">
        <f>SUM(K45:N45)</f>
        <v>0</v>
      </c>
      <c r="P45" s="167">
        <f>J45-O45</f>
        <v>2455.9300000000003</v>
      </c>
      <c r="Q45" s="154"/>
      <c r="R45" s="168">
        <f>P45-Q45</f>
        <v>2455.9300000000003</v>
      </c>
      <c r="S45" s="154"/>
      <c r="T45" s="117"/>
    </row>
    <row r="46" spans="1:20" ht="63.75" customHeight="1" x14ac:dyDescent="0.3">
      <c r="A46" s="142"/>
      <c r="B46" s="176" t="s">
        <v>485</v>
      </c>
      <c r="C46" s="175" t="s">
        <v>484</v>
      </c>
      <c r="D46" s="174">
        <v>320</v>
      </c>
      <c r="E46" s="173">
        <v>15</v>
      </c>
      <c r="F46" s="172">
        <f>D46*E46</f>
        <v>4800</v>
      </c>
      <c r="G46" s="169"/>
      <c r="H46" s="169"/>
      <c r="I46" s="169"/>
      <c r="J46" s="168">
        <f>SUM(F46:I46)</f>
        <v>4800</v>
      </c>
      <c r="K46" s="168">
        <v>428.58</v>
      </c>
      <c r="L46" s="170"/>
      <c r="M46" s="169"/>
      <c r="N46" s="169"/>
      <c r="O46" s="168">
        <f>SUM(K46:N46)</f>
        <v>428.58</v>
      </c>
      <c r="P46" s="167">
        <f>J46-O46</f>
        <v>4371.42</v>
      </c>
      <c r="Q46" s="154">
        <f>F46*2%</f>
        <v>96</v>
      </c>
      <c r="R46" s="168">
        <f>P46-Q46</f>
        <v>4275.42</v>
      </c>
      <c r="S46" s="154"/>
      <c r="T46" s="117"/>
    </row>
    <row r="47" spans="1:20" ht="63.75" customHeight="1" x14ac:dyDescent="0.3">
      <c r="A47" s="142"/>
      <c r="B47" s="176" t="s">
        <v>61</v>
      </c>
      <c r="C47" s="175" t="s">
        <v>483</v>
      </c>
      <c r="D47" s="174">
        <v>221.66</v>
      </c>
      <c r="E47" s="173">
        <v>15</v>
      </c>
      <c r="F47" s="172">
        <f>D47*E47</f>
        <v>3324.9</v>
      </c>
      <c r="G47" s="169"/>
      <c r="H47" s="169"/>
      <c r="I47" s="168"/>
      <c r="J47" s="168">
        <f>SUM(F47:I47)</f>
        <v>3324.9</v>
      </c>
      <c r="K47" s="168">
        <v>115.25</v>
      </c>
      <c r="L47" s="170"/>
      <c r="M47" s="169"/>
      <c r="N47" s="169"/>
      <c r="O47" s="168">
        <f>SUM(K47:N47)</f>
        <v>115.25</v>
      </c>
      <c r="P47" s="167">
        <f>J47-O47</f>
        <v>3209.65</v>
      </c>
      <c r="Q47" s="154"/>
      <c r="R47" s="166">
        <f>P47-Q47</f>
        <v>3209.65</v>
      </c>
      <c r="S47" s="154"/>
      <c r="T47" s="117"/>
    </row>
    <row r="48" spans="1:20" ht="63.75" customHeight="1" x14ac:dyDescent="0.3">
      <c r="A48" s="142"/>
      <c r="B48" s="176" t="s">
        <v>61</v>
      </c>
      <c r="C48" s="175" t="s">
        <v>482</v>
      </c>
      <c r="D48" s="174">
        <v>221.66</v>
      </c>
      <c r="E48" s="173">
        <v>15</v>
      </c>
      <c r="F48" s="172">
        <f>D48*E48</f>
        <v>3324.9</v>
      </c>
      <c r="G48" s="169"/>
      <c r="H48" s="169"/>
      <c r="I48" s="171"/>
      <c r="J48" s="168">
        <f>SUM(F48:I48)</f>
        <v>3324.9</v>
      </c>
      <c r="K48" s="168">
        <v>115.25</v>
      </c>
      <c r="L48" s="170"/>
      <c r="M48" s="169"/>
      <c r="N48" s="169"/>
      <c r="O48" s="168">
        <f>SUM(K48:N48)</f>
        <v>115.25</v>
      </c>
      <c r="P48" s="167">
        <f>J48-O48</f>
        <v>3209.65</v>
      </c>
      <c r="Q48" s="154"/>
      <c r="R48" s="168">
        <f>P48-Q48</f>
        <v>3209.65</v>
      </c>
      <c r="S48" s="154"/>
      <c r="T48" s="117"/>
    </row>
    <row r="49" spans="1:20" ht="63.75" customHeight="1" x14ac:dyDescent="0.3">
      <c r="A49" s="142"/>
      <c r="B49" s="176" t="s">
        <v>61</v>
      </c>
      <c r="C49" s="175" t="s">
        <v>481</v>
      </c>
      <c r="D49" s="174">
        <v>221.66</v>
      </c>
      <c r="E49" s="173">
        <v>15</v>
      </c>
      <c r="F49" s="172">
        <f>D49*E49</f>
        <v>3324.9</v>
      </c>
      <c r="G49" s="169"/>
      <c r="H49" s="169"/>
      <c r="I49" s="168"/>
      <c r="J49" s="168">
        <f>SUM(F49:I49)</f>
        <v>3324.9</v>
      </c>
      <c r="K49" s="168">
        <v>115.24739200000002</v>
      </c>
      <c r="L49" s="170"/>
      <c r="M49" s="169"/>
      <c r="N49" s="169"/>
      <c r="O49" s="168">
        <f>SUM(K49:N49)</f>
        <v>115.24739200000002</v>
      </c>
      <c r="P49" s="167">
        <f>J49-O49</f>
        <v>3209.6526079999999</v>
      </c>
      <c r="Q49" s="154"/>
      <c r="R49" s="168">
        <f>P49-Q49</f>
        <v>3209.6526079999999</v>
      </c>
      <c r="S49" s="154"/>
      <c r="T49" s="117"/>
    </row>
    <row r="50" spans="1:20" ht="63.75" customHeight="1" x14ac:dyDescent="0.3">
      <c r="A50" s="142"/>
      <c r="B50" s="176" t="s">
        <v>61</v>
      </c>
      <c r="C50" s="175" t="s">
        <v>480</v>
      </c>
      <c r="D50" s="174">
        <v>348.03</v>
      </c>
      <c r="E50" s="173">
        <v>15</v>
      </c>
      <c r="F50" s="172">
        <f>D50*E50</f>
        <v>5220.45</v>
      </c>
      <c r="G50" s="169"/>
      <c r="H50" s="169"/>
      <c r="I50" s="168"/>
      <c r="J50" s="168">
        <f>SUM(F50:I50)</f>
        <v>5220.45</v>
      </c>
      <c r="K50" s="168">
        <v>501.09348799999992</v>
      </c>
      <c r="L50" s="170"/>
      <c r="M50" s="169"/>
      <c r="N50" s="169"/>
      <c r="O50" s="168">
        <f>SUM(K50:N50)</f>
        <v>501.09348799999992</v>
      </c>
      <c r="P50" s="167">
        <f>J50-O50</f>
        <v>4719.3565120000003</v>
      </c>
      <c r="Q50" s="167">
        <f>F50*3%</f>
        <v>156.61349999999999</v>
      </c>
      <c r="R50" s="168">
        <f>P50-Q50</f>
        <v>4562.7430119999999</v>
      </c>
      <c r="S50" s="154"/>
      <c r="T50" s="117"/>
    </row>
    <row r="51" spans="1:20" ht="63.75" customHeight="1" x14ac:dyDescent="0.3">
      <c r="A51" s="142"/>
      <c r="B51" s="176" t="s">
        <v>61</v>
      </c>
      <c r="C51" s="175" t="s">
        <v>479</v>
      </c>
      <c r="D51" s="174">
        <v>290.52999999999997</v>
      </c>
      <c r="E51" s="173">
        <v>15</v>
      </c>
      <c r="F51" s="172">
        <f>D51*E51</f>
        <v>4357.95</v>
      </c>
      <c r="G51" s="169"/>
      <c r="H51" s="169"/>
      <c r="I51" s="171"/>
      <c r="J51" s="168">
        <f>SUM(F51:I51)</f>
        <v>4357.95</v>
      </c>
      <c r="K51" s="168">
        <v>357.86</v>
      </c>
      <c r="L51" s="170"/>
      <c r="M51" s="169"/>
      <c r="N51" s="169"/>
      <c r="O51" s="168">
        <f>SUM(K51:N51)</f>
        <v>357.86</v>
      </c>
      <c r="P51" s="167">
        <f>J51-O51</f>
        <v>4000.0899999999997</v>
      </c>
      <c r="Q51" s="154"/>
      <c r="R51" s="168">
        <f>P51-Q51</f>
        <v>4000.0899999999997</v>
      </c>
      <c r="S51" s="154"/>
      <c r="T51" s="117"/>
    </row>
    <row r="52" spans="1:20" ht="63.75" customHeight="1" x14ac:dyDescent="0.3">
      <c r="A52" s="142"/>
      <c r="B52" s="176" t="s">
        <v>478</v>
      </c>
      <c r="C52" s="175" t="s">
        <v>477</v>
      </c>
      <c r="D52" s="174">
        <v>190.92</v>
      </c>
      <c r="E52" s="173">
        <v>15</v>
      </c>
      <c r="F52" s="172">
        <f>D52*E52</f>
        <v>2863.7999999999997</v>
      </c>
      <c r="G52" s="169"/>
      <c r="H52" s="169"/>
      <c r="I52" s="171"/>
      <c r="J52" s="168">
        <f>SUM(F52:I52)</f>
        <v>2863.7999999999997</v>
      </c>
      <c r="K52" s="168">
        <v>44.829711999999972</v>
      </c>
      <c r="L52" s="170"/>
      <c r="M52" s="169"/>
      <c r="N52" s="169"/>
      <c r="O52" s="168">
        <f>SUM(K52:N52)</f>
        <v>44.829711999999972</v>
      </c>
      <c r="P52" s="167">
        <f>J52-O52</f>
        <v>2818.9702879999995</v>
      </c>
      <c r="Q52" s="154"/>
      <c r="R52" s="168">
        <f>P52-Q52</f>
        <v>2818.9702879999995</v>
      </c>
      <c r="S52" s="154"/>
      <c r="T52" s="117"/>
    </row>
    <row r="53" spans="1:20" ht="63.75" customHeight="1" x14ac:dyDescent="0.3">
      <c r="A53" s="142"/>
      <c r="B53" s="176" t="s">
        <v>476</v>
      </c>
      <c r="C53" s="175" t="s">
        <v>475</v>
      </c>
      <c r="D53" s="174">
        <v>183.86</v>
      </c>
      <c r="E53" s="173">
        <v>15</v>
      </c>
      <c r="F53" s="172">
        <f>D53*E53</f>
        <v>2757.9</v>
      </c>
      <c r="G53" s="169"/>
      <c r="H53" s="169"/>
      <c r="I53" s="171"/>
      <c r="J53" s="168">
        <f>SUM(F53:I53)</f>
        <v>2757.9</v>
      </c>
      <c r="K53" s="168">
        <v>33.31</v>
      </c>
      <c r="L53" s="170"/>
      <c r="M53" s="169"/>
      <c r="N53" s="169"/>
      <c r="O53" s="168">
        <f>SUM(K53:N53)</f>
        <v>33.31</v>
      </c>
      <c r="P53" s="168">
        <f>J53-O53</f>
        <v>2724.59</v>
      </c>
      <c r="Q53" s="154"/>
      <c r="R53" s="168">
        <f>P53-Q53</f>
        <v>2724.59</v>
      </c>
      <c r="S53" s="154"/>
      <c r="T53" s="117"/>
    </row>
    <row r="54" spans="1:20" ht="63.75" customHeight="1" x14ac:dyDescent="0.3">
      <c r="A54" s="142"/>
      <c r="B54" s="176" t="s">
        <v>474</v>
      </c>
      <c r="C54" s="175" t="s">
        <v>473</v>
      </c>
      <c r="D54" s="174">
        <v>238.67</v>
      </c>
      <c r="E54" s="173">
        <v>15</v>
      </c>
      <c r="F54" s="172">
        <f>D54*E54</f>
        <v>3580.0499999999997</v>
      </c>
      <c r="G54" s="169"/>
      <c r="H54" s="169"/>
      <c r="I54" s="168"/>
      <c r="J54" s="168">
        <f>SUM(F54:I54)</f>
        <v>3580.0499999999997</v>
      </c>
      <c r="K54" s="168">
        <v>160.71</v>
      </c>
      <c r="L54" s="170"/>
      <c r="M54" s="169"/>
      <c r="N54" s="169"/>
      <c r="O54" s="168">
        <f>SUM(K54:N54)</f>
        <v>160.71</v>
      </c>
      <c r="P54" s="167">
        <f>J54-O54</f>
        <v>3419.3399999999997</v>
      </c>
      <c r="Q54" s="167"/>
      <c r="R54" s="168">
        <f>P54-Q54</f>
        <v>3419.3399999999997</v>
      </c>
      <c r="S54" s="154"/>
      <c r="T54" s="117"/>
    </row>
    <row r="55" spans="1:20" ht="63.75" customHeight="1" x14ac:dyDescent="0.3">
      <c r="A55" s="142"/>
      <c r="B55" s="176" t="s">
        <v>472</v>
      </c>
      <c r="C55" s="175" t="s">
        <v>471</v>
      </c>
      <c r="D55" s="174">
        <v>400</v>
      </c>
      <c r="E55" s="173">
        <v>15</v>
      </c>
      <c r="F55" s="172">
        <f>D55*E55</f>
        <v>6000</v>
      </c>
      <c r="G55" s="169"/>
      <c r="H55" s="169"/>
      <c r="I55" s="171"/>
      <c r="J55" s="168">
        <f>SUM(F55:I55)</f>
        <v>6000</v>
      </c>
      <c r="K55" s="168">
        <v>643.42999999999995</v>
      </c>
      <c r="L55" s="170"/>
      <c r="M55" s="169"/>
      <c r="N55" s="169"/>
      <c r="O55" s="168">
        <f>SUM(K55:N55)</f>
        <v>643.42999999999995</v>
      </c>
      <c r="P55" s="167">
        <f>J55-O55</f>
        <v>5356.57</v>
      </c>
      <c r="Q55" s="154">
        <f>F55*3%</f>
        <v>180</v>
      </c>
      <c r="R55" s="168">
        <f>P55-Q55</f>
        <v>5176.57</v>
      </c>
      <c r="S55" s="154"/>
      <c r="T55" s="117"/>
    </row>
    <row r="56" spans="1:20" ht="63.75" customHeight="1" x14ac:dyDescent="0.3">
      <c r="A56" s="142"/>
      <c r="B56" s="176" t="s">
        <v>468</v>
      </c>
      <c r="C56" s="175" t="s">
        <v>470</v>
      </c>
      <c r="D56" s="174">
        <v>174.01</v>
      </c>
      <c r="E56" s="173">
        <v>15</v>
      </c>
      <c r="F56" s="172">
        <f>D56*E56</f>
        <v>2610.1499999999996</v>
      </c>
      <c r="G56" s="169"/>
      <c r="H56" s="169"/>
      <c r="I56" s="171"/>
      <c r="J56" s="168">
        <f>SUM(F56:I56)</f>
        <v>2610.1499999999996</v>
      </c>
      <c r="K56" s="168">
        <v>2.23</v>
      </c>
      <c r="L56" s="170"/>
      <c r="M56" s="169"/>
      <c r="N56" s="169"/>
      <c r="O56" s="168">
        <f>SUM(K56:N56)</f>
        <v>2.23</v>
      </c>
      <c r="P56" s="167">
        <f>J56-O56</f>
        <v>2607.9199999999996</v>
      </c>
      <c r="Q56" s="154"/>
      <c r="R56" s="166">
        <f>P56-Q56</f>
        <v>2607.9199999999996</v>
      </c>
      <c r="S56" s="154"/>
      <c r="T56" s="117"/>
    </row>
    <row r="57" spans="1:20" ht="63.75" customHeight="1" x14ac:dyDescent="0.3">
      <c r="A57" s="142"/>
      <c r="B57" s="176" t="s">
        <v>468</v>
      </c>
      <c r="C57" s="175" t="s">
        <v>469</v>
      </c>
      <c r="D57" s="174">
        <v>128.11000000000001</v>
      </c>
      <c r="E57" s="173">
        <v>15</v>
      </c>
      <c r="F57" s="172">
        <f>D57*E57</f>
        <v>1921.65</v>
      </c>
      <c r="G57" s="169"/>
      <c r="H57" s="169"/>
      <c r="I57" s="171">
        <v>78.44</v>
      </c>
      <c r="J57" s="168">
        <f>SUM(F57:I57)</f>
        <v>2000.0900000000001</v>
      </c>
      <c r="K57" s="168"/>
      <c r="L57" s="170"/>
      <c r="M57" s="169"/>
      <c r="N57" s="169"/>
      <c r="O57" s="168">
        <f>SUM(K57:N57)</f>
        <v>0</v>
      </c>
      <c r="P57" s="167">
        <f>J57-O57</f>
        <v>2000.0900000000001</v>
      </c>
      <c r="Q57" s="154"/>
      <c r="R57" s="166">
        <f>P57-Q57</f>
        <v>2000.0900000000001</v>
      </c>
      <c r="S57" s="154"/>
      <c r="T57" s="117"/>
    </row>
    <row r="58" spans="1:20" ht="63.75" customHeight="1" x14ac:dyDescent="0.3">
      <c r="A58" s="142"/>
      <c r="B58" s="176" t="s">
        <v>468</v>
      </c>
      <c r="C58" s="175" t="s">
        <v>467</v>
      </c>
      <c r="D58" s="174">
        <v>190.9</v>
      </c>
      <c r="E58" s="173">
        <v>15</v>
      </c>
      <c r="F58" s="172">
        <f>D58*E58</f>
        <v>2863.5</v>
      </c>
      <c r="G58" s="169"/>
      <c r="H58" s="169"/>
      <c r="I58" s="171"/>
      <c r="J58" s="168">
        <f>SUM(F58:I58)</f>
        <v>2863.5</v>
      </c>
      <c r="K58" s="168">
        <v>44.86</v>
      </c>
      <c r="L58" s="170"/>
      <c r="M58" s="169"/>
      <c r="N58" s="169"/>
      <c r="O58" s="168">
        <f>SUM(K58:N58)</f>
        <v>44.86</v>
      </c>
      <c r="P58" s="167">
        <f>J58-O58</f>
        <v>2818.64</v>
      </c>
      <c r="Q58" s="154"/>
      <c r="R58" s="166">
        <f>P58-Q58</f>
        <v>2818.64</v>
      </c>
      <c r="S58" s="154"/>
      <c r="T58" s="117"/>
    </row>
    <row r="59" spans="1:20" ht="63.75" customHeight="1" x14ac:dyDescent="0.3">
      <c r="A59" s="142"/>
      <c r="B59" s="176" t="s">
        <v>466</v>
      </c>
      <c r="C59" s="175" t="s">
        <v>465</v>
      </c>
      <c r="D59" s="174">
        <v>423.02</v>
      </c>
      <c r="E59" s="173">
        <v>15</v>
      </c>
      <c r="F59" s="172">
        <f>D59*E59</f>
        <v>6345.2999999999993</v>
      </c>
      <c r="G59" s="169"/>
      <c r="H59" s="169"/>
      <c r="I59" s="169"/>
      <c r="J59" s="168">
        <f>SUM(F59:I59)</f>
        <v>6345.2999999999993</v>
      </c>
      <c r="K59" s="168">
        <v>717.18</v>
      </c>
      <c r="L59" s="170"/>
      <c r="M59" s="169"/>
      <c r="N59" s="169"/>
      <c r="O59" s="168">
        <f>SUM(K59:N59)</f>
        <v>717.18</v>
      </c>
      <c r="P59" s="167">
        <f>J59-O59</f>
        <v>5628.119999999999</v>
      </c>
      <c r="Q59" s="167">
        <f>F59*3%</f>
        <v>190.35899999999998</v>
      </c>
      <c r="R59" s="168">
        <f>P59-Q59</f>
        <v>5437.7609999999986</v>
      </c>
      <c r="S59" s="154"/>
      <c r="T59" s="117"/>
    </row>
    <row r="60" spans="1:20" ht="63.75" customHeight="1" x14ac:dyDescent="0.3">
      <c r="A60" s="142"/>
      <c r="B60" s="183" t="s">
        <v>464</v>
      </c>
      <c r="C60" s="182" t="s">
        <v>463</v>
      </c>
      <c r="D60" s="174">
        <v>358.8</v>
      </c>
      <c r="E60" s="173">
        <v>15</v>
      </c>
      <c r="F60" s="172">
        <f>D60*E60</f>
        <v>5382</v>
      </c>
      <c r="G60" s="169"/>
      <c r="H60" s="169"/>
      <c r="I60" s="169"/>
      <c r="J60" s="168">
        <f>SUM(F60:I60)</f>
        <v>5382</v>
      </c>
      <c r="K60" s="168">
        <v>530.04</v>
      </c>
      <c r="L60" s="170"/>
      <c r="M60" s="169"/>
      <c r="N60" s="169"/>
      <c r="O60" s="168">
        <f>SUM(K60:N60)</f>
        <v>530.04</v>
      </c>
      <c r="P60" s="167">
        <f>J60-O60</f>
        <v>4851.96</v>
      </c>
      <c r="Q60" s="167">
        <f>F60*3%</f>
        <v>161.46</v>
      </c>
      <c r="R60" s="168">
        <f>P60-Q60</f>
        <v>4690.5</v>
      </c>
      <c r="S60" s="154"/>
      <c r="T60" s="117"/>
    </row>
    <row r="61" spans="1:20" ht="63.75" customHeight="1" x14ac:dyDescent="0.3">
      <c r="A61" s="142"/>
      <c r="B61" s="176" t="s">
        <v>462</v>
      </c>
      <c r="C61" s="175" t="s">
        <v>461</v>
      </c>
      <c r="D61" s="174">
        <v>423.02</v>
      </c>
      <c r="E61" s="173">
        <v>15</v>
      </c>
      <c r="F61" s="172">
        <f>D61*E61</f>
        <v>6345.2999999999993</v>
      </c>
      <c r="G61" s="169"/>
      <c r="H61" s="169"/>
      <c r="I61" s="169"/>
      <c r="J61" s="168">
        <f>SUM(F61:I61)</f>
        <v>6345.2999999999993</v>
      </c>
      <c r="K61" s="168">
        <v>717.18</v>
      </c>
      <c r="L61" s="170"/>
      <c r="M61" s="169"/>
      <c r="N61" s="169"/>
      <c r="O61" s="168">
        <f>SUM(K61:N61)</f>
        <v>717.18</v>
      </c>
      <c r="P61" s="167">
        <f>J61-O61</f>
        <v>5628.119999999999</v>
      </c>
      <c r="Q61" s="167">
        <f>F61*3%</f>
        <v>190.35899999999998</v>
      </c>
      <c r="R61" s="168">
        <f>P61-Q61</f>
        <v>5437.7609999999986</v>
      </c>
      <c r="S61" s="154"/>
      <c r="T61" s="117"/>
    </row>
    <row r="62" spans="1:20" ht="63.75" customHeight="1" x14ac:dyDescent="0.3">
      <c r="A62" s="142"/>
      <c r="B62" s="176" t="s">
        <v>460</v>
      </c>
      <c r="C62" s="175" t="s">
        <v>459</v>
      </c>
      <c r="D62" s="174">
        <v>423.02</v>
      </c>
      <c r="E62" s="173">
        <v>15</v>
      </c>
      <c r="F62" s="172">
        <f>D62*E62</f>
        <v>6345.2999999999993</v>
      </c>
      <c r="G62" s="169"/>
      <c r="H62" s="169"/>
      <c r="I62" s="169"/>
      <c r="J62" s="168">
        <f>SUM(F62:I62)</f>
        <v>6345.2999999999993</v>
      </c>
      <c r="K62" s="168">
        <v>717.18</v>
      </c>
      <c r="L62" s="170"/>
      <c r="M62" s="169"/>
      <c r="N62" s="169"/>
      <c r="O62" s="168">
        <f>SUM(K62:N62)</f>
        <v>717.18</v>
      </c>
      <c r="P62" s="167">
        <f>J62-O62</f>
        <v>5628.119999999999</v>
      </c>
      <c r="Q62" s="167">
        <f>F62*3%</f>
        <v>190.35899999999998</v>
      </c>
      <c r="R62" s="168">
        <f>P62-Q62</f>
        <v>5437.7609999999986</v>
      </c>
      <c r="S62" s="154"/>
      <c r="T62" s="117"/>
    </row>
    <row r="63" spans="1:20" ht="63.75" customHeight="1" x14ac:dyDescent="0.3">
      <c r="A63" s="142"/>
      <c r="B63" s="176" t="s">
        <v>458</v>
      </c>
      <c r="C63" s="175" t="s">
        <v>457</v>
      </c>
      <c r="D63" s="174">
        <v>400</v>
      </c>
      <c r="E63" s="173">
        <v>15</v>
      </c>
      <c r="F63" s="172">
        <f>D63*E63</f>
        <v>6000</v>
      </c>
      <c r="G63" s="169"/>
      <c r="H63" s="169"/>
      <c r="I63" s="171"/>
      <c r="J63" s="168">
        <f>SUM(F63:I63)</f>
        <v>6000</v>
      </c>
      <c r="K63" s="168">
        <v>643.42999999999995</v>
      </c>
      <c r="L63" s="170"/>
      <c r="M63" s="169"/>
      <c r="N63" s="169"/>
      <c r="O63" s="168">
        <f>SUM(K63:N63)</f>
        <v>643.42999999999995</v>
      </c>
      <c r="P63" s="167">
        <f>J63-O63</f>
        <v>5356.57</v>
      </c>
      <c r="Q63" s="167">
        <f>F63*3%</f>
        <v>180</v>
      </c>
      <c r="R63" s="168">
        <f>P63-Q63</f>
        <v>5176.57</v>
      </c>
      <c r="S63" s="154"/>
      <c r="T63" s="117"/>
    </row>
    <row r="64" spans="1:20" ht="63.75" customHeight="1" x14ac:dyDescent="0.3">
      <c r="A64" s="142"/>
      <c r="B64" s="176" t="s">
        <v>456</v>
      </c>
      <c r="C64" s="175" t="s">
        <v>455</v>
      </c>
      <c r="D64" s="174">
        <v>400</v>
      </c>
      <c r="E64" s="173">
        <v>15</v>
      </c>
      <c r="F64" s="172">
        <f>D64*E64</f>
        <v>6000</v>
      </c>
      <c r="G64" s="169"/>
      <c r="H64" s="169"/>
      <c r="I64" s="171"/>
      <c r="J64" s="168">
        <f>SUM(F64:I64)</f>
        <v>6000</v>
      </c>
      <c r="K64" s="168">
        <v>643.42999999999995</v>
      </c>
      <c r="L64" s="170"/>
      <c r="M64" s="169"/>
      <c r="N64" s="169"/>
      <c r="O64" s="168">
        <f>SUM(K64:N64)</f>
        <v>643.42999999999995</v>
      </c>
      <c r="P64" s="167">
        <f>J64-O64</f>
        <v>5356.57</v>
      </c>
      <c r="Q64" s="154">
        <f>F64*3%</f>
        <v>180</v>
      </c>
      <c r="R64" s="168">
        <f>P64-Q64</f>
        <v>5176.57</v>
      </c>
      <c r="S64" s="154"/>
      <c r="T64" s="117"/>
    </row>
    <row r="65" spans="1:20" ht="63.75" customHeight="1" x14ac:dyDescent="0.3">
      <c r="A65" s="142"/>
      <c r="B65" s="176" t="s">
        <v>454</v>
      </c>
      <c r="C65" s="175" t="s">
        <v>453</v>
      </c>
      <c r="D65" s="174">
        <v>358.8</v>
      </c>
      <c r="E65" s="173">
        <v>15</v>
      </c>
      <c r="F65" s="172">
        <f>D65*E65</f>
        <v>5382</v>
      </c>
      <c r="G65" s="169"/>
      <c r="H65" s="169"/>
      <c r="I65" s="169"/>
      <c r="J65" s="168">
        <f>SUM(F65:I65)</f>
        <v>5382</v>
      </c>
      <c r="K65" s="168">
        <v>530.04</v>
      </c>
      <c r="L65" s="170"/>
      <c r="M65" s="169"/>
      <c r="N65" s="169"/>
      <c r="O65" s="168">
        <f>SUM(K65:N65)</f>
        <v>530.04</v>
      </c>
      <c r="P65" s="167">
        <f>J65-O65</f>
        <v>4851.96</v>
      </c>
      <c r="Q65" s="167">
        <f>F65*3%</f>
        <v>161.46</v>
      </c>
      <c r="R65" s="168">
        <f>P65-Q65</f>
        <v>4690.5</v>
      </c>
      <c r="S65" s="154"/>
      <c r="T65" s="117"/>
    </row>
    <row r="66" spans="1:20" ht="63.75" customHeight="1" x14ac:dyDescent="0.3">
      <c r="A66" s="142"/>
      <c r="B66" s="176" t="s">
        <v>452</v>
      </c>
      <c r="C66" s="175" t="s">
        <v>451</v>
      </c>
      <c r="D66" s="174">
        <v>423.02</v>
      </c>
      <c r="E66" s="173">
        <v>15</v>
      </c>
      <c r="F66" s="172">
        <f>D66*E66</f>
        <v>6345.2999999999993</v>
      </c>
      <c r="G66" s="169"/>
      <c r="H66" s="169"/>
      <c r="I66" s="169"/>
      <c r="J66" s="168">
        <f>SUM(F66:I66)</f>
        <v>6345.2999999999993</v>
      </c>
      <c r="K66" s="168">
        <v>717.18</v>
      </c>
      <c r="L66" s="170"/>
      <c r="M66" s="169"/>
      <c r="N66" s="169"/>
      <c r="O66" s="168">
        <f>SUM(K66:N66)</f>
        <v>717.18</v>
      </c>
      <c r="P66" s="167">
        <f>J66-O66</f>
        <v>5628.119999999999</v>
      </c>
      <c r="Q66" s="167">
        <f>F66*3%</f>
        <v>190.35899999999998</v>
      </c>
      <c r="R66" s="168">
        <f>P66-Q66</f>
        <v>5437.7609999999986</v>
      </c>
      <c r="S66" s="154"/>
      <c r="T66" s="117"/>
    </row>
    <row r="67" spans="1:20" ht="63.75" customHeight="1" x14ac:dyDescent="0.3">
      <c r="A67" s="142"/>
      <c r="B67" s="176" t="s">
        <v>450</v>
      </c>
      <c r="C67" s="175" t="s">
        <v>449</v>
      </c>
      <c r="D67" s="174">
        <v>358.8</v>
      </c>
      <c r="E67" s="173">
        <v>15</v>
      </c>
      <c r="F67" s="172">
        <f>D67*E67</f>
        <v>5382</v>
      </c>
      <c r="G67" s="169"/>
      <c r="H67" s="169"/>
      <c r="I67" s="169"/>
      <c r="J67" s="168">
        <f>SUM(F67:I67)</f>
        <v>5382</v>
      </c>
      <c r="K67" s="168">
        <v>530.04</v>
      </c>
      <c r="L67" s="170"/>
      <c r="M67" s="169"/>
      <c r="N67" s="169"/>
      <c r="O67" s="168">
        <f>SUM(K67:N67)</f>
        <v>530.04</v>
      </c>
      <c r="P67" s="167">
        <f>J67-O67</f>
        <v>4851.96</v>
      </c>
      <c r="Q67" s="167">
        <f>F67*3%</f>
        <v>161.46</v>
      </c>
      <c r="R67" s="168">
        <f>P67-Q67</f>
        <v>4690.5</v>
      </c>
      <c r="S67" s="154"/>
      <c r="T67" s="117"/>
    </row>
    <row r="68" spans="1:20" ht="63.75" customHeight="1" x14ac:dyDescent="0.3">
      <c r="A68" s="142"/>
      <c r="B68" s="176" t="s">
        <v>281</v>
      </c>
      <c r="C68" s="175" t="s">
        <v>448</v>
      </c>
      <c r="D68" s="174">
        <v>423.02</v>
      </c>
      <c r="E68" s="173">
        <v>15</v>
      </c>
      <c r="F68" s="172">
        <f>D68*E68</f>
        <v>6345.2999999999993</v>
      </c>
      <c r="G68" s="169"/>
      <c r="H68" s="169"/>
      <c r="I68" s="169"/>
      <c r="J68" s="168">
        <f>SUM(F68:I68)</f>
        <v>6345.2999999999993</v>
      </c>
      <c r="K68" s="168">
        <v>717.18</v>
      </c>
      <c r="L68" s="170"/>
      <c r="M68" s="169"/>
      <c r="N68" s="169"/>
      <c r="O68" s="168">
        <f>SUM(K68:N68)</f>
        <v>717.18</v>
      </c>
      <c r="P68" s="167">
        <f>J68-O68</f>
        <v>5628.119999999999</v>
      </c>
      <c r="Q68" s="167">
        <f>F68*3%</f>
        <v>190.35899999999998</v>
      </c>
      <c r="R68" s="168">
        <f>P68-Q68</f>
        <v>5437.7609999999986</v>
      </c>
      <c r="S68" s="154"/>
      <c r="T68" s="117"/>
    </row>
    <row r="69" spans="1:20" ht="63.75" customHeight="1" x14ac:dyDescent="0.3">
      <c r="A69" s="142"/>
      <c r="B69" s="176" t="s">
        <v>447</v>
      </c>
      <c r="C69" s="181" t="s">
        <v>446</v>
      </c>
      <c r="D69" s="174">
        <v>400</v>
      </c>
      <c r="E69" s="173">
        <v>15</v>
      </c>
      <c r="F69" s="172">
        <f>D69*E69</f>
        <v>6000</v>
      </c>
      <c r="G69" s="169"/>
      <c r="H69" s="169"/>
      <c r="I69" s="169"/>
      <c r="J69" s="168">
        <f>SUM(F69:I69)</f>
        <v>6000</v>
      </c>
      <c r="K69" s="168">
        <v>643.42999999999995</v>
      </c>
      <c r="L69" s="170"/>
      <c r="M69" s="169"/>
      <c r="N69" s="169"/>
      <c r="O69" s="168">
        <f>SUM(K69:N69)</f>
        <v>643.42999999999995</v>
      </c>
      <c r="P69" s="167">
        <f>J69-O69</f>
        <v>5356.57</v>
      </c>
      <c r="Q69" s="167">
        <f>F69*3%</f>
        <v>180</v>
      </c>
      <c r="R69" s="166">
        <f>P69-Q69</f>
        <v>5176.57</v>
      </c>
      <c r="S69" s="154"/>
      <c r="T69" s="117"/>
    </row>
    <row r="70" spans="1:20" ht="63.75" customHeight="1" x14ac:dyDescent="0.3">
      <c r="A70" s="142"/>
      <c r="B70" s="176" t="s">
        <v>445</v>
      </c>
      <c r="C70" s="175" t="s">
        <v>444</v>
      </c>
      <c r="D70" s="174">
        <v>275.52</v>
      </c>
      <c r="E70" s="173">
        <v>15</v>
      </c>
      <c r="F70" s="172">
        <f>D70*E70</f>
        <v>4132.7999999999993</v>
      </c>
      <c r="G70" s="169"/>
      <c r="H70" s="169"/>
      <c r="I70" s="171"/>
      <c r="J70" s="168">
        <f>SUM(F70:I70)</f>
        <v>4132.7999999999993</v>
      </c>
      <c r="K70" s="168">
        <v>328.2469119999999</v>
      </c>
      <c r="L70" s="170"/>
      <c r="M70" s="169"/>
      <c r="N70" s="169"/>
      <c r="O70" s="168">
        <f>SUM(K70:N70)</f>
        <v>328.2469119999999</v>
      </c>
      <c r="P70" s="167">
        <f>J70-O70</f>
        <v>3804.5530879999992</v>
      </c>
      <c r="Q70" s="154"/>
      <c r="R70" s="168">
        <f>P70-Q70</f>
        <v>3804.5530879999992</v>
      </c>
      <c r="S70" s="154"/>
      <c r="T70" s="117"/>
    </row>
    <row r="71" spans="1:20" ht="63.75" customHeight="1" x14ac:dyDescent="0.3">
      <c r="A71" s="142"/>
      <c r="B71" s="176" t="s">
        <v>443</v>
      </c>
      <c r="C71" s="175" t="s">
        <v>442</v>
      </c>
      <c r="D71" s="174">
        <v>146.22999999999999</v>
      </c>
      <c r="E71" s="173">
        <v>15</v>
      </c>
      <c r="F71" s="172">
        <f>D71*E71</f>
        <v>2193.4499999999998</v>
      </c>
      <c r="G71" s="169"/>
      <c r="H71" s="169"/>
      <c r="I71" s="168">
        <v>61.038640000000001</v>
      </c>
      <c r="J71" s="168">
        <f>SUM(F71:I71)</f>
        <v>2254.48864</v>
      </c>
      <c r="K71" s="168"/>
      <c r="L71" s="170"/>
      <c r="M71" s="169"/>
      <c r="N71" s="169"/>
      <c r="O71" s="168">
        <f>SUM(K71:N71)</f>
        <v>0</v>
      </c>
      <c r="P71" s="167">
        <f>J71-O71</f>
        <v>2254.48864</v>
      </c>
      <c r="Q71" s="154"/>
      <c r="R71" s="168">
        <f>P71-Q71</f>
        <v>2254.48864</v>
      </c>
      <c r="S71" s="154"/>
      <c r="T71" s="117"/>
    </row>
    <row r="72" spans="1:20" ht="63.75" customHeight="1" x14ac:dyDescent="0.3">
      <c r="A72" s="142"/>
      <c r="B72" s="176" t="s">
        <v>441</v>
      </c>
      <c r="C72" s="175" t="s">
        <v>440</v>
      </c>
      <c r="D72" s="174">
        <v>208.52</v>
      </c>
      <c r="E72" s="173">
        <v>15</v>
      </c>
      <c r="F72" s="172">
        <f>D72*E72</f>
        <v>3127.8</v>
      </c>
      <c r="G72" s="169"/>
      <c r="H72" s="169"/>
      <c r="I72" s="168"/>
      <c r="J72" s="168">
        <f>SUM(F72:I72)</f>
        <v>3127.8</v>
      </c>
      <c r="K72" s="168">
        <v>93.80291200000002</v>
      </c>
      <c r="L72" s="170">
        <f>F72*1.1875%</f>
        <v>37.142625000000002</v>
      </c>
      <c r="M72" s="169"/>
      <c r="N72" s="169"/>
      <c r="O72" s="168">
        <f>SUM(K72:N72)</f>
        <v>130.94553700000003</v>
      </c>
      <c r="P72" s="167">
        <f>J72-O72</f>
        <v>2996.8544630000001</v>
      </c>
      <c r="Q72" s="154"/>
      <c r="R72" s="168">
        <f>P72-Q72</f>
        <v>2996.8544630000001</v>
      </c>
      <c r="S72" s="154"/>
      <c r="T72" s="117"/>
    </row>
    <row r="73" spans="1:20" ht="63.75" customHeight="1" x14ac:dyDescent="0.3">
      <c r="A73" s="142"/>
      <c r="B73" s="176" t="s">
        <v>439</v>
      </c>
      <c r="C73" s="175" t="s">
        <v>438</v>
      </c>
      <c r="D73" s="174">
        <v>320</v>
      </c>
      <c r="E73" s="173">
        <v>15</v>
      </c>
      <c r="F73" s="172">
        <f>D73*E73</f>
        <v>4800</v>
      </c>
      <c r="G73" s="169"/>
      <c r="H73" s="169"/>
      <c r="I73" s="171"/>
      <c r="J73" s="168">
        <f>SUM(F73:I73)</f>
        <v>4800</v>
      </c>
      <c r="K73" s="168">
        <v>428.58</v>
      </c>
      <c r="L73" s="170"/>
      <c r="M73" s="169"/>
      <c r="N73" s="169"/>
      <c r="O73" s="168">
        <f>SUM(K73:N73)</f>
        <v>428.58</v>
      </c>
      <c r="P73" s="167">
        <f>J73-O73</f>
        <v>4371.42</v>
      </c>
      <c r="Q73" s="154">
        <f>F73*2%</f>
        <v>96</v>
      </c>
      <c r="R73" s="166">
        <f>P73-Q73</f>
        <v>4275.42</v>
      </c>
      <c r="S73" s="154"/>
      <c r="T73" s="117"/>
    </row>
    <row r="74" spans="1:20" ht="63.75" customHeight="1" x14ac:dyDescent="0.3">
      <c r="A74" s="142"/>
      <c r="B74" s="176" t="s">
        <v>437</v>
      </c>
      <c r="C74" s="175" t="s">
        <v>436</v>
      </c>
      <c r="D74" s="174">
        <v>198.43</v>
      </c>
      <c r="E74" s="173">
        <v>15</v>
      </c>
      <c r="F74" s="172">
        <f>D74*E74</f>
        <v>2976.4500000000003</v>
      </c>
      <c r="G74" s="169"/>
      <c r="H74" s="169"/>
      <c r="I74" s="180"/>
      <c r="J74" s="168">
        <f>SUM(F74:I74)</f>
        <v>2976.4500000000003</v>
      </c>
      <c r="K74" s="168">
        <v>57.086032000000017</v>
      </c>
      <c r="L74" s="170"/>
      <c r="M74" s="169"/>
      <c r="N74" s="169"/>
      <c r="O74" s="168">
        <f>SUM(K74:N74)</f>
        <v>57.086032000000017</v>
      </c>
      <c r="P74" s="167">
        <f>J74-O74</f>
        <v>2919.3639680000001</v>
      </c>
      <c r="Q74" s="154"/>
      <c r="R74" s="168">
        <f>P74-Q74</f>
        <v>2919.3639680000001</v>
      </c>
      <c r="S74" s="154"/>
      <c r="T74" s="117"/>
    </row>
    <row r="75" spans="1:20" ht="63.75" customHeight="1" x14ac:dyDescent="0.3">
      <c r="A75" s="142"/>
      <c r="B75" s="176" t="s">
        <v>423</v>
      </c>
      <c r="C75" s="175" t="s">
        <v>435</v>
      </c>
      <c r="D75" s="174">
        <v>66.67</v>
      </c>
      <c r="E75" s="173">
        <v>15</v>
      </c>
      <c r="F75" s="172">
        <f>D75*E75</f>
        <v>1000.0500000000001</v>
      </c>
      <c r="G75" s="169"/>
      <c r="H75" s="169"/>
      <c r="I75" s="171">
        <v>142.41999999999999</v>
      </c>
      <c r="J75" s="168">
        <f>SUM(F75:I75)</f>
        <v>1142.47</v>
      </c>
      <c r="K75" s="168"/>
      <c r="L75" s="170"/>
      <c r="M75" s="169"/>
      <c r="N75" s="169"/>
      <c r="O75" s="168">
        <f>SUM(K75:N75)</f>
        <v>0</v>
      </c>
      <c r="P75" s="167">
        <f>J75-O75</f>
        <v>1142.47</v>
      </c>
      <c r="Q75" s="154"/>
      <c r="R75" s="166">
        <f>P75-Q75</f>
        <v>1142.47</v>
      </c>
      <c r="S75" s="154"/>
      <c r="T75" s="117"/>
    </row>
    <row r="76" spans="1:20" ht="63.75" customHeight="1" x14ac:dyDescent="0.3">
      <c r="A76" s="142"/>
      <c r="B76" s="176" t="s">
        <v>434</v>
      </c>
      <c r="C76" s="175" t="s">
        <v>433</v>
      </c>
      <c r="D76" s="174">
        <v>207.79</v>
      </c>
      <c r="E76" s="173">
        <v>15</v>
      </c>
      <c r="F76" s="172">
        <f>D76*E76</f>
        <v>3116.85</v>
      </c>
      <c r="G76" s="169"/>
      <c r="H76" s="169"/>
      <c r="I76" s="171"/>
      <c r="J76" s="168">
        <f>SUM(F76:I76)</f>
        <v>3116.85</v>
      </c>
      <c r="K76" s="168">
        <v>92.61</v>
      </c>
      <c r="L76" s="170"/>
      <c r="M76" s="169"/>
      <c r="N76" s="169"/>
      <c r="O76" s="168">
        <f>SUM(K76:N76)</f>
        <v>92.61</v>
      </c>
      <c r="P76" s="167">
        <f>J76-O76</f>
        <v>3024.24</v>
      </c>
      <c r="Q76" s="154"/>
      <c r="R76" s="168">
        <f>P76-Q76</f>
        <v>3024.24</v>
      </c>
      <c r="S76" s="154"/>
      <c r="T76" s="117"/>
    </row>
    <row r="77" spans="1:20" ht="63.75" customHeight="1" x14ac:dyDescent="0.3">
      <c r="A77" s="142"/>
      <c r="B77" s="165" t="s">
        <v>269</v>
      </c>
      <c r="C77" s="164" t="s">
        <v>432</v>
      </c>
      <c r="D77" s="163">
        <v>207.79</v>
      </c>
      <c r="E77" s="162">
        <v>15</v>
      </c>
      <c r="F77" s="161">
        <f>D77*E77</f>
        <v>3116.85</v>
      </c>
      <c r="G77" s="158"/>
      <c r="H77" s="158"/>
      <c r="I77" s="155"/>
      <c r="J77" s="155">
        <f>SUM(F77:I77)</f>
        <v>3116.85</v>
      </c>
      <c r="K77" s="155">
        <v>92.61</v>
      </c>
      <c r="L77" s="159"/>
      <c r="M77" s="158"/>
      <c r="N77" s="158"/>
      <c r="O77" s="155">
        <f>SUM(K77:N77)</f>
        <v>92.61</v>
      </c>
      <c r="P77" s="157">
        <f>J77-O77</f>
        <v>3024.24</v>
      </c>
      <c r="Q77" s="156"/>
      <c r="R77" s="155">
        <f>P77-Q77</f>
        <v>3024.24</v>
      </c>
      <c r="S77" s="156"/>
      <c r="T77" s="117"/>
    </row>
    <row r="78" spans="1:20" ht="63.75" customHeight="1" x14ac:dyDescent="0.3">
      <c r="A78" s="142"/>
      <c r="B78" s="176" t="s">
        <v>431</v>
      </c>
      <c r="C78" s="175" t="s">
        <v>430</v>
      </c>
      <c r="D78" s="174">
        <v>238.67</v>
      </c>
      <c r="E78" s="173">
        <v>15</v>
      </c>
      <c r="F78" s="172">
        <f>D78*E78</f>
        <v>3580.0499999999997</v>
      </c>
      <c r="G78" s="169"/>
      <c r="H78" s="169"/>
      <c r="I78" s="171"/>
      <c r="J78" s="168">
        <f>SUM(F78:I78)</f>
        <v>3580.0499999999997</v>
      </c>
      <c r="K78" s="168">
        <v>160.71</v>
      </c>
      <c r="L78" s="170"/>
      <c r="M78" s="169"/>
      <c r="N78" s="169"/>
      <c r="O78" s="168">
        <f>SUM(K78:N78)</f>
        <v>160.71</v>
      </c>
      <c r="P78" s="167">
        <f>J78-O78</f>
        <v>3419.3399999999997</v>
      </c>
      <c r="Q78" s="154"/>
      <c r="R78" s="166">
        <f>P78-Q78</f>
        <v>3419.3399999999997</v>
      </c>
      <c r="S78" s="154"/>
      <c r="T78" s="117"/>
    </row>
    <row r="79" spans="1:20" ht="63.75" customHeight="1" x14ac:dyDescent="0.3">
      <c r="A79" s="142"/>
      <c r="B79" s="176" t="s">
        <v>429</v>
      </c>
      <c r="C79" s="175" t="s">
        <v>428</v>
      </c>
      <c r="D79" s="174">
        <v>190.89</v>
      </c>
      <c r="E79" s="173">
        <v>15</v>
      </c>
      <c r="F79" s="172">
        <f>D79*E79</f>
        <v>2863.35</v>
      </c>
      <c r="G79" s="169"/>
      <c r="H79" s="169"/>
      <c r="I79" s="171"/>
      <c r="J79" s="168">
        <f>SUM(F79:I79)</f>
        <v>2863.35</v>
      </c>
      <c r="K79" s="168">
        <v>44.78</v>
      </c>
      <c r="L79" s="170"/>
      <c r="M79" s="169"/>
      <c r="N79" s="169"/>
      <c r="O79" s="168">
        <f>SUM(K79:N79)</f>
        <v>44.78</v>
      </c>
      <c r="P79" s="167">
        <f>J79-O79</f>
        <v>2818.5699999999997</v>
      </c>
      <c r="Q79" s="154"/>
      <c r="R79" s="168">
        <f>P79-Q79</f>
        <v>2818.5699999999997</v>
      </c>
      <c r="S79" s="154"/>
      <c r="T79" s="117"/>
    </row>
    <row r="80" spans="1:20" ht="63.75" customHeight="1" x14ac:dyDescent="0.3">
      <c r="A80" s="142"/>
      <c r="B80" s="176" t="s">
        <v>427</v>
      </c>
      <c r="C80" s="175" t="s">
        <v>426</v>
      </c>
      <c r="D80" s="174">
        <v>320</v>
      </c>
      <c r="E80" s="173">
        <v>15</v>
      </c>
      <c r="F80" s="172">
        <f>D80*E80</f>
        <v>4800</v>
      </c>
      <c r="G80" s="169"/>
      <c r="H80" s="169"/>
      <c r="I80" s="171"/>
      <c r="J80" s="168">
        <f>SUM(F80:I80)</f>
        <v>4800</v>
      </c>
      <c r="K80" s="168">
        <v>428.58</v>
      </c>
      <c r="L80" s="170"/>
      <c r="M80" s="169"/>
      <c r="N80" s="169"/>
      <c r="O80" s="168">
        <f>SUM(K80:N80)</f>
        <v>428.58</v>
      </c>
      <c r="P80" s="167">
        <f>J80-O80</f>
        <v>4371.42</v>
      </c>
      <c r="Q80" s="154">
        <f>F80*2%</f>
        <v>96</v>
      </c>
      <c r="R80" s="168">
        <f>P80-Q80</f>
        <v>4275.42</v>
      </c>
      <c r="S80" s="154"/>
      <c r="T80" s="117"/>
    </row>
    <row r="81" spans="1:20" ht="63.75" customHeight="1" x14ac:dyDescent="0.3">
      <c r="A81" s="142"/>
      <c r="B81" s="176" t="s">
        <v>423</v>
      </c>
      <c r="C81" s="175" t="s">
        <v>425</v>
      </c>
      <c r="D81" s="174">
        <v>190.94</v>
      </c>
      <c r="E81" s="173">
        <v>15</v>
      </c>
      <c r="F81" s="172">
        <f>D81*E81</f>
        <v>2864.1</v>
      </c>
      <c r="G81" s="169"/>
      <c r="H81" s="169"/>
      <c r="I81" s="171"/>
      <c r="J81" s="168">
        <f>SUM(F81:I81)</f>
        <v>2864.1</v>
      </c>
      <c r="K81" s="168">
        <v>44.86</v>
      </c>
      <c r="L81" s="170"/>
      <c r="M81" s="169"/>
      <c r="N81" s="169"/>
      <c r="O81" s="168">
        <f>SUM(K81:N81)</f>
        <v>44.86</v>
      </c>
      <c r="P81" s="167">
        <f>J81-O81</f>
        <v>2819.24</v>
      </c>
      <c r="Q81" s="154"/>
      <c r="R81" s="166">
        <f>P81-Q81</f>
        <v>2819.24</v>
      </c>
      <c r="S81" s="154"/>
      <c r="T81" s="117"/>
    </row>
    <row r="82" spans="1:20" ht="63.75" customHeight="1" x14ac:dyDescent="0.3">
      <c r="A82" s="142"/>
      <c r="B82" s="176" t="s">
        <v>423</v>
      </c>
      <c r="C82" s="175" t="s">
        <v>424</v>
      </c>
      <c r="D82" s="174">
        <v>152.93</v>
      </c>
      <c r="E82" s="173">
        <v>15</v>
      </c>
      <c r="F82" s="172">
        <f>D82*E82</f>
        <v>2293.9500000000003</v>
      </c>
      <c r="G82" s="169"/>
      <c r="H82" s="169"/>
      <c r="I82" s="171">
        <v>40.659999999999997</v>
      </c>
      <c r="J82" s="168">
        <f>SUM(F82:I82)</f>
        <v>2334.61</v>
      </c>
      <c r="K82" s="168"/>
      <c r="L82" s="170"/>
      <c r="M82" s="169"/>
      <c r="N82" s="169"/>
      <c r="O82" s="168">
        <f>SUM(K82:N82)</f>
        <v>0</v>
      </c>
      <c r="P82" s="167">
        <f>J82-O82</f>
        <v>2334.61</v>
      </c>
      <c r="Q82" s="154"/>
      <c r="R82" s="168">
        <f>P82-Q82</f>
        <v>2334.61</v>
      </c>
      <c r="S82" s="154"/>
      <c r="T82" s="117"/>
    </row>
    <row r="83" spans="1:20" ht="63.75" customHeight="1" x14ac:dyDescent="0.3">
      <c r="A83" s="142"/>
      <c r="B83" s="176" t="s">
        <v>423</v>
      </c>
      <c r="C83" s="175" t="s">
        <v>422</v>
      </c>
      <c r="D83" s="174">
        <v>152.93</v>
      </c>
      <c r="E83" s="173">
        <v>15</v>
      </c>
      <c r="F83" s="172">
        <f>D83*E83</f>
        <v>2293.9500000000003</v>
      </c>
      <c r="G83" s="169"/>
      <c r="H83" s="169"/>
      <c r="I83" s="171">
        <v>40.659999999999997</v>
      </c>
      <c r="J83" s="168">
        <f>SUM(F83:I83)</f>
        <v>2334.61</v>
      </c>
      <c r="K83" s="168"/>
      <c r="L83" s="170"/>
      <c r="M83" s="169"/>
      <c r="N83" s="169"/>
      <c r="O83" s="168">
        <f>SUM(K83:N83)</f>
        <v>0</v>
      </c>
      <c r="P83" s="167">
        <f>J83-O83</f>
        <v>2334.61</v>
      </c>
      <c r="Q83" s="154"/>
      <c r="R83" s="166">
        <f>P83-Q83</f>
        <v>2334.61</v>
      </c>
      <c r="S83" s="154"/>
      <c r="T83" s="117"/>
    </row>
    <row r="84" spans="1:20" ht="63.75" customHeight="1" x14ac:dyDescent="0.3">
      <c r="A84" s="142"/>
      <c r="B84" s="176" t="s">
        <v>420</v>
      </c>
      <c r="C84" s="175" t="s">
        <v>421</v>
      </c>
      <c r="D84" s="174">
        <v>152.93</v>
      </c>
      <c r="E84" s="173">
        <v>15</v>
      </c>
      <c r="F84" s="172">
        <f>D84*E84</f>
        <v>2293.9500000000003</v>
      </c>
      <c r="G84" s="169"/>
      <c r="H84" s="169"/>
      <c r="I84" s="168">
        <v>40.656639999999982</v>
      </c>
      <c r="J84" s="168">
        <f>SUM(F84:I84)</f>
        <v>2334.6066400000004</v>
      </c>
      <c r="K84" s="168"/>
      <c r="L84" s="170"/>
      <c r="M84" s="169"/>
      <c r="N84" s="169"/>
      <c r="O84" s="168">
        <f>SUM(K84:N84)</f>
        <v>0</v>
      </c>
      <c r="P84" s="167">
        <f>J84-O84</f>
        <v>2334.6066400000004</v>
      </c>
      <c r="Q84" s="154"/>
      <c r="R84" s="166">
        <f>P84-Q84</f>
        <v>2334.6066400000004</v>
      </c>
      <c r="S84" s="154"/>
      <c r="T84" s="117"/>
    </row>
    <row r="85" spans="1:20" ht="63.75" customHeight="1" x14ac:dyDescent="0.3">
      <c r="A85" s="142"/>
      <c r="B85" s="176" t="s">
        <v>420</v>
      </c>
      <c r="C85" s="175" t="s">
        <v>419</v>
      </c>
      <c r="D85" s="174">
        <v>194.69</v>
      </c>
      <c r="E85" s="173">
        <v>15</v>
      </c>
      <c r="F85" s="172">
        <f>D85*E85</f>
        <v>2920.35</v>
      </c>
      <c r="G85" s="169"/>
      <c r="H85" s="169"/>
      <c r="I85" s="168"/>
      <c r="J85" s="168">
        <f>SUM(F85:I85)</f>
        <v>2920.35</v>
      </c>
      <c r="K85" s="168">
        <v>50.98</v>
      </c>
      <c r="L85" s="170"/>
      <c r="M85" s="169"/>
      <c r="N85" s="169"/>
      <c r="O85" s="168">
        <f>SUM(K85:N85)</f>
        <v>50.98</v>
      </c>
      <c r="P85" s="167">
        <f>J85-O85</f>
        <v>2869.37</v>
      </c>
      <c r="Q85" s="154"/>
      <c r="R85" s="166">
        <f>P85-Q85</f>
        <v>2869.37</v>
      </c>
      <c r="S85" s="154"/>
      <c r="T85" s="117"/>
    </row>
    <row r="86" spans="1:20" ht="63.75" customHeight="1" x14ac:dyDescent="0.3">
      <c r="A86" s="142"/>
      <c r="B86" s="176" t="s">
        <v>418</v>
      </c>
      <c r="C86" s="175" t="s">
        <v>417</v>
      </c>
      <c r="D86" s="174">
        <v>207.79</v>
      </c>
      <c r="E86" s="173">
        <v>15</v>
      </c>
      <c r="F86" s="172">
        <f>D86*E86</f>
        <v>3116.85</v>
      </c>
      <c r="G86" s="169"/>
      <c r="H86" s="169"/>
      <c r="I86" s="171"/>
      <c r="J86" s="168">
        <f>SUM(F86:I86)</f>
        <v>3116.85</v>
      </c>
      <c r="K86" s="168">
        <v>92.61</v>
      </c>
      <c r="L86" s="170"/>
      <c r="M86" s="169"/>
      <c r="N86" s="169"/>
      <c r="O86" s="168">
        <f>SUM(K86:N86)</f>
        <v>92.61</v>
      </c>
      <c r="P86" s="167">
        <f>J86-O86</f>
        <v>3024.24</v>
      </c>
      <c r="Q86" s="154"/>
      <c r="R86" s="166">
        <f>P86-Q86</f>
        <v>3024.24</v>
      </c>
      <c r="S86" s="154"/>
      <c r="T86" s="117"/>
    </row>
    <row r="87" spans="1:20" ht="63.75" customHeight="1" x14ac:dyDescent="0.3">
      <c r="A87" s="142"/>
      <c r="B87" s="176" t="s">
        <v>416</v>
      </c>
      <c r="C87" s="175" t="s">
        <v>415</v>
      </c>
      <c r="D87" s="174">
        <v>207.79</v>
      </c>
      <c r="E87" s="173">
        <v>15</v>
      </c>
      <c r="F87" s="172">
        <f>D87*E87</f>
        <v>3116.85</v>
      </c>
      <c r="G87" s="169"/>
      <c r="H87" s="169"/>
      <c r="I87" s="171"/>
      <c r="J87" s="168">
        <f>SUM(F87:I87)</f>
        <v>3116.85</v>
      </c>
      <c r="K87" s="168">
        <v>75.02</v>
      </c>
      <c r="L87" s="170"/>
      <c r="M87" s="169"/>
      <c r="N87" s="169"/>
      <c r="O87" s="168">
        <f>SUM(K87:N87)</f>
        <v>75.02</v>
      </c>
      <c r="P87" s="167">
        <f>J87-O87</f>
        <v>3041.83</v>
      </c>
      <c r="Q87" s="154"/>
      <c r="R87" s="168">
        <f>P87-Q87</f>
        <v>3041.83</v>
      </c>
      <c r="S87" s="154"/>
      <c r="T87" s="117"/>
    </row>
    <row r="88" spans="1:20" ht="63.75" customHeight="1" x14ac:dyDescent="0.3">
      <c r="A88" s="142"/>
      <c r="B88" s="176" t="s">
        <v>414</v>
      </c>
      <c r="C88" s="175" t="s">
        <v>413</v>
      </c>
      <c r="D88" s="174">
        <v>242.98</v>
      </c>
      <c r="E88" s="173">
        <v>15</v>
      </c>
      <c r="F88" s="172">
        <f>D88*E88</f>
        <v>3644.7</v>
      </c>
      <c r="G88" s="169"/>
      <c r="H88" s="169"/>
      <c r="I88" s="168"/>
      <c r="J88" s="168">
        <f>SUM(F88:I88)</f>
        <v>3644.7</v>
      </c>
      <c r="K88" s="168">
        <v>275.14163199999996</v>
      </c>
      <c r="L88" s="170"/>
      <c r="M88" s="169"/>
      <c r="N88" s="169"/>
      <c r="O88" s="168">
        <f>SUM(K88:N88)</f>
        <v>275.14163199999996</v>
      </c>
      <c r="P88" s="167">
        <f>J88-O88</f>
        <v>3369.558368</v>
      </c>
      <c r="Q88" s="154"/>
      <c r="R88" s="168">
        <f>P88-Q88</f>
        <v>3369.558368</v>
      </c>
      <c r="S88" s="154"/>
      <c r="T88" s="117"/>
    </row>
    <row r="89" spans="1:20" ht="63.75" customHeight="1" x14ac:dyDescent="0.3">
      <c r="A89" s="142"/>
      <c r="B89" s="176" t="s">
        <v>412</v>
      </c>
      <c r="C89" s="175" t="s">
        <v>411</v>
      </c>
      <c r="D89" s="174">
        <v>140.6</v>
      </c>
      <c r="E89" s="173">
        <v>15</v>
      </c>
      <c r="F89" s="172">
        <f>D89*E89</f>
        <v>2109</v>
      </c>
      <c r="G89" s="169"/>
      <c r="H89" s="169"/>
      <c r="I89" s="168">
        <v>66.443439999999995</v>
      </c>
      <c r="J89" s="168">
        <f>SUM(F89:I89)</f>
        <v>2175.44344</v>
      </c>
      <c r="K89" s="168"/>
      <c r="L89" s="170"/>
      <c r="M89" s="169"/>
      <c r="N89" s="169"/>
      <c r="O89" s="168">
        <f>SUM(K89:N89)</f>
        <v>0</v>
      </c>
      <c r="P89" s="167">
        <f>J89-O89</f>
        <v>2175.44344</v>
      </c>
      <c r="Q89" s="154"/>
      <c r="R89" s="166">
        <f>P89-Q89</f>
        <v>2175.44344</v>
      </c>
      <c r="S89" s="154"/>
      <c r="T89" s="117"/>
    </row>
    <row r="90" spans="1:20" ht="63.75" customHeight="1" x14ac:dyDescent="0.3">
      <c r="A90" s="142"/>
      <c r="B90" s="176" t="s">
        <v>410</v>
      </c>
      <c r="C90" s="175" t="s">
        <v>409</v>
      </c>
      <c r="D90" s="174">
        <v>168.71</v>
      </c>
      <c r="E90" s="173">
        <v>15</v>
      </c>
      <c r="F90" s="172">
        <f>D90*E90</f>
        <v>2530.65</v>
      </c>
      <c r="G90" s="169"/>
      <c r="H90" s="169"/>
      <c r="I90" s="168">
        <v>6.4170079999999814</v>
      </c>
      <c r="J90" s="168">
        <f>SUM(F90:I90)</f>
        <v>2537.067008</v>
      </c>
      <c r="K90" s="168"/>
      <c r="L90" s="170"/>
      <c r="M90" s="169"/>
      <c r="N90" s="169"/>
      <c r="O90" s="168">
        <f>SUM(K90:N90)</f>
        <v>0</v>
      </c>
      <c r="P90" s="167">
        <f>J90-O90</f>
        <v>2537.067008</v>
      </c>
      <c r="Q90" s="154"/>
      <c r="R90" s="168">
        <f>P90-Q90</f>
        <v>2537.067008</v>
      </c>
      <c r="S90" s="154"/>
      <c r="T90" s="117"/>
    </row>
    <row r="91" spans="1:20" ht="63.75" customHeight="1" x14ac:dyDescent="0.3">
      <c r="A91" s="142"/>
      <c r="B91" s="176" t="s">
        <v>403</v>
      </c>
      <c r="C91" s="175" t="s">
        <v>408</v>
      </c>
      <c r="D91" s="174">
        <v>88.36</v>
      </c>
      <c r="E91" s="173">
        <v>15</v>
      </c>
      <c r="F91" s="172">
        <f>D91*E91</f>
        <v>1325.4</v>
      </c>
      <c r="G91" s="169"/>
      <c r="H91" s="169"/>
      <c r="I91" s="168">
        <v>128.59384</v>
      </c>
      <c r="J91" s="168">
        <f>SUM(F91:I91)</f>
        <v>1453.9938400000001</v>
      </c>
      <c r="K91" s="168"/>
      <c r="L91" s="170"/>
      <c r="M91" s="169"/>
      <c r="N91" s="169"/>
      <c r="O91" s="168">
        <f>SUM(K91:N91)</f>
        <v>0</v>
      </c>
      <c r="P91" s="167">
        <f>J91-O91</f>
        <v>1453.9938400000001</v>
      </c>
      <c r="Q91" s="154"/>
      <c r="R91" s="166">
        <f>P91-Q91</f>
        <v>1453.9938400000001</v>
      </c>
      <c r="S91" s="154"/>
      <c r="T91" s="117"/>
    </row>
    <row r="92" spans="1:20" ht="63.75" customHeight="1" x14ac:dyDescent="0.3">
      <c r="A92" s="142"/>
      <c r="B92" s="176" t="s">
        <v>403</v>
      </c>
      <c r="C92" s="175" t="s">
        <v>407</v>
      </c>
      <c r="D92" s="174">
        <v>131.66999999999999</v>
      </c>
      <c r="E92" s="173">
        <v>15</v>
      </c>
      <c r="F92" s="172">
        <f>D92*E92</f>
        <v>1975.0499999999997</v>
      </c>
      <c r="G92" s="169"/>
      <c r="H92" s="169"/>
      <c r="I92" s="168">
        <v>75.01624000000001</v>
      </c>
      <c r="J92" s="168">
        <f>SUM(F92:I92)</f>
        <v>2050.0662399999997</v>
      </c>
      <c r="K92" s="168"/>
      <c r="L92" s="170"/>
      <c r="M92" s="169"/>
      <c r="N92" s="169"/>
      <c r="O92" s="168">
        <f>SUM(K92:N92)</f>
        <v>0</v>
      </c>
      <c r="P92" s="167">
        <f>J92-O92</f>
        <v>2050.0662399999997</v>
      </c>
      <c r="Q92" s="154"/>
      <c r="R92" s="168">
        <f>P92-Q92</f>
        <v>2050.0662399999997</v>
      </c>
      <c r="S92" s="154"/>
      <c r="T92" s="117"/>
    </row>
    <row r="93" spans="1:20" ht="63.75" customHeight="1" x14ac:dyDescent="0.3">
      <c r="A93" s="142"/>
      <c r="B93" s="176" t="s">
        <v>403</v>
      </c>
      <c r="C93" s="175" t="s">
        <v>406</v>
      </c>
      <c r="D93" s="174">
        <v>131.66999999999999</v>
      </c>
      <c r="E93" s="173">
        <v>15</v>
      </c>
      <c r="F93" s="172">
        <f>D93*E93</f>
        <v>1975.0499999999997</v>
      </c>
      <c r="G93" s="169"/>
      <c r="H93" s="169"/>
      <c r="I93" s="168">
        <v>75.02</v>
      </c>
      <c r="J93" s="168">
        <f>SUM(F93:I93)</f>
        <v>2050.0699999999997</v>
      </c>
      <c r="K93" s="168"/>
      <c r="L93" s="170"/>
      <c r="M93" s="169"/>
      <c r="N93" s="169"/>
      <c r="O93" s="168">
        <f>SUM(K93:N93)</f>
        <v>0</v>
      </c>
      <c r="P93" s="167">
        <f>J93-O93</f>
        <v>2050.0699999999997</v>
      </c>
      <c r="Q93" s="154"/>
      <c r="R93" s="166">
        <f>P93-Q93</f>
        <v>2050.0699999999997</v>
      </c>
      <c r="S93" s="154"/>
      <c r="T93" s="117"/>
    </row>
    <row r="94" spans="1:20" ht="63.75" customHeight="1" x14ac:dyDescent="0.3">
      <c r="A94" s="142"/>
      <c r="B94" s="176" t="s">
        <v>403</v>
      </c>
      <c r="C94" s="175" t="s">
        <v>405</v>
      </c>
      <c r="D94" s="174">
        <v>131.66999999999999</v>
      </c>
      <c r="E94" s="173">
        <v>15</v>
      </c>
      <c r="F94" s="172">
        <f>D94*E94</f>
        <v>1975.0499999999997</v>
      </c>
      <c r="G94" s="169"/>
      <c r="H94" s="169"/>
      <c r="I94" s="171">
        <v>75.02</v>
      </c>
      <c r="J94" s="168">
        <f>SUM(F94:I94)</f>
        <v>2050.0699999999997</v>
      </c>
      <c r="K94" s="168"/>
      <c r="L94" s="170"/>
      <c r="M94" s="169"/>
      <c r="N94" s="169"/>
      <c r="O94" s="168">
        <f>SUM(K94:N94)</f>
        <v>0</v>
      </c>
      <c r="P94" s="167">
        <f>J94-O94</f>
        <v>2050.0699999999997</v>
      </c>
      <c r="Q94" s="154"/>
      <c r="R94" s="166">
        <f>P94-Q94</f>
        <v>2050.0699999999997</v>
      </c>
      <c r="S94" s="154"/>
      <c r="T94" s="117"/>
    </row>
    <row r="95" spans="1:20" ht="63.75" customHeight="1" x14ac:dyDescent="0.3">
      <c r="A95" s="142"/>
      <c r="B95" s="176" t="s">
        <v>403</v>
      </c>
      <c r="C95" s="175" t="s">
        <v>404</v>
      </c>
      <c r="D95" s="174">
        <v>166.93</v>
      </c>
      <c r="E95" s="173">
        <v>15</v>
      </c>
      <c r="F95" s="172">
        <f>D95*E95</f>
        <v>2503.9500000000003</v>
      </c>
      <c r="G95" s="169"/>
      <c r="H95" s="169"/>
      <c r="I95" s="168">
        <v>9.3219679999999698</v>
      </c>
      <c r="J95" s="168">
        <f>SUM(F95:I95)</f>
        <v>2513.271968</v>
      </c>
      <c r="K95" s="168"/>
      <c r="L95" s="170"/>
      <c r="M95" s="169"/>
      <c r="N95" s="169"/>
      <c r="O95" s="168">
        <f>SUM(K95:N95)</f>
        <v>0</v>
      </c>
      <c r="P95" s="167">
        <f>J95-O95</f>
        <v>2513.271968</v>
      </c>
      <c r="Q95" s="154"/>
      <c r="R95" s="168">
        <f>P95-Q95</f>
        <v>2513.271968</v>
      </c>
      <c r="S95" s="154"/>
      <c r="T95" s="117"/>
    </row>
    <row r="96" spans="1:20" ht="63.75" customHeight="1" x14ac:dyDescent="0.3">
      <c r="A96" s="142"/>
      <c r="B96" s="176" t="s">
        <v>403</v>
      </c>
      <c r="C96" s="175" t="s">
        <v>402</v>
      </c>
      <c r="D96" s="174">
        <v>171.66</v>
      </c>
      <c r="E96" s="173">
        <v>15</v>
      </c>
      <c r="F96" s="172">
        <f>D96*E96</f>
        <v>2574.9</v>
      </c>
      <c r="G96" s="169"/>
      <c r="H96" s="169"/>
      <c r="I96" s="171">
        <v>1.59</v>
      </c>
      <c r="J96" s="168">
        <f>SUM(F96:I96)</f>
        <v>2576.4900000000002</v>
      </c>
      <c r="K96" s="168"/>
      <c r="L96" s="170"/>
      <c r="M96" s="169"/>
      <c r="N96" s="169"/>
      <c r="O96" s="168">
        <f>SUM(K96:N96)</f>
        <v>0</v>
      </c>
      <c r="P96" s="167">
        <f>J96-O96</f>
        <v>2576.4900000000002</v>
      </c>
      <c r="Q96" s="154"/>
      <c r="R96" s="166">
        <f>P96-Q96</f>
        <v>2576.4900000000002</v>
      </c>
      <c r="S96" s="154"/>
      <c r="T96" s="117"/>
    </row>
    <row r="97" spans="1:20" ht="63.75" customHeight="1" x14ac:dyDescent="0.3">
      <c r="A97" s="142"/>
      <c r="B97" s="176" t="s">
        <v>401</v>
      </c>
      <c r="C97" s="175" t="s">
        <v>400</v>
      </c>
      <c r="D97" s="174">
        <v>108.18</v>
      </c>
      <c r="E97" s="173">
        <v>15</v>
      </c>
      <c r="F97" s="172">
        <f>D97*E97</f>
        <v>1622.7</v>
      </c>
      <c r="G97" s="169"/>
      <c r="H97" s="169"/>
      <c r="I97" s="168">
        <v>109.56663999999999</v>
      </c>
      <c r="J97" s="168">
        <f>SUM(F97:I97)</f>
        <v>1732.2666400000001</v>
      </c>
      <c r="K97" s="168"/>
      <c r="L97" s="170"/>
      <c r="M97" s="169"/>
      <c r="N97" s="169"/>
      <c r="O97" s="168">
        <f>SUM(K97:N97)</f>
        <v>0</v>
      </c>
      <c r="P97" s="167">
        <f>J97-O97</f>
        <v>1732.2666400000001</v>
      </c>
      <c r="Q97" s="154"/>
      <c r="R97" s="168">
        <f>P97-Q97</f>
        <v>1732.2666400000001</v>
      </c>
      <c r="S97" s="154"/>
      <c r="T97" s="117"/>
    </row>
    <row r="98" spans="1:20" ht="63.75" customHeight="1" x14ac:dyDescent="0.3">
      <c r="A98" s="142"/>
      <c r="B98" s="176" t="s">
        <v>399</v>
      </c>
      <c r="C98" s="175" t="s">
        <v>398</v>
      </c>
      <c r="D98" s="174">
        <v>172.91</v>
      </c>
      <c r="E98" s="173">
        <v>15</v>
      </c>
      <c r="F98" s="172">
        <f>D98*E98</f>
        <v>2593.65</v>
      </c>
      <c r="G98" s="169"/>
      <c r="H98" s="169"/>
      <c r="I98" s="171"/>
      <c r="J98" s="168">
        <f>SUM(F98:I98)</f>
        <v>2593.65</v>
      </c>
      <c r="K98" s="168">
        <v>0.44</v>
      </c>
      <c r="L98" s="170"/>
      <c r="M98" s="169"/>
      <c r="N98" s="169"/>
      <c r="O98" s="168">
        <f>SUM(K98:N98)</f>
        <v>0.44</v>
      </c>
      <c r="P98" s="167">
        <f>J98-O98</f>
        <v>2593.21</v>
      </c>
      <c r="Q98" s="154"/>
      <c r="R98" s="168">
        <f>P98-Q98</f>
        <v>2593.21</v>
      </c>
      <c r="S98" s="154"/>
      <c r="T98" s="117"/>
    </row>
    <row r="99" spans="1:20" ht="63.75" customHeight="1" x14ac:dyDescent="0.3">
      <c r="A99" s="142"/>
      <c r="B99" s="176" t="s">
        <v>397</v>
      </c>
      <c r="C99" s="175" t="s">
        <v>396</v>
      </c>
      <c r="D99" s="174">
        <v>144.52000000000001</v>
      </c>
      <c r="E99" s="173">
        <v>15</v>
      </c>
      <c r="F99" s="172">
        <f>D99*E99</f>
        <v>2167.8000000000002</v>
      </c>
      <c r="G99" s="169"/>
      <c r="H99" s="169"/>
      <c r="I99" s="171">
        <v>62.68</v>
      </c>
      <c r="J99" s="168">
        <f>SUM(F99:I99)</f>
        <v>2230.48</v>
      </c>
      <c r="K99" s="168"/>
      <c r="L99" s="170"/>
      <c r="M99" s="169"/>
      <c r="N99" s="169"/>
      <c r="O99" s="168">
        <f>SUM(K99:N99)</f>
        <v>0</v>
      </c>
      <c r="P99" s="167">
        <f>J99-O99</f>
        <v>2230.48</v>
      </c>
      <c r="Q99" s="154"/>
      <c r="R99" s="166">
        <f>P99-Q99</f>
        <v>2230.48</v>
      </c>
      <c r="S99" s="154"/>
      <c r="T99" s="117"/>
    </row>
    <row r="100" spans="1:20" ht="63.75" customHeight="1" x14ac:dyDescent="0.3">
      <c r="A100" s="142"/>
      <c r="B100" s="176" t="s">
        <v>395</v>
      </c>
      <c r="C100" s="175" t="s">
        <v>394</v>
      </c>
      <c r="D100" s="174">
        <v>144.52000000000001</v>
      </c>
      <c r="E100" s="173">
        <v>15</v>
      </c>
      <c r="F100" s="172">
        <f>D100*E100</f>
        <v>2167.8000000000002</v>
      </c>
      <c r="G100" s="169"/>
      <c r="H100" s="169"/>
      <c r="I100" s="171">
        <v>62.68</v>
      </c>
      <c r="J100" s="168">
        <f>SUM(F100:I100)</f>
        <v>2230.48</v>
      </c>
      <c r="K100" s="168"/>
      <c r="L100" s="170"/>
      <c r="M100" s="169"/>
      <c r="N100" s="169"/>
      <c r="O100" s="168">
        <f>SUM(K100:N100)</f>
        <v>0</v>
      </c>
      <c r="P100" s="167">
        <f>J100-O100</f>
        <v>2230.48</v>
      </c>
      <c r="Q100" s="154"/>
      <c r="R100" s="166">
        <f>P100-Q100</f>
        <v>2230.48</v>
      </c>
      <c r="S100" s="154"/>
      <c r="T100" s="117"/>
    </row>
    <row r="101" spans="1:20" ht="63.75" customHeight="1" x14ac:dyDescent="0.3">
      <c r="A101" s="142"/>
      <c r="B101" s="176" t="s">
        <v>393</v>
      </c>
      <c r="C101" s="175" t="s">
        <v>392</v>
      </c>
      <c r="D101" s="174">
        <v>358.8</v>
      </c>
      <c r="E101" s="173">
        <v>15</v>
      </c>
      <c r="F101" s="172">
        <f>D101*E101</f>
        <v>5382</v>
      </c>
      <c r="G101" s="169"/>
      <c r="H101" s="169"/>
      <c r="I101" s="169"/>
      <c r="J101" s="168">
        <f>SUM(F101:I101)</f>
        <v>5382</v>
      </c>
      <c r="K101" s="168">
        <v>530.04</v>
      </c>
      <c r="L101" s="170"/>
      <c r="M101" s="169"/>
      <c r="N101" s="169"/>
      <c r="O101" s="168">
        <f>SUM(K101:N101)</f>
        <v>530.04</v>
      </c>
      <c r="P101" s="167">
        <f>J101-O101</f>
        <v>4851.96</v>
      </c>
      <c r="Q101" s="154">
        <f>F101*3%</f>
        <v>161.46</v>
      </c>
      <c r="R101" s="168">
        <f>P101-Q101</f>
        <v>4690.5</v>
      </c>
      <c r="S101" s="154"/>
      <c r="T101" s="117"/>
    </row>
    <row r="102" spans="1:20" ht="63.75" customHeight="1" x14ac:dyDescent="0.3">
      <c r="A102" s="142"/>
      <c r="B102" s="176" t="s">
        <v>391</v>
      </c>
      <c r="C102" s="175" t="s">
        <v>390</v>
      </c>
      <c r="D102" s="173">
        <v>358.8</v>
      </c>
      <c r="E102" s="173">
        <v>15</v>
      </c>
      <c r="F102" s="172">
        <f>D102*E102</f>
        <v>5382</v>
      </c>
      <c r="G102" s="171"/>
      <c r="H102" s="171"/>
      <c r="I102" s="171"/>
      <c r="J102" s="168">
        <f>SUM(F102:I102)</f>
        <v>5382</v>
      </c>
      <c r="K102" s="168">
        <v>530.04</v>
      </c>
      <c r="L102" s="168"/>
      <c r="M102" s="171"/>
      <c r="N102" s="171"/>
      <c r="O102" s="168">
        <f>SUM(K102:N102)</f>
        <v>530.04</v>
      </c>
      <c r="P102" s="167">
        <f>J102-O102</f>
        <v>4851.96</v>
      </c>
      <c r="Q102" s="154">
        <f>F102*3%</f>
        <v>161.46</v>
      </c>
      <c r="R102" s="166">
        <f>P102-Q102</f>
        <v>4690.5</v>
      </c>
      <c r="S102" s="154"/>
      <c r="T102" s="117"/>
    </row>
    <row r="103" spans="1:20" ht="63.75" customHeight="1" x14ac:dyDescent="0.3">
      <c r="A103" s="142"/>
      <c r="B103" s="176" t="s">
        <v>388</v>
      </c>
      <c r="C103" s="175" t="s">
        <v>389</v>
      </c>
      <c r="D103" s="174">
        <v>167.1</v>
      </c>
      <c r="E103" s="173">
        <v>15</v>
      </c>
      <c r="F103" s="172">
        <f>D103*E103</f>
        <v>2506.5</v>
      </c>
      <c r="G103" s="169"/>
      <c r="H103" s="169"/>
      <c r="I103" s="168">
        <v>8.06</v>
      </c>
      <c r="J103" s="168">
        <f>SUM(F103:I103)</f>
        <v>2514.56</v>
      </c>
      <c r="K103" s="168"/>
      <c r="L103" s="170"/>
      <c r="M103" s="169"/>
      <c r="N103" s="169"/>
      <c r="O103" s="168">
        <f>SUM(K103:N103)</f>
        <v>0</v>
      </c>
      <c r="P103" s="167">
        <f>J103-O103</f>
        <v>2514.56</v>
      </c>
      <c r="Q103" s="154"/>
      <c r="R103" s="168">
        <f>P103-Q103</f>
        <v>2514.56</v>
      </c>
      <c r="S103" s="154"/>
      <c r="T103" s="117"/>
    </row>
    <row r="104" spans="1:20" ht="63.75" customHeight="1" x14ac:dyDescent="0.3">
      <c r="A104" s="142"/>
      <c r="B104" s="176" t="s">
        <v>388</v>
      </c>
      <c r="C104" s="175" t="s">
        <v>387</v>
      </c>
      <c r="D104" s="174">
        <v>167.1</v>
      </c>
      <c r="E104" s="173">
        <v>15</v>
      </c>
      <c r="F104" s="172">
        <f>D104*E104</f>
        <v>2506.5</v>
      </c>
      <c r="G104" s="169"/>
      <c r="H104" s="169"/>
      <c r="I104" s="171">
        <v>8.06</v>
      </c>
      <c r="J104" s="168">
        <f>SUM(F104:I104)</f>
        <v>2514.56</v>
      </c>
      <c r="K104" s="168"/>
      <c r="L104" s="170"/>
      <c r="M104" s="169"/>
      <c r="N104" s="169"/>
      <c r="O104" s="168">
        <f>SUM(K104:N104)</f>
        <v>0</v>
      </c>
      <c r="P104" s="167">
        <f>J104-O104</f>
        <v>2514.56</v>
      </c>
      <c r="Q104" s="154"/>
      <c r="R104" s="168">
        <f>P104-Q104</f>
        <v>2514.56</v>
      </c>
      <c r="S104" s="154"/>
      <c r="T104" s="117"/>
    </row>
    <row r="105" spans="1:20" ht="63.75" customHeight="1" x14ac:dyDescent="0.3">
      <c r="A105" s="142"/>
      <c r="B105" s="176" t="s">
        <v>386</v>
      </c>
      <c r="C105" s="175" t="s">
        <v>385</v>
      </c>
      <c r="D105" s="174">
        <v>207.79</v>
      </c>
      <c r="E105" s="173">
        <v>15</v>
      </c>
      <c r="F105" s="172">
        <f>D105*E105</f>
        <v>3116.85</v>
      </c>
      <c r="G105" s="169"/>
      <c r="H105" s="169"/>
      <c r="I105" s="171"/>
      <c r="J105" s="168">
        <f>SUM(F105:I105)</f>
        <v>3116.85</v>
      </c>
      <c r="K105" s="168">
        <v>92.61</v>
      </c>
      <c r="L105" s="170"/>
      <c r="M105" s="169"/>
      <c r="N105" s="169"/>
      <c r="O105" s="168">
        <f>SUM(K105:N105)</f>
        <v>92.61</v>
      </c>
      <c r="P105" s="168">
        <f>J105-O105</f>
        <v>3024.24</v>
      </c>
      <c r="Q105" s="154"/>
      <c r="R105" s="168">
        <f>P105-Q105</f>
        <v>3024.24</v>
      </c>
      <c r="S105" s="154"/>
      <c r="T105" s="117"/>
    </row>
    <row r="106" spans="1:20" ht="63.75" customHeight="1" x14ac:dyDescent="0.3">
      <c r="A106" s="142"/>
      <c r="B106" s="176" t="s">
        <v>377</v>
      </c>
      <c r="C106" s="175" t="s">
        <v>384</v>
      </c>
      <c r="D106" s="174">
        <v>214.05</v>
      </c>
      <c r="E106" s="173">
        <v>15</v>
      </c>
      <c r="F106" s="172">
        <f>D106*E106</f>
        <v>3210.75</v>
      </c>
      <c r="G106" s="169"/>
      <c r="H106" s="169"/>
      <c r="I106" s="169"/>
      <c r="J106" s="168">
        <f>SUM(F106:I106)</f>
        <v>3210.75</v>
      </c>
      <c r="K106" s="168">
        <v>102.82787199999999</v>
      </c>
      <c r="L106" s="170">
        <f>F106*1.1875%</f>
        <v>38.127656250000001</v>
      </c>
      <c r="M106" s="169"/>
      <c r="N106" s="169"/>
      <c r="O106" s="168">
        <f>SUM(K106:N106)</f>
        <v>140.95552824999999</v>
      </c>
      <c r="P106" s="167">
        <f>J106-O106</f>
        <v>3069.79447175</v>
      </c>
      <c r="Q106" s="154"/>
      <c r="R106" s="166">
        <f>P106-Q106</f>
        <v>3069.79447175</v>
      </c>
      <c r="S106" s="179"/>
      <c r="T106" s="117"/>
    </row>
    <row r="107" spans="1:20" ht="63.75" customHeight="1" x14ac:dyDescent="0.3">
      <c r="A107" s="142"/>
      <c r="B107" s="176" t="s">
        <v>377</v>
      </c>
      <c r="C107" s="175" t="s">
        <v>383</v>
      </c>
      <c r="D107" s="174">
        <v>214.05</v>
      </c>
      <c r="E107" s="173">
        <v>15</v>
      </c>
      <c r="F107" s="172">
        <f>D107*E107</f>
        <v>3210.75</v>
      </c>
      <c r="G107" s="169"/>
      <c r="H107" s="169"/>
      <c r="I107" s="169"/>
      <c r="J107" s="168">
        <f>SUM(F107:I107)</f>
        <v>3210.75</v>
      </c>
      <c r="K107" s="168">
        <v>102.82787199999999</v>
      </c>
      <c r="L107" s="170">
        <f>F107*1.1875%</f>
        <v>38.127656250000001</v>
      </c>
      <c r="M107" s="169"/>
      <c r="N107" s="169"/>
      <c r="O107" s="168">
        <f>SUM(K107:N107)</f>
        <v>140.95552824999999</v>
      </c>
      <c r="P107" s="167">
        <f>J107-O107</f>
        <v>3069.79447175</v>
      </c>
      <c r="Q107" s="154"/>
      <c r="R107" s="168">
        <f>P107-Q107</f>
        <v>3069.79447175</v>
      </c>
      <c r="S107" s="154"/>
      <c r="T107" s="117"/>
    </row>
    <row r="108" spans="1:20" ht="63.75" customHeight="1" x14ac:dyDescent="0.3">
      <c r="A108" s="142"/>
      <c r="B108" s="176" t="s">
        <v>377</v>
      </c>
      <c r="C108" s="175" t="s">
        <v>382</v>
      </c>
      <c r="D108" s="174">
        <v>214.05</v>
      </c>
      <c r="E108" s="173">
        <v>15</v>
      </c>
      <c r="F108" s="172">
        <f>D108*E108</f>
        <v>3210.75</v>
      </c>
      <c r="G108" s="169"/>
      <c r="H108" s="169"/>
      <c r="I108" s="169"/>
      <c r="J108" s="168">
        <f>SUM(F108:I108)</f>
        <v>3210.75</v>
      </c>
      <c r="K108" s="168">
        <v>102.82787199999999</v>
      </c>
      <c r="L108" s="170"/>
      <c r="M108" s="169"/>
      <c r="N108" s="169"/>
      <c r="O108" s="168">
        <f>SUM(K108:N108)</f>
        <v>102.82787199999999</v>
      </c>
      <c r="P108" s="167">
        <f>J108-O108</f>
        <v>3107.9221280000002</v>
      </c>
      <c r="Q108" s="154"/>
      <c r="R108" s="168">
        <f>P108-Q108</f>
        <v>3107.9221280000002</v>
      </c>
      <c r="S108" s="154"/>
      <c r="T108" s="117"/>
    </row>
    <row r="109" spans="1:20" ht="63.75" customHeight="1" x14ac:dyDescent="0.3">
      <c r="A109" s="142"/>
      <c r="B109" s="176" t="s">
        <v>377</v>
      </c>
      <c r="C109" s="175" t="s">
        <v>381</v>
      </c>
      <c r="D109" s="174">
        <v>214.05</v>
      </c>
      <c r="E109" s="173">
        <v>15</v>
      </c>
      <c r="F109" s="172">
        <f>D109*E109</f>
        <v>3210.75</v>
      </c>
      <c r="G109" s="169"/>
      <c r="H109" s="169"/>
      <c r="I109" s="171"/>
      <c r="J109" s="168">
        <f>SUM(F109:I109)</f>
        <v>3210.75</v>
      </c>
      <c r="K109" s="168">
        <v>102.82787199999999</v>
      </c>
      <c r="L109" s="170"/>
      <c r="M109" s="169"/>
      <c r="N109" s="169"/>
      <c r="O109" s="168">
        <f>SUM(K109:N109)</f>
        <v>102.82787199999999</v>
      </c>
      <c r="P109" s="167">
        <f>J109-O109</f>
        <v>3107.9221280000002</v>
      </c>
      <c r="Q109" s="154"/>
      <c r="R109" s="168">
        <f>P109-Q109</f>
        <v>3107.9221280000002</v>
      </c>
      <c r="S109" s="154"/>
      <c r="T109" s="117"/>
    </row>
    <row r="110" spans="1:20" ht="63.75" customHeight="1" x14ac:dyDescent="0.3">
      <c r="A110" s="142"/>
      <c r="B110" s="176" t="s">
        <v>377</v>
      </c>
      <c r="C110" s="175" t="s">
        <v>380</v>
      </c>
      <c r="D110" s="174">
        <v>273.95</v>
      </c>
      <c r="E110" s="173">
        <v>15</v>
      </c>
      <c r="F110" s="172">
        <f>D110*E110</f>
        <v>4109.25</v>
      </c>
      <c r="G110" s="169"/>
      <c r="H110" s="169"/>
      <c r="I110" s="169"/>
      <c r="J110" s="168">
        <f>SUM(F110:I110)</f>
        <v>4109.25</v>
      </c>
      <c r="K110" s="168">
        <v>325.68</v>
      </c>
      <c r="L110" s="170"/>
      <c r="M110" s="169"/>
      <c r="N110" s="169"/>
      <c r="O110" s="168">
        <f>SUM(K110:N110)</f>
        <v>325.68</v>
      </c>
      <c r="P110" s="167">
        <f>J110-O110</f>
        <v>3783.57</v>
      </c>
      <c r="Q110" s="154"/>
      <c r="R110" s="166">
        <f>P110-Q110</f>
        <v>3783.57</v>
      </c>
      <c r="S110" s="154"/>
      <c r="T110" s="117"/>
    </row>
    <row r="111" spans="1:20" ht="63.75" customHeight="1" x14ac:dyDescent="0.3">
      <c r="A111" s="142"/>
      <c r="B111" s="176" t="s">
        <v>377</v>
      </c>
      <c r="C111" s="175" t="s">
        <v>379</v>
      </c>
      <c r="D111" s="174">
        <v>285.86</v>
      </c>
      <c r="E111" s="173">
        <v>15</v>
      </c>
      <c r="F111" s="172">
        <f>D111*E111</f>
        <v>4287.9000000000005</v>
      </c>
      <c r="G111" s="169"/>
      <c r="H111" s="169"/>
      <c r="I111" s="169"/>
      <c r="J111" s="168">
        <f>SUM(F111:I111)</f>
        <v>4287.9000000000005</v>
      </c>
      <c r="K111" s="168">
        <v>346.65</v>
      </c>
      <c r="L111" s="170">
        <f>F111*1.1875%</f>
        <v>50.918812500000008</v>
      </c>
      <c r="M111" s="169"/>
      <c r="N111" s="169"/>
      <c r="O111" s="168">
        <f>SUM(K111:N111)</f>
        <v>397.56881249999998</v>
      </c>
      <c r="P111" s="167">
        <f>J111-O111</f>
        <v>3890.3311875000004</v>
      </c>
      <c r="Q111" s="154"/>
      <c r="R111" s="168">
        <f>P111-Q111</f>
        <v>3890.3311875000004</v>
      </c>
      <c r="S111" s="154"/>
      <c r="T111" s="117"/>
    </row>
    <row r="112" spans="1:20" ht="63.75" customHeight="1" x14ac:dyDescent="0.3">
      <c r="A112" s="142"/>
      <c r="B112" s="178" t="s">
        <v>377</v>
      </c>
      <c r="C112" s="175" t="s">
        <v>378</v>
      </c>
      <c r="D112" s="174">
        <v>214.05</v>
      </c>
      <c r="E112" s="173">
        <v>15</v>
      </c>
      <c r="F112" s="172">
        <f>D112*E112</f>
        <v>3210.75</v>
      </c>
      <c r="G112" s="169"/>
      <c r="H112" s="169"/>
      <c r="I112" s="171"/>
      <c r="J112" s="168">
        <f>SUM(F112:I112)</f>
        <v>3210.75</v>
      </c>
      <c r="K112" s="168">
        <v>102.83</v>
      </c>
      <c r="L112" s="170"/>
      <c r="M112" s="169"/>
      <c r="N112" s="169"/>
      <c r="O112" s="168">
        <f>SUM(K112:N112)</f>
        <v>102.83</v>
      </c>
      <c r="P112" s="167">
        <f>J112-O112</f>
        <v>3107.92</v>
      </c>
      <c r="Q112" s="154"/>
      <c r="R112" s="168">
        <f>P112-Q112</f>
        <v>3107.92</v>
      </c>
      <c r="S112" s="154"/>
      <c r="T112" s="117"/>
    </row>
    <row r="113" spans="1:20" ht="63.75" customHeight="1" x14ac:dyDescent="0.3">
      <c r="A113" s="142"/>
      <c r="B113" s="176" t="s">
        <v>377</v>
      </c>
      <c r="C113" s="175" t="s">
        <v>376</v>
      </c>
      <c r="D113" s="174">
        <v>214.05</v>
      </c>
      <c r="E113" s="173">
        <v>15</v>
      </c>
      <c r="F113" s="172">
        <f>D113*E113</f>
        <v>3210.75</v>
      </c>
      <c r="G113" s="169"/>
      <c r="H113" s="169"/>
      <c r="I113" s="171"/>
      <c r="J113" s="168">
        <f>SUM(F113:I113)</f>
        <v>3210.75</v>
      </c>
      <c r="K113" s="168">
        <v>102.83</v>
      </c>
      <c r="L113" s="170"/>
      <c r="M113" s="169"/>
      <c r="N113" s="169"/>
      <c r="O113" s="168">
        <f>SUM(K113:N113)</f>
        <v>102.83</v>
      </c>
      <c r="P113" s="167">
        <f>J113-O113</f>
        <v>3107.92</v>
      </c>
      <c r="Q113" s="154"/>
      <c r="R113" s="168">
        <f>P113-Q113</f>
        <v>3107.92</v>
      </c>
      <c r="S113" s="154"/>
      <c r="T113" s="117"/>
    </row>
    <row r="114" spans="1:20" ht="63.75" customHeight="1" x14ac:dyDescent="0.3">
      <c r="A114" s="142"/>
      <c r="B114" s="176" t="s">
        <v>145</v>
      </c>
      <c r="C114" s="175" t="s">
        <v>375</v>
      </c>
      <c r="D114" s="174">
        <v>246.67</v>
      </c>
      <c r="E114" s="173">
        <v>15</v>
      </c>
      <c r="F114" s="172">
        <f>D114*E114</f>
        <v>3700.0499999999997</v>
      </c>
      <c r="G114" s="169"/>
      <c r="H114" s="169"/>
      <c r="I114" s="171"/>
      <c r="J114" s="168">
        <f>SUM(F114:I114)</f>
        <v>3700.0499999999997</v>
      </c>
      <c r="K114" s="168">
        <v>281.16000000000003</v>
      </c>
      <c r="L114" s="170"/>
      <c r="M114" s="169"/>
      <c r="N114" s="169"/>
      <c r="O114" s="168">
        <f>SUM(K114:N114)</f>
        <v>281.16000000000003</v>
      </c>
      <c r="P114" s="167">
        <f>J114-O114</f>
        <v>3418.89</v>
      </c>
      <c r="Q114" s="154"/>
      <c r="R114" s="168">
        <f>P114-Q114</f>
        <v>3418.89</v>
      </c>
      <c r="S114" s="154"/>
      <c r="T114" s="117"/>
    </row>
    <row r="115" spans="1:20" ht="63.75" customHeight="1" x14ac:dyDescent="0.3">
      <c r="A115" s="142"/>
      <c r="B115" s="176" t="s">
        <v>374</v>
      </c>
      <c r="C115" s="175" t="s">
        <v>373</v>
      </c>
      <c r="D115" s="174">
        <v>173.96</v>
      </c>
      <c r="E115" s="173">
        <v>15</v>
      </c>
      <c r="F115" s="172">
        <f>D115*E115</f>
        <v>2609.4</v>
      </c>
      <c r="G115" s="169"/>
      <c r="H115" s="169"/>
      <c r="I115" s="169"/>
      <c r="J115" s="168">
        <f>SUM(F115:I115)</f>
        <v>2609.4</v>
      </c>
      <c r="K115" s="168">
        <v>2.1509920000000022</v>
      </c>
      <c r="L115" s="170"/>
      <c r="M115" s="169"/>
      <c r="N115" s="169"/>
      <c r="O115" s="168">
        <f>SUM(K115:N115)</f>
        <v>2.1509920000000022</v>
      </c>
      <c r="P115" s="167">
        <f>J115-O115</f>
        <v>2607.2490080000002</v>
      </c>
      <c r="Q115" s="154"/>
      <c r="R115" s="168">
        <f>P115-Q115</f>
        <v>2607.2490080000002</v>
      </c>
      <c r="S115" s="154"/>
      <c r="T115" s="117"/>
    </row>
    <row r="116" spans="1:20" ht="63.75" customHeight="1" x14ac:dyDescent="0.3">
      <c r="A116" s="142"/>
      <c r="B116" s="176" t="s">
        <v>372</v>
      </c>
      <c r="C116" s="175" t="s">
        <v>371</v>
      </c>
      <c r="D116" s="174">
        <v>211.27</v>
      </c>
      <c r="E116" s="173">
        <v>15</v>
      </c>
      <c r="F116" s="172">
        <f>D116*E116</f>
        <v>3169.05</v>
      </c>
      <c r="G116" s="169"/>
      <c r="H116" s="169"/>
      <c r="I116" s="171"/>
      <c r="J116" s="168">
        <f>SUM(F116:I116)</f>
        <v>3169.05</v>
      </c>
      <c r="K116" s="168">
        <v>98.29</v>
      </c>
      <c r="L116" s="170"/>
      <c r="M116" s="169"/>
      <c r="N116" s="169"/>
      <c r="O116" s="168">
        <f>SUM(K116:N116)</f>
        <v>98.29</v>
      </c>
      <c r="P116" s="167">
        <f>J116-O116</f>
        <v>3070.76</v>
      </c>
      <c r="Q116" s="154"/>
      <c r="R116" s="168">
        <f>P116-Q116</f>
        <v>3070.76</v>
      </c>
      <c r="S116" s="154"/>
      <c r="T116" s="117"/>
    </row>
    <row r="117" spans="1:20" ht="63.75" customHeight="1" x14ac:dyDescent="0.3">
      <c r="A117" s="142"/>
      <c r="B117" s="176" t="s">
        <v>369</v>
      </c>
      <c r="C117" s="175" t="s">
        <v>370</v>
      </c>
      <c r="D117" s="174">
        <v>207.79</v>
      </c>
      <c r="E117" s="173">
        <v>15</v>
      </c>
      <c r="F117" s="172">
        <f>D117*E117</f>
        <v>3116.85</v>
      </c>
      <c r="G117" s="169"/>
      <c r="H117" s="169"/>
      <c r="I117" s="169"/>
      <c r="J117" s="168">
        <f>SUM(F117:I117)</f>
        <v>3116.85</v>
      </c>
      <c r="K117" s="168">
        <v>92.61</v>
      </c>
      <c r="L117" s="170"/>
      <c r="M117" s="169"/>
      <c r="N117" s="169"/>
      <c r="O117" s="168">
        <f>SUM(K117:N117)</f>
        <v>92.61</v>
      </c>
      <c r="P117" s="167">
        <f>J117-O117</f>
        <v>3024.24</v>
      </c>
      <c r="Q117" s="154"/>
      <c r="R117" s="168">
        <f>P117-Q117</f>
        <v>3024.24</v>
      </c>
      <c r="S117" s="154"/>
      <c r="T117" s="117"/>
    </row>
    <row r="118" spans="1:20" ht="63.75" customHeight="1" x14ac:dyDescent="0.3">
      <c r="A118" s="142"/>
      <c r="B118" s="176" t="s">
        <v>369</v>
      </c>
      <c r="C118" s="175" t="s">
        <v>368</v>
      </c>
      <c r="D118" s="174">
        <v>207.79</v>
      </c>
      <c r="E118" s="173">
        <v>15</v>
      </c>
      <c r="F118" s="172">
        <f>D118*E118</f>
        <v>3116.85</v>
      </c>
      <c r="G118" s="169"/>
      <c r="H118" s="169"/>
      <c r="I118" s="169"/>
      <c r="J118" s="168">
        <f>SUM(F118:I118)</f>
        <v>3116.85</v>
      </c>
      <c r="K118" s="168">
        <v>92.61</v>
      </c>
      <c r="L118" s="170"/>
      <c r="M118" s="169"/>
      <c r="N118" s="169"/>
      <c r="O118" s="168">
        <f>SUM(K118:N118)</f>
        <v>92.61</v>
      </c>
      <c r="P118" s="167">
        <f>J118-O118</f>
        <v>3024.24</v>
      </c>
      <c r="Q118" s="154"/>
      <c r="R118" s="168">
        <f>P118-Q118</f>
        <v>3024.24</v>
      </c>
      <c r="S118" s="154"/>
      <c r="T118" s="117"/>
    </row>
    <row r="119" spans="1:20" ht="63.75" customHeight="1" x14ac:dyDescent="0.3">
      <c r="A119" s="142"/>
      <c r="B119" s="176" t="s">
        <v>367</v>
      </c>
      <c r="C119" s="175" t="s">
        <v>366</v>
      </c>
      <c r="D119" s="174">
        <v>207.79</v>
      </c>
      <c r="E119" s="173">
        <v>15</v>
      </c>
      <c r="F119" s="172">
        <f>D119*E119</f>
        <v>3116.85</v>
      </c>
      <c r="G119" s="169"/>
      <c r="H119" s="169"/>
      <c r="I119" s="171"/>
      <c r="J119" s="168">
        <f>SUM(F119:I119)</f>
        <v>3116.85</v>
      </c>
      <c r="K119" s="168">
        <v>92.61</v>
      </c>
      <c r="L119" s="170"/>
      <c r="M119" s="169"/>
      <c r="N119" s="169"/>
      <c r="O119" s="168">
        <f>SUM(K119:N119)</f>
        <v>92.61</v>
      </c>
      <c r="P119" s="168">
        <f>J119-O119</f>
        <v>3024.24</v>
      </c>
      <c r="Q119" s="154"/>
      <c r="R119" s="168">
        <f>P119-Q119</f>
        <v>3024.24</v>
      </c>
      <c r="S119" s="154"/>
      <c r="T119" s="117"/>
    </row>
    <row r="120" spans="1:20" ht="63.75" customHeight="1" x14ac:dyDescent="0.3">
      <c r="A120" s="142"/>
      <c r="B120" s="176" t="s">
        <v>262</v>
      </c>
      <c r="C120" s="175" t="s">
        <v>365</v>
      </c>
      <c r="D120" s="174">
        <v>211.27</v>
      </c>
      <c r="E120" s="173">
        <v>15</v>
      </c>
      <c r="F120" s="172">
        <f>D120*E120</f>
        <v>3169.05</v>
      </c>
      <c r="G120" s="169"/>
      <c r="H120" s="169"/>
      <c r="I120" s="171"/>
      <c r="J120" s="168">
        <f>SUM(F120:I120)</f>
        <v>3169.05</v>
      </c>
      <c r="K120" s="168">
        <v>98.29</v>
      </c>
      <c r="L120" s="170"/>
      <c r="M120" s="169"/>
      <c r="N120" s="169"/>
      <c r="O120" s="168">
        <f>SUM(K120:N120)</f>
        <v>98.29</v>
      </c>
      <c r="P120" s="167">
        <f>J120-O120</f>
        <v>3070.76</v>
      </c>
      <c r="Q120" s="154"/>
      <c r="R120" s="168">
        <f>P120-Q120</f>
        <v>3070.76</v>
      </c>
      <c r="S120" s="154"/>
      <c r="T120" s="117"/>
    </row>
    <row r="121" spans="1:20" ht="63.75" customHeight="1" x14ac:dyDescent="0.3">
      <c r="A121" s="142"/>
      <c r="B121" s="176" t="s">
        <v>262</v>
      </c>
      <c r="C121" s="175" t="s">
        <v>364</v>
      </c>
      <c r="D121" s="174">
        <v>211.27</v>
      </c>
      <c r="E121" s="173">
        <v>15</v>
      </c>
      <c r="F121" s="172">
        <f>D121*E121</f>
        <v>3169.05</v>
      </c>
      <c r="G121" s="169"/>
      <c r="H121" s="169"/>
      <c r="I121" s="171"/>
      <c r="J121" s="168">
        <f>SUM(F121:I121)</f>
        <v>3169.05</v>
      </c>
      <c r="K121" s="168">
        <v>98.29</v>
      </c>
      <c r="L121" s="170"/>
      <c r="M121" s="169"/>
      <c r="N121" s="169"/>
      <c r="O121" s="168">
        <f>SUM(K121:N121)</f>
        <v>98.29</v>
      </c>
      <c r="P121" s="167">
        <f>J121-O121</f>
        <v>3070.76</v>
      </c>
      <c r="Q121" s="154"/>
      <c r="R121" s="166">
        <f>P121-Q121</f>
        <v>3070.76</v>
      </c>
      <c r="S121" s="154"/>
      <c r="T121" s="117"/>
    </row>
    <row r="122" spans="1:20" ht="63.75" customHeight="1" x14ac:dyDescent="0.3">
      <c r="A122" s="142"/>
      <c r="B122" s="176" t="s">
        <v>363</v>
      </c>
      <c r="C122" s="175" t="s">
        <v>362</v>
      </c>
      <c r="D122" s="173">
        <v>358.8</v>
      </c>
      <c r="E122" s="173">
        <v>15</v>
      </c>
      <c r="F122" s="172">
        <f>D122*E122</f>
        <v>5382</v>
      </c>
      <c r="G122" s="169"/>
      <c r="H122" s="169"/>
      <c r="I122" s="168"/>
      <c r="J122" s="168">
        <f>SUM(F122:I122)</f>
        <v>5382</v>
      </c>
      <c r="K122" s="168">
        <v>530.04</v>
      </c>
      <c r="L122" s="170"/>
      <c r="M122" s="169"/>
      <c r="N122" s="169"/>
      <c r="O122" s="168">
        <f>SUM(K122:N122)</f>
        <v>530.04</v>
      </c>
      <c r="P122" s="167">
        <f>J122-O122</f>
        <v>4851.96</v>
      </c>
      <c r="Q122" s="154">
        <f>F122*3%</f>
        <v>161.46</v>
      </c>
      <c r="R122" s="166">
        <f>P122-Q122</f>
        <v>4690.5</v>
      </c>
      <c r="S122" s="154"/>
      <c r="T122" s="117"/>
    </row>
    <row r="123" spans="1:20" ht="63.75" customHeight="1" x14ac:dyDescent="0.3">
      <c r="A123" s="142"/>
      <c r="B123" s="176" t="s">
        <v>114</v>
      </c>
      <c r="C123" s="175" t="s">
        <v>361</v>
      </c>
      <c r="D123" s="174">
        <v>152.46</v>
      </c>
      <c r="E123" s="173">
        <v>15</v>
      </c>
      <c r="F123" s="172">
        <f>D123*E123</f>
        <v>2286.9</v>
      </c>
      <c r="G123" s="169"/>
      <c r="H123" s="169"/>
      <c r="I123" s="168">
        <v>41.107839999999982</v>
      </c>
      <c r="J123" s="168">
        <f>SUM(F123:I123)</f>
        <v>2328.0078400000002</v>
      </c>
      <c r="K123" s="168"/>
      <c r="L123" s="170"/>
      <c r="M123" s="169"/>
      <c r="N123" s="169"/>
      <c r="O123" s="168">
        <f>SUM(K123:N123)</f>
        <v>0</v>
      </c>
      <c r="P123" s="167">
        <f>J123-O123</f>
        <v>2328.0078400000002</v>
      </c>
      <c r="Q123" s="154"/>
      <c r="R123" s="166">
        <f>P123-Q123</f>
        <v>2328.0078400000002</v>
      </c>
      <c r="S123" s="154"/>
      <c r="T123" s="117"/>
    </row>
    <row r="124" spans="1:20" ht="63.75" customHeight="1" x14ac:dyDescent="0.3">
      <c r="A124" s="142"/>
      <c r="B124" s="176" t="s">
        <v>119</v>
      </c>
      <c r="C124" s="175" t="s">
        <v>360</v>
      </c>
      <c r="D124" s="174">
        <v>166.98</v>
      </c>
      <c r="E124" s="173">
        <v>15</v>
      </c>
      <c r="F124" s="172">
        <f>D124*E124</f>
        <v>2504.6999999999998</v>
      </c>
      <c r="G124" s="169"/>
      <c r="H124" s="169"/>
      <c r="I124" s="168">
        <v>9.2403680000000179</v>
      </c>
      <c r="J124" s="168">
        <f>SUM(F124:I124)</f>
        <v>2513.940368</v>
      </c>
      <c r="K124" s="168"/>
      <c r="L124" s="170"/>
      <c r="M124" s="169"/>
      <c r="N124" s="169"/>
      <c r="O124" s="168">
        <f>SUM(K124:N124)</f>
        <v>0</v>
      </c>
      <c r="P124" s="167">
        <f>J124-O124</f>
        <v>2513.940368</v>
      </c>
      <c r="Q124" s="154"/>
      <c r="R124" s="168">
        <f>P124-Q124</f>
        <v>2513.940368</v>
      </c>
      <c r="S124" s="154"/>
      <c r="T124" s="117"/>
    </row>
    <row r="125" spans="1:20" ht="63.75" customHeight="1" x14ac:dyDescent="0.3">
      <c r="A125" s="142"/>
      <c r="B125" s="176" t="s">
        <v>359</v>
      </c>
      <c r="C125" s="175" t="s">
        <v>358</v>
      </c>
      <c r="D125" s="174">
        <v>207.79</v>
      </c>
      <c r="E125" s="173">
        <v>15</v>
      </c>
      <c r="F125" s="172">
        <f>D125*E125</f>
        <v>3116.85</v>
      </c>
      <c r="G125" s="169"/>
      <c r="H125" s="169"/>
      <c r="I125" s="168"/>
      <c r="J125" s="168">
        <f>SUM(F125:I125)</f>
        <v>3116.85</v>
      </c>
      <c r="K125" s="168">
        <v>92.611551999999989</v>
      </c>
      <c r="L125" s="170"/>
      <c r="M125" s="169"/>
      <c r="N125" s="169"/>
      <c r="O125" s="168">
        <f>SUM(K125:N125)</f>
        <v>92.611551999999989</v>
      </c>
      <c r="P125" s="167">
        <f>J125-O125</f>
        <v>3024.2384480000001</v>
      </c>
      <c r="Q125" s="154"/>
      <c r="R125" s="168">
        <f>P125-Q125</f>
        <v>3024.2384480000001</v>
      </c>
      <c r="S125" s="154"/>
      <c r="T125" s="117"/>
    </row>
    <row r="126" spans="1:20" ht="63.75" customHeight="1" x14ac:dyDescent="0.3">
      <c r="A126" s="142"/>
      <c r="B126" s="176" t="s">
        <v>357</v>
      </c>
      <c r="C126" s="175" t="s">
        <v>356</v>
      </c>
      <c r="D126" s="174">
        <v>358.8</v>
      </c>
      <c r="E126" s="173">
        <v>15</v>
      </c>
      <c r="F126" s="172">
        <f>D126*E126</f>
        <v>5382</v>
      </c>
      <c r="G126" s="169"/>
      <c r="H126" s="169"/>
      <c r="I126" s="168"/>
      <c r="J126" s="168">
        <f>SUM(F126:I126)</f>
        <v>5382</v>
      </c>
      <c r="K126" s="168">
        <v>530.04</v>
      </c>
      <c r="L126" s="170"/>
      <c r="M126" s="169"/>
      <c r="N126" s="169"/>
      <c r="O126" s="168">
        <f>SUM(K126:N126)</f>
        <v>530.04</v>
      </c>
      <c r="P126" s="167">
        <f>J126-O126</f>
        <v>4851.96</v>
      </c>
      <c r="Q126" s="154">
        <f>F126*3%</f>
        <v>161.46</v>
      </c>
      <c r="R126" s="168">
        <f>P126-Q126</f>
        <v>4690.5</v>
      </c>
      <c r="S126" s="154"/>
    </row>
    <row r="127" spans="1:20" ht="63.75" customHeight="1" x14ac:dyDescent="0.3">
      <c r="A127" s="142"/>
      <c r="B127" s="176" t="s">
        <v>143</v>
      </c>
      <c r="C127" s="175" t="s">
        <v>355</v>
      </c>
      <c r="D127" s="174">
        <v>173.96</v>
      </c>
      <c r="E127" s="173">
        <v>15</v>
      </c>
      <c r="F127" s="172">
        <f>D127*E127</f>
        <v>2609.4</v>
      </c>
      <c r="G127" s="171"/>
      <c r="H127" s="171"/>
      <c r="I127" s="168"/>
      <c r="J127" s="168">
        <f>SUM(F127:I127)</f>
        <v>2609.4</v>
      </c>
      <c r="K127" s="168">
        <v>2.27</v>
      </c>
      <c r="L127" s="168"/>
      <c r="M127" s="171"/>
      <c r="N127" s="171"/>
      <c r="O127" s="168">
        <f>SUM(K127:N127)</f>
        <v>2.27</v>
      </c>
      <c r="P127" s="167">
        <f>J127-O127</f>
        <v>2607.13</v>
      </c>
      <c r="Q127" s="154"/>
      <c r="R127" s="168">
        <f>P127-Q127</f>
        <v>2607.13</v>
      </c>
      <c r="S127" s="154"/>
    </row>
    <row r="128" spans="1:20" ht="63.75" customHeight="1" x14ac:dyDescent="0.3">
      <c r="A128" s="142"/>
      <c r="B128" s="176" t="s">
        <v>354</v>
      </c>
      <c r="C128" s="175" t="s">
        <v>353</v>
      </c>
      <c r="D128" s="174">
        <v>273.02999999999997</v>
      </c>
      <c r="E128" s="173">
        <v>15</v>
      </c>
      <c r="F128" s="172">
        <f>D128*E128</f>
        <v>4095.45</v>
      </c>
      <c r="G128" s="169"/>
      <c r="H128" s="169"/>
      <c r="I128" s="169"/>
      <c r="J128" s="168">
        <f>SUM(F128:I128)</f>
        <v>4095.45</v>
      </c>
      <c r="K128" s="168">
        <v>324.18323199999998</v>
      </c>
      <c r="L128" s="170"/>
      <c r="M128" s="169"/>
      <c r="N128" s="169"/>
      <c r="O128" s="168">
        <f>SUM(K128:N128)</f>
        <v>324.18323199999998</v>
      </c>
      <c r="P128" s="167">
        <f>J128-O128</f>
        <v>3771.266768</v>
      </c>
      <c r="Q128" s="154"/>
      <c r="R128" s="168">
        <f>P128-Q128</f>
        <v>3771.266768</v>
      </c>
      <c r="S128" s="154"/>
    </row>
    <row r="129" spans="1:20" ht="63.75" customHeight="1" x14ac:dyDescent="0.3">
      <c r="A129" s="142"/>
      <c r="B129" s="176" t="s">
        <v>352</v>
      </c>
      <c r="C129" s="175" t="s">
        <v>351</v>
      </c>
      <c r="D129" s="177">
        <v>320</v>
      </c>
      <c r="E129" s="173">
        <v>15</v>
      </c>
      <c r="F129" s="172">
        <f>D129*E129</f>
        <v>4800</v>
      </c>
      <c r="G129" s="169"/>
      <c r="H129" s="169"/>
      <c r="I129" s="171"/>
      <c r="J129" s="168">
        <f>SUM(F129:I129)</f>
        <v>4800</v>
      </c>
      <c r="K129" s="168">
        <v>428.58</v>
      </c>
      <c r="L129" s="170"/>
      <c r="M129" s="169"/>
      <c r="N129" s="169"/>
      <c r="O129" s="168">
        <f>SUM(K129:N129)</f>
        <v>428.58</v>
      </c>
      <c r="P129" s="167">
        <f>J129-O129</f>
        <v>4371.42</v>
      </c>
      <c r="Q129" s="154">
        <f>F129*2%</f>
        <v>96</v>
      </c>
      <c r="R129" s="168">
        <f>P129-Q129</f>
        <v>4275.42</v>
      </c>
      <c r="S129" s="154"/>
    </row>
    <row r="130" spans="1:20" ht="63.75" customHeight="1" x14ac:dyDescent="0.3">
      <c r="A130" s="142"/>
      <c r="B130" s="176" t="s">
        <v>350</v>
      </c>
      <c r="C130" s="175" t="s">
        <v>349</v>
      </c>
      <c r="D130" s="172">
        <v>320</v>
      </c>
      <c r="E130" s="173">
        <v>15</v>
      </c>
      <c r="F130" s="172">
        <f>D130*E130</f>
        <v>4800</v>
      </c>
      <c r="G130" s="168"/>
      <c r="H130" s="168"/>
      <c r="I130" s="168"/>
      <c r="J130" s="168">
        <f>SUM(F130:I130)</f>
        <v>4800</v>
      </c>
      <c r="K130" s="168">
        <v>428.58</v>
      </c>
      <c r="L130" s="168"/>
      <c r="M130" s="168"/>
      <c r="N130" s="168"/>
      <c r="O130" s="168">
        <f>SUM(K130:N130)</f>
        <v>428.58</v>
      </c>
      <c r="P130" s="168">
        <f>J130-O130</f>
        <v>4371.42</v>
      </c>
      <c r="Q130" s="168"/>
      <c r="R130" s="168">
        <f>P130-Q130</f>
        <v>4371.42</v>
      </c>
      <c r="S130" s="154"/>
    </row>
    <row r="131" spans="1:20" ht="63.75" customHeight="1" x14ac:dyDescent="0.3">
      <c r="A131" s="142"/>
      <c r="B131" s="176" t="s">
        <v>348</v>
      </c>
      <c r="C131" s="175" t="s">
        <v>347</v>
      </c>
      <c r="D131" s="174">
        <v>320</v>
      </c>
      <c r="E131" s="173">
        <v>15</v>
      </c>
      <c r="F131" s="172">
        <f>D131*E131</f>
        <v>4800</v>
      </c>
      <c r="G131" s="169"/>
      <c r="H131" s="169"/>
      <c r="I131" s="169"/>
      <c r="J131" s="168">
        <f>SUM(F131:I131)</f>
        <v>4800</v>
      </c>
      <c r="K131" s="168">
        <v>428.58</v>
      </c>
      <c r="L131" s="170"/>
      <c r="M131" s="169"/>
      <c r="N131" s="169"/>
      <c r="O131" s="168">
        <f>SUM(K131:N131)</f>
        <v>428.58</v>
      </c>
      <c r="P131" s="167">
        <f>J131-O131</f>
        <v>4371.42</v>
      </c>
      <c r="Q131" s="154">
        <f>F131*2%</f>
        <v>96</v>
      </c>
      <c r="R131" s="168">
        <f>P131-Q131</f>
        <v>4275.42</v>
      </c>
      <c r="S131" s="154"/>
    </row>
    <row r="132" spans="1:20" ht="63.75" customHeight="1" x14ac:dyDescent="0.3">
      <c r="A132" s="142"/>
      <c r="B132" s="176" t="s">
        <v>346</v>
      </c>
      <c r="C132" s="175" t="s">
        <v>345</v>
      </c>
      <c r="D132" s="174">
        <v>273.02999999999997</v>
      </c>
      <c r="E132" s="173">
        <v>15</v>
      </c>
      <c r="F132" s="172">
        <f>D132*E132</f>
        <v>4095.45</v>
      </c>
      <c r="G132" s="169"/>
      <c r="H132" s="169"/>
      <c r="I132" s="171"/>
      <c r="J132" s="168">
        <f>SUM(F132:I132)</f>
        <v>4095.45</v>
      </c>
      <c r="K132" s="168">
        <v>324.18323199999998</v>
      </c>
      <c r="L132" s="170"/>
      <c r="M132" s="169"/>
      <c r="N132" s="169"/>
      <c r="O132" s="168">
        <f>SUM(K132:N132)</f>
        <v>324.18323199999998</v>
      </c>
      <c r="P132" s="167">
        <f>J132-O132</f>
        <v>3771.266768</v>
      </c>
      <c r="Q132" s="154"/>
      <c r="R132" s="168">
        <f>P132-Q132</f>
        <v>3771.266768</v>
      </c>
      <c r="S132" s="154"/>
    </row>
    <row r="133" spans="1:20" ht="63.75" customHeight="1" x14ac:dyDescent="0.3">
      <c r="A133" s="142"/>
      <c r="B133" s="176" t="s">
        <v>344</v>
      </c>
      <c r="C133" s="175" t="s">
        <v>343</v>
      </c>
      <c r="D133" s="174">
        <v>400</v>
      </c>
      <c r="E133" s="173">
        <v>15</v>
      </c>
      <c r="F133" s="172">
        <f>D133*E133</f>
        <v>6000</v>
      </c>
      <c r="G133" s="169"/>
      <c r="H133" s="169"/>
      <c r="I133" s="171"/>
      <c r="J133" s="168">
        <f>SUM(F133:I133)</f>
        <v>6000</v>
      </c>
      <c r="K133" s="168">
        <v>643.42999999999995</v>
      </c>
      <c r="L133" s="170"/>
      <c r="M133" s="169"/>
      <c r="N133" s="169"/>
      <c r="O133" s="168">
        <f>SUM(K133:N133)</f>
        <v>643.42999999999995</v>
      </c>
      <c r="P133" s="167">
        <f>J133-O133</f>
        <v>5356.57</v>
      </c>
      <c r="Q133" s="154">
        <f>F133*3%</f>
        <v>180</v>
      </c>
      <c r="R133" s="168">
        <f>P133-Q133</f>
        <v>5176.57</v>
      </c>
      <c r="S133" s="154"/>
    </row>
    <row r="134" spans="1:20" ht="63.75" customHeight="1" x14ac:dyDescent="0.3">
      <c r="A134" s="142"/>
      <c r="B134" s="176" t="s">
        <v>342</v>
      </c>
      <c r="C134" s="175" t="s">
        <v>341</v>
      </c>
      <c r="D134" s="174">
        <v>146</v>
      </c>
      <c r="E134" s="173">
        <v>15</v>
      </c>
      <c r="F134" s="172">
        <f>D134*E134</f>
        <v>2190</v>
      </c>
      <c r="G134" s="169"/>
      <c r="H134" s="169"/>
      <c r="I134" s="171">
        <v>61.26</v>
      </c>
      <c r="J134" s="168">
        <f>SUM(F134:I134)</f>
        <v>2251.2600000000002</v>
      </c>
      <c r="K134" s="168"/>
      <c r="L134" s="170"/>
      <c r="M134" s="169"/>
      <c r="N134" s="169"/>
      <c r="O134" s="168">
        <f>SUM(K134:N134)</f>
        <v>0</v>
      </c>
      <c r="P134" s="167">
        <f>J134-O134</f>
        <v>2251.2600000000002</v>
      </c>
      <c r="Q134" s="154"/>
      <c r="R134" s="166">
        <f>P134-Q134</f>
        <v>2251.2600000000002</v>
      </c>
      <c r="S134" s="154"/>
    </row>
    <row r="135" spans="1:20" ht="63.75" customHeight="1" x14ac:dyDescent="0.3">
      <c r="A135" s="142"/>
      <c r="B135" s="165" t="s">
        <v>340</v>
      </c>
      <c r="C135" s="164" t="s">
        <v>339</v>
      </c>
      <c r="D135" s="163">
        <v>221.66</v>
      </c>
      <c r="E135" s="162">
        <v>15</v>
      </c>
      <c r="F135" s="161">
        <f>D135*E135</f>
        <v>3324.9</v>
      </c>
      <c r="G135" s="158"/>
      <c r="H135" s="158"/>
      <c r="I135" s="160"/>
      <c r="J135" s="155">
        <f>SUM(F135:I135)</f>
        <v>3324.9</v>
      </c>
      <c r="K135" s="155">
        <v>115.25</v>
      </c>
      <c r="L135" s="159">
        <f>F135*1.1875%</f>
        <v>39.4831875</v>
      </c>
      <c r="M135" s="158"/>
      <c r="N135" s="158"/>
      <c r="O135" s="155">
        <f>SUM(K135:N135)</f>
        <v>154.73318749999999</v>
      </c>
      <c r="P135" s="157">
        <f>J135-O135</f>
        <v>3170.1668125000001</v>
      </c>
      <c r="Q135" s="156"/>
      <c r="R135" s="155">
        <f>P135-Q135</f>
        <v>3170.1668125000001</v>
      </c>
      <c r="S135" s="154"/>
    </row>
    <row r="136" spans="1:20" ht="63.75" customHeight="1" x14ac:dyDescent="0.3">
      <c r="A136" s="142"/>
      <c r="B136" s="153"/>
      <c r="C136" s="152"/>
      <c r="D136" s="151"/>
      <c r="E136" s="150"/>
      <c r="F136" s="149"/>
      <c r="G136" s="146"/>
      <c r="H136" s="146"/>
      <c r="I136" s="148"/>
      <c r="J136" s="143"/>
      <c r="K136" s="143"/>
      <c r="L136" s="147"/>
      <c r="M136" s="146"/>
      <c r="N136" s="146"/>
      <c r="O136" s="143"/>
      <c r="P136" s="145"/>
      <c r="Q136" s="144"/>
      <c r="R136" s="143"/>
      <c r="S136" s="130"/>
    </row>
    <row r="137" spans="1:20" ht="227.25" customHeight="1" thickBot="1" x14ac:dyDescent="0.35">
      <c r="A137" s="142"/>
      <c r="B137" s="141"/>
      <c r="C137" s="140"/>
      <c r="D137" s="139"/>
      <c r="E137" s="138"/>
      <c r="F137" s="137"/>
      <c r="G137" s="134"/>
      <c r="H137" s="134"/>
      <c r="I137" s="136"/>
      <c r="J137" s="133"/>
      <c r="K137" s="133"/>
      <c r="L137" s="135"/>
      <c r="M137" s="134"/>
      <c r="N137" s="134"/>
      <c r="O137" s="133"/>
      <c r="P137" s="131"/>
      <c r="Q137" s="132"/>
      <c r="R137" s="131"/>
      <c r="S137" s="130"/>
    </row>
    <row r="138" spans="1:20" ht="63.75" customHeight="1" x14ac:dyDescent="0.3">
      <c r="A138" s="117"/>
      <c r="B138" s="129" t="s">
        <v>338</v>
      </c>
      <c r="C138" s="128"/>
      <c r="D138" s="128"/>
      <c r="E138" s="128"/>
      <c r="F138" s="126" t="s">
        <v>13</v>
      </c>
      <c r="G138" s="126" t="s">
        <v>8</v>
      </c>
      <c r="H138" s="126" t="s">
        <v>12</v>
      </c>
      <c r="I138" s="126" t="s">
        <v>7</v>
      </c>
      <c r="J138" s="126" t="s">
        <v>3</v>
      </c>
      <c r="K138" s="127" t="s">
        <v>6</v>
      </c>
      <c r="L138" s="127" t="s">
        <v>5</v>
      </c>
      <c r="M138" s="125" t="s">
        <v>11</v>
      </c>
      <c r="N138" s="125" t="s">
        <v>4</v>
      </c>
      <c r="O138" s="127" t="s">
        <v>3</v>
      </c>
      <c r="P138" s="126" t="s">
        <v>2</v>
      </c>
      <c r="Q138" s="125" t="s">
        <v>1</v>
      </c>
      <c r="R138" s="124" t="s">
        <v>0</v>
      </c>
      <c r="S138" s="91"/>
      <c r="T138" s="117"/>
    </row>
    <row r="139" spans="1:20" ht="63.75" customHeight="1" thickBot="1" x14ac:dyDescent="0.35">
      <c r="A139" s="117"/>
      <c r="B139" s="123"/>
      <c r="C139" s="122"/>
      <c r="D139" s="122"/>
      <c r="E139" s="122"/>
      <c r="F139" s="121">
        <f>SUM(F5:F135)</f>
        <v>446695.49999999988</v>
      </c>
      <c r="G139" s="121">
        <f>SUM(G5:G135)</f>
        <v>0</v>
      </c>
      <c r="H139" s="121">
        <f>SUM(H5:H135)</f>
        <v>0</v>
      </c>
      <c r="I139" s="121">
        <f>SUM(I5:I135)</f>
        <v>1512.7224799999997</v>
      </c>
      <c r="J139" s="121">
        <f>SUM(J5:J135)</f>
        <v>448208.22247999965</v>
      </c>
      <c r="K139" s="121">
        <f>SUM(K5:K135)</f>
        <v>22622.629456000028</v>
      </c>
      <c r="L139" s="121">
        <f>SUM(L5:L135)</f>
        <v>235.65759374999999</v>
      </c>
      <c r="M139" s="121">
        <f>SUM(M5:M135)</f>
        <v>0</v>
      </c>
      <c r="N139" s="121">
        <f>SUM(N5:N135)</f>
        <v>0</v>
      </c>
      <c r="O139" s="121">
        <f>SUM(O5:O135)</f>
        <v>22858.287049750026</v>
      </c>
      <c r="P139" s="121">
        <f>SUM(P5:P135)</f>
        <v>425349.93543024984</v>
      </c>
      <c r="Q139" s="121">
        <f>SUM(Q5:Q135)</f>
        <v>3776.1284999999998</v>
      </c>
      <c r="R139" s="121">
        <f>SUM(R5:R135)</f>
        <v>421573.80693024973</v>
      </c>
      <c r="S139" s="120"/>
      <c r="T139" s="117"/>
    </row>
    <row r="140" spans="1:20" ht="50.4" customHeight="1" x14ac:dyDescent="0.3">
      <c r="A140" s="117"/>
      <c r="B140" s="119"/>
      <c r="C140" s="118"/>
      <c r="D140" s="118"/>
      <c r="E140" s="118"/>
      <c r="F140" s="118"/>
      <c r="G140" s="118"/>
      <c r="H140" s="118"/>
      <c r="I140" s="118"/>
      <c r="J140" s="118"/>
      <c r="K140" s="118"/>
      <c r="L140" s="118"/>
      <c r="M140" s="118"/>
      <c r="N140" s="118"/>
      <c r="O140" s="118"/>
      <c r="P140" s="118"/>
      <c r="Q140" s="118"/>
      <c r="R140" s="118"/>
      <c r="S140" s="117"/>
      <c r="T140" s="117"/>
    </row>
    <row r="141" spans="1:20" ht="50.4" customHeight="1" x14ac:dyDescent="0.3">
      <c r="B141" s="115"/>
      <c r="C141" s="113"/>
      <c r="D141" s="114"/>
      <c r="E141" s="113"/>
      <c r="F141" s="113"/>
      <c r="G141" s="113"/>
      <c r="H141" s="113"/>
      <c r="I141" s="113"/>
      <c r="J141" s="113"/>
      <c r="K141" s="113"/>
      <c r="L141" s="113"/>
      <c r="M141" s="113"/>
      <c r="N141" s="113"/>
      <c r="O141" s="113"/>
      <c r="P141" s="113"/>
      <c r="Q141" s="113"/>
      <c r="R141" s="113"/>
      <c r="S141" s="116"/>
    </row>
    <row r="142" spans="1:20" ht="50.4" customHeight="1" x14ac:dyDescent="0.3">
      <c r="B142" s="115"/>
      <c r="C142" s="113"/>
      <c r="D142" s="114"/>
      <c r="E142" s="113"/>
      <c r="F142" s="113"/>
      <c r="G142" s="113"/>
      <c r="H142" s="113"/>
      <c r="I142" s="113"/>
      <c r="J142" s="113"/>
      <c r="K142" s="113"/>
      <c r="L142" s="113"/>
      <c r="M142" s="113"/>
      <c r="N142" s="113"/>
      <c r="O142" s="113"/>
      <c r="P142" s="113"/>
      <c r="Q142" s="113"/>
      <c r="R142" s="113"/>
    </row>
    <row r="143" spans="1:20" ht="50.4" customHeight="1" x14ac:dyDescent="0.3">
      <c r="B143" s="115"/>
      <c r="C143" s="113"/>
      <c r="D143" s="114"/>
      <c r="E143" s="113"/>
      <c r="F143" s="113"/>
      <c r="G143" s="113"/>
      <c r="H143" s="113"/>
      <c r="I143" s="113"/>
      <c r="J143" s="113"/>
      <c r="K143" s="113"/>
      <c r="L143" s="113"/>
      <c r="M143" s="113"/>
      <c r="N143" s="113"/>
      <c r="O143" s="113"/>
      <c r="P143" s="113"/>
      <c r="Q143" s="113"/>
      <c r="R143" s="113"/>
    </row>
    <row r="144" spans="1:20" ht="50.4" customHeight="1" x14ac:dyDescent="0.3">
      <c r="B144" s="115"/>
      <c r="C144" s="113"/>
      <c r="D144" s="114"/>
      <c r="E144" s="113"/>
      <c r="F144" s="113"/>
      <c r="G144" s="113"/>
      <c r="H144" s="113"/>
      <c r="I144" s="113"/>
      <c r="J144" s="113"/>
      <c r="K144" s="113"/>
      <c r="L144" s="113"/>
      <c r="M144" s="113"/>
      <c r="N144" s="113"/>
      <c r="O144" s="113"/>
      <c r="P144" s="113"/>
      <c r="Q144" s="113"/>
      <c r="R144" s="113"/>
    </row>
    <row r="145" spans="2:18" ht="50.4" customHeight="1" x14ac:dyDescent="0.3">
      <c r="B145" s="115"/>
      <c r="C145" s="113"/>
      <c r="D145" s="114"/>
      <c r="E145" s="113"/>
      <c r="F145" s="113"/>
      <c r="G145" s="113"/>
      <c r="H145" s="113"/>
      <c r="I145" s="113"/>
      <c r="J145" s="113"/>
      <c r="K145" s="113"/>
      <c r="L145" s="113"/>
      <c r="M145" s="113"/>
      <c r="N145" s="113"/>
      <c r="O145" s="113"/>
      <c r="P145" s="113"/>
      <c r="Q145" s="113"/>
      <c r="R145" s="113"/>
    </row>
    <row r="146" spans="2:18" ht="50.4" customHeight="1" x14ac:dyDescent="0.3">
      <c r="B146" s="115"/>
      <c r="C146" s="113"/>
      <c r="D146" s="114"/>
      <c r="E146" s="113"/>
      <c r="F146" s="113"/>
      <c r="G146" s="113"/>
      <c r="H146" s="113"/>
      <c r="I146" s="113"/>
      <c r="J146" s="113"/>
      <c r="K146" s="113"/>
      <c r="L146" s="113"/>
      <c r="M146" s="113"/>
      <c r="N146" s="113"/>
      <c r="O146" s="113"/>
      <c r="P146" s="113"/>
      <c r="Q146" s="113"/>
      <c r="R146" s="113"/>
    </row>
    <row r="147" spans="2:18" ht="50.4" customHeight="1" x14ac:dyDescent="0.3">
      <c r="B147" s="115"/>
      <c r="C147" s="113"/>
      <c r="D147" s="114"/>
      <c r="E147" s="113"/>
      <c r="F147" s="113"/>
      <c r="G147" s="113"/>
      <c r="H147" s="113"/>
      <c r="I147" s="113"/>
      <c r="J147" s="113"/>
      <c r="K147" s="113"/>
      <c r="L147" s="113"/>
      <c r="M147" s="113"/>
      <c r="N147" s="113"/>
      <c r="O147" s="113"/>
      <c r="P147" s="113"/>
      <c r="Q147" s="113"/>
      <c r="R147" s="113"/>
    </row>
    <row r="148" spans="2:18" ht="50.4" customHeight="1" x14ac:dyDescent="0.3">
      <c r="B148" s="115"/>
      <c r="C148" s="113"/>
      <c r="D148" s="114"/>
      <c r="E148" s="113"/>
      <c r="F148" s="113"/>
      <c r="G148" s="113"/>
      <c r="H148" s="113"/>
      <c r="I148" s="113"/>
      <c r="J148" s="113"/>
      <c r="K148" s="113"/>
      <c r="L148" s="113"/>
      <c r="M148" s="113"/>
      <c r="N148" s="113"/>
      <c r="O148" s="113"/>
      <c r="P148" s="113"/>
      <c r="Q148" s="113"/>
      <c r="R148" s="113"/>
    </row>
    <row r="149" spans="2:18" ht="50.4" customHeight="1" x14ac:dyDescent="0.3">
      <c r="B149" s="115"/>
      <c r="C149" s="113"/>
      <c r="D149" s="114"/>
      <c r="E149" s="113"/>
      <c r="F149" s="113"/>
      <c r="G149" s="113"/>
      <c r="H149" s="113"/>
      <c r="I149" s="113"/>
      <c r="J149" s="113"/>
      <c r="K149" s="113"/>
      <c r="L149" s="113"/>
      <c r="M149" s="113"/>
      <c r="N149" s="113"/>
      <c r="O149" s="113"/>
      <c r="P149" s="113"/>
      <c r="Q149" s="113"/>
      <c r="R149" s="113"/>
    </row>
    <row r="150" spans="2:18" ht="50.4" customHeight="1" x14ac:dyDescent="0.3">
      <c r="B150" s="115"/>
      <c r="C150" s="113"/>
      <c r="D150" s="114"/>
      <c r="E150" s="113"/>
      <c r="F150" s="113"/>
      <c r="G150" s="113"/>
      <c r="H150" s="113"/>
      <c r="I150" s="113"/>
      <c r="J150" s="113"/>
      <c r="K150" s="113"/>
      <c r="L150" s="113"/>
      <c r="M150" s="113"/>
      <c r="N150" s="113"/>
      <c r="O150" s="113"/>
      <c r="P150" s="113"/>
      <c r="Q150" s="113"/>
      <c r="R150" s="113"/>
    </row>
    <row r="151" spans="2:18" x14ac:dyDescent="0.3">
      <c r="B151" s="115"/>
      <c r="C151" s="113"/>
      <c r="D151" s="114"/>
      <c r="E151" s="113"/>
      <c r="F151" s="113"/>
      <c r="G151" s="113"/>
      <c r="H151" s="113"/>
      <c r="I151" s="113"/>
      <c r="J151" s="113"/>
      <c r="K151" s="113"/>
      <c r="L151" s="113"/>
      <c r="M151" s="113"/>
      <c r="N151" s="113"/>
      <c r="O151" s="113"/>
      <c r="P151" s="113"/>
      <c r="Q151" s="113"/>
      <c r="R151" s="113"/>
    </row>
    <row r="152" spans="2:18" x14ac:dyDescent="0.3">
      <c r="B152" s="115"/>
      <c r="C152" s="113"/>
      <c r="D152" s="114"/>
      <c r="E152" s="113"/>
      <c r="F152" s="113"/>
      <c r="G152" s="113"/>
      <c r="H152" s="113"/>
      <c r="I152" s="113"/>
      <c r="J152" s="113"/>
      <c r="K152" s="113"/>
      <c r="L152" s="113"/>
      <c r="M152" s="113"/>
      <c r="N152" s="113"/>
      <c r="O152" s="113"/>
      <c r="P152" s="113"/>
      <c r="Q152" s="113"/>
      <c r="R152" s="113"/>
    </row>
  </sheetData>
  <mergeCells count="5">
    <mergeCell ref="D2:J3"/>
    <mergeCell ref="K2:O3"/>
    <mergeCell ref="B138:E139"/>
    <mergeCell ref="C2:C4"/>
    <mergeCell ref="B2:B4"/>
  </mergeCells>
  <pageMargins left="0.23622047244094491" right="0.23622047244094491" top="0.74803149606299213" bottom="0.74803149606299213" header="0.31496062992125984" footer="0.31496062992125984"/>
  <pageSetup scale="40" orientation="landscape" r:id="rId1"/>
  <headerFooter>
    <oddHeader>&amp;C&amp;"-,Negrita"&amp;18MUNICIPIO DE TECALITLAN JALISCOPORTAL VICTORIA NO.9 RFC:MTE871101HLA  TEL: 371 41 8 01 69NOMINA QUINCENAL EVENTUAL DEL 16 AL 31 DE DICIEMBRE DEL 2018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T130"/>
  <sheetViews>
    <sheetView view="pageLayout" zoomScaleNormal="90" workbookViewId="0">
      <selection activeCell="C5" sqref="C5"/>
    </sheetView>
  </sheetViews>
  <sheetFormatPr baseColWidth="10" defaultRowHeight="14.4" x14ac:dyDescent="0.3"/>
  <cols>
    <col min="2" max="2" width="33" customWidth="1"/>
    <col min="3" max="3" width="32.6640625" bestFit="1" customWidth="1"/>
    <col min="5" max="5" width="13.88671875" bestFit="1" customWidth="1"/>
    <col min="6" max="6" width="12.109375" bestFit="1" customWidth="1"/>
    <col min="7" max="9" width="0" hidden="1" customWidth="1"/>
    <col min="10" max="10" width="12.109375" bestFit="1" customWidth="1"/>
    <col min="12" max="14" width="0" hidden="1" customWidth="1"/>
    <col min="16" max="16" width="12.109375" bestFit="1" customWidth="1"/>
    <col min="17" max="17" width="0" hidden="1" customWidth="1"/>
    <col min="18" max="18" width="12.109375" bestFit="1" customWidth="1"/>
    <col min="19" max="19" width="31.33203125" customWidth="1"/>
  </cols>
  <sheetData>
    <row r="1" spans="1:19" ht="40.5" customHeight="1" thickBot="1" x14ac:dyDescent="0.35">
      <c r="A1" s="110"/>
      <c r="B1" s="110"/>
      <c r="C1" s="110"/>
      <c r="D1" s="110"/>
      <c r="E1" s="110"/>
      <c r="F1" s="110"/>
      <c r="G1" s="110"/>
      <c r="H1" s="110"/>
    </row>
    <row r="2" spans="1:19" ht="40.5" customHeight="1" x14ac:dyDescent="0.3">
      <c r="A2" s="110"/>
      <c r="B2" s="508"/>
      <c r="C2" s="500"/>
      <c r="D2" s="507" t="s">
        <v>545</v>
      </c>
      <c r="E2" s="506"/>
      <c r="F2" s="506"/>
      <c r="G2" s="506"/>
      <c r="H2" s="506"/>
      <c r="I2" s="506"/>
      <c r="J2" s="506"/>
      <c r="K2" s="505" t="s">
        <v>334</v>
      </c>
      <c r="L2" s="504"/>
      <c r="M2" s="504"/>
      <c r="N2" s="504"/>
      <c r="O2" s="503"/>
      <c r="P2" s="502"/>
      <c r="Q2" s="501"/>
      <c r="R2" s="501"/>
      <c r="S2" s="500"/>
    </row>
    <row r="3" spans="1:19" ht="40.5" customHeight="1" thickBot="1" x14ac:dyDescent="0.35">
      <c r="A3" s="110"/>
      <c r="B3" s="499"/>
      <c r="C3" s="491"/>
      <c r="D3" s="498"/>
      <c r="E3" s="497"/>
      <c r="F3" s="497"/>
      <c r="G3" s="497"/>
      <c r="H3" s="497"/>
      <c r="I3" s="497"/>
      <c r="J3" s="497"/>
      <c r="K3" s="496"/>
      <c r="L3" s="495"/>
      <c r="M3" s="495"/>
      <c r="N3" s="495"/>
      <c r="O3" s="494"/>
      <c r="P3" s="493"/>
      <c r="Q3" s="492"/>
      <c r="R3" s="492"/>
      <c r="S3" s="491"/>
    </row>
    <row r="4" spans="1:19" ht="40.5" customHeight="1" thickBot="1" x14ac:dyDescent="0.35">
      <c r="A4" s="110"/>
      <c r="B4" s="490" t="s">
        <v>337</v>
      </c>
      <c r="C4" s="489" t="s">
        <v>336</v>
      </c>
      <c r="D4" s="488" t="s">
        <v>333</v>
      </c>
      <c r="E4" s="485" t="s">
        <v>332</v>
      </c>
      <c r="F4" s="485" t="s">
        <v>13</v>
      </c>
      <c r="G4" s="485" t="s">
        <v>8</v>
      </c>
      <c r="H4" s="485" t="s">
        <v>12</v>
      </c>
      <c r="I4" s="485" t="s">
        <v>7</v>
      </c>
      <c r="J4" s="485" t="s">
        <v>3</v>
      </c>
      <c r="K4" s="486" t="s">
        <v>6</v>
      </c>
      <c r="L4" s="486" t="s">
        <v>5</v>
      </c>
      <c r="M4" s="487" t="s">
        <v>11</v>
      </c>
      <c r="N4" s="487" t="s">
        <v>4</v>
      </c>
      <c r="O4" s="486" t="s">
        <v>3</v>
      </c>
      <c r="P4" s="485" t="s">
        <v>2</v>
      </c>
      <c r="Q4" s="485" t="s">
        <v>1</v>
      </c>
      <c r="R4" s="485" t="s">
        <v>0</v>
      </c>
      <c r="S4" s="484" t="s">
        <v>331</v>
      </c>
    </row>
    <row r="5" spans="1:19" ht="40.5" customHeight="1" x14ac:dyDescent="0.3">
      <c r="A5" s="110"/>
      <c r="B5" s="197" t="s">
        <v>544</v>
      </c>
      <c r="C5" s="196" t="s">
        <v>543</v>
      </c>
      <c r="D5" s="174">
        <v>211.53</v>
      </c>
      <c r="E5" s="173">
        <v>12.6</v>
      </c>
      <c r="F5" s="172">
        <v>2665.86</v>
      </c>
      <c r="G5" s="169"/>
      <c r="H5" s="169"/>
      <c r="I5" s="171"/>
      <c r="J5" s="168">
        <f>SUM(F5:I5)</f>
        <v>2665.86</v>
      </c>
      <c r="K5" s="168">
        <v>1.64</v>
      </c>
      <c r="L5" s="170"/>
      <c r="M5" s="169"/>
      <c r="N5" s="169"/>
      <c r="O5" s="168">
        <f>SUM(K5:N5)</f>
        <v>1.64</v>
      </c>
      <c r="P5" s="168">
        <f>J5-O5</f>
        <v>2664.2200000000003</v>
      </c>
      <c r="Q5" s="154"/>
      <c r="R5" s="167">
        <f>P5-Q5</f>
        <v>2664.2200000000003</v>
      </c>
      <c r="S5" s="154"/>
    </row>
    <row r="6" spans="1:19" ht="40.5" customHeight="1" x14ac:dyDescent="0.3">
      <c r="A6" s="110"/>
      <c r="B6" s="176" t="s">
        <v>542</v>
      </c>
      <c r="C6" s="175" t="s">
        <v>541</v>
      </c>
      <c r="D6" s="174">
        <v>238.67</v>
      </c>
      <c r="E6" s="173">
        <v>12.6</v>
      </c>
      <c r="F6" s="172">
        <v>3007.24</v>
      </c>
      <c r="G6" s="171"/>
      <c r="H6" s="169"/>
      <c r="I6" s="169"/>
      <c r="J6" s="168">
        <f>SUM(F6:I6)</f>
        <v>3007.24</v>
      </c>
      <c r="K6" s="168">
        <v>38.85</v>
      </c>
      <c r="L6" s="170"/>
      <c r="M6" s="169"/>
      <c r="N6" s="169"/>
      <c r="O6" s="168">
        <f>SUM(K6:N6)</f>
        <v>38.85</v>
      </c>
      <c r="P6" s="167">
        <f>J6-O6</f>
        <v>2968.39</v>
      </c>
      <c r="Q6" s="154"/>
      <c r="R6" s="167">
        <f>P6-Q6</f>
        <v>2968.39</v>
      </c>
      <c r="S6" s="154"/>
    </row>
    <row r="7" spans="1:19" ht="40.5" customHeight="1" x14ac:dyDescent="0.3">
      <c r="A7" s="110"/>
      <c r="B7" s="176" t="s">
        <v>540</v>
      </c>
      <c r="C7" s="175" t="s">
        <v>539</v>
      </c>
      <c r="D7" s="174">
        <v>238.67</v>
      </c>
      <c r="E7" s="173">
        <v>10.55</v>
      </c>
      <c r="F7" s="172">
        <v>2517.48</v>
      </c>
      <c r="G7" s="169"/>
      <c r="H7" s="169"/>
      <c r="I7" s="171"/>
      <c r="J7" s="168">
        <f>SUM(F7:I7)</f>
        <v>2517.48</v>
      </c>
      <c r="K7" s="168"/>
      <c r="L7" s="170"/>
      <c r="M7" s="169"/>
      <c r="N7" s="169"/>
      <c r="O7" s="168">
        <f>SUM(K7:N7)</f>
        <v>0</v>
      </c>
      <c r="P7" s="167">
        <f>J7-O7</f>
        <v>2517.48</v>
      </c>
      <c r="Q7" s="154"/>
      <c r="R7" s="167">
        <f>P7-Q7</f>
        <v>2517.48</v>
      </c>
      <c r="S7" s="154"/>
    </row>
    <row r="8" spans="1:19" ht="40.5" customHeight="1" x14ac:dyDescent="0.3">
      <c r="A8" s="110"/>
      <c r="B8" s="176" t="s">
        <v>538</v>
      </c>
      <c r="C8" s="175" t="s">
        <v>537</v>
      </c>
      <c r="D8" s="174">
        <v>238.67</v>
      </c>
      <c r="E8" s="173">
        <v>8.36</v>
      </c>
      <c r="F8" s="172">
        <v>1994.37</v>
      </c>
      <c r="G8" s="169"/>
      <c r="H8" s="169"/>
      <c r="I8" s="171"/>
      <c r="J8" s="168">
        <f>SUM(F8:I8)</f>
        <v>1994.37</v>
      </c>
      <c r="K8" s="168"/>
      <c r="L8" s="170"/>
      <c r="M8" s="169"/>
      <c r="N8" s="169"/>
      <c r="O8" s="168">
        <f>SUM(K8:N8)</f>
        <v>0</v>
      </c>
      <c r="P8" s="167">
        <f>J8-O8</f>
        <v>1994.37</v>
      </c>
      <c r="Q8" s="154"/>
      <c r="R8" s="167">
        <f>P8-Q8</f>
        <v>1994.37</v>
      </c>
      <c r="S8" s="154"/>
    </row>
    <row r="9" spans="1:19" ht="40.5" customHeight="1" x14ac:dyDescent="0.3">
      <c r="A9" s="110"/>
      <c r="B9" s="176" t="s">
        <v>535</v>
      </c>
      <c r="C9" s="175" t="s">
        <v>536</v>
      </c>
      <c r="D9" s="174">
        <v>166</v>
      </c>
      <c r="E9" s="173">
        <v>12.6</v>
      </c>
      <c r="F9" s="172">
        <v>2092.0500000000002</v>
      </c>
      <c r="G9" s="169"/>
      <c r="H9" s="169"/>
      <c r="I9" s="171"/>
      <c r="J9" s="168">
        <f>SUM(F9:I9)</f>
        <v>2092.0500000000002</v>
      </c>
      <c r="K9" s="168"/>
      <c r="L9" s="170"/>
      <c r="M9" s="169"/>
      <c r="N9" s="169"/>
      <c r="O9" s="168">
        <f>SUM(K9:N9)</f>
        <v>0</v>
      </c>
      <c r="P9" s="167">
        <f>J9-O9</f>
        <v>2092.0500000000002</v>
      </c>
      <c r="Q9" s="154"/>
      <c r="R9" s="480">
        <f>P9-Q9</f>
        <v>2092.0500000000002</v>
      </c>
      <c r="S9" s="154"/>
    </row>
    <row r="10" spans="1:19" ht="40.5" customHeight="1" x14ac:dyDescent="0.3">
      <c r="A10" s="110"/>
      <c r="B10" s="176" t="s">
        <v>535</v>
      </c>
      <c r="C10" s="175" t="s">
        <v>534</v>
      </c>
      <c r="D10" s="174">
        <v>166</v>
      </c>
      <c r="E10" s="173">
        <v>12.6</v>
      </c>
      <c r="F10" s="172">
        <v>2092.0500000000002</v>
      </c>
      <c r="G10" s="169"/>
      <c r="H10" s="169"/>
      <c r="I10" s="171"/>
      <c r="J10" s="168">
        <f>SUM(F10:I10)</f>
        <v>2092.0500000000002</v>
      </c>
      <c r="K10" s="168"/>
      <c r="L10" s="170"/>
      <c r="M10" s="169"/>
      <c r="N10" s="169"/>
      <c r="O10" s="168">
        <f>SUM(K10:N10)</f>
        <v>0</v>
      </c>
      <c r="P10" s="167">
        <f>J10-O10</f>
        <v>2092.0500000000002</v>
      </c>
      <c r="Q10" s="154"/>
      <c r="R10" s="480">
        <f>P10-Q10</f>
        <v>2092.0500000000002</v>
      </c>
      <c r="S10" s="154"/>
    </row>
    <row r="11" spans="1:19" ht="40.5" customHeight="1" x14ac:dyDescent="0.3">
      <c r="A11" s="110"/>
      <c r="B11" s="176" t="s">
        <v>533</v>
      </c>
      <c r="C11" s="175" t="s">
        <v>532</v>
      </c>
      <c r="D11" s="174">
        <v>150.80000000000001</v>
      </c>
      <c r="E11" s="173">
        <v>8.36</v>
      </c>
      <c r="F11" s="172">
        <v>1260.1099999999999</v>
      </c>
      <c r="G11" s="169"/>
      <c r="H11" s="169"/>
      <c r="I11" s="171"/>
      <c r="J11" s="168">
        <f>SUM(F11:I11)</f>
        <v>1260.1099999999999</v>
      </c>
      <c r="K11" s="168"/>
      <c r="L11" s="170"/>
      <c r="M11" s="169"/>
      <c r="N11" s="169"/>
      <c r="O11" s="168">
        <f>SUM(K11:N11)</f>
        <v>0</v>
      </c>
      <c r="P11" s="167">
        <f>J11-O11</f>
        <v>1260.1099999999999</v>
      </c>
      <c r="Q11" s="154"/>
      <c r="R11" s="167">
        <f>P11-Q11</f>
        <v>1260.1099999999999</v>
      </c>
      <c r="S11" s="154"/>
    </row>
    <row r="12" spans="1:19" ht="40.5" customHeight="1" x14ac:dyDescent="0.3">
      <c r="A12" s="110"/>
      <c r="B12" s="176" t="s">
        <v>531</v>
      </c>
      <c r="C12" s="175" t="s">
        <v>530</v>
      </c>
      <c r="D12" s="174">
        <v>207.79</v>
      </c>
      <c r="E12" s="173">
        <v>12.6</v>
      </c>
      <c r="F12" s="172">
        <v>2618.7199999999998</v>
      </c>
      <c r="G12" s="171"/>
      <c r="H12" s="171"/>
      <c r="I12" s="171"/>
      <c r="J12" s="168">
        <f>SUM(F12:I12)</f>
        <v>2618.7199999999998</v>
      </c>
      <c r="K12" s="168"/>
      <c r="L12" s="168"/>
      <c r="M12" s="171"/>
      <c r="N12" s="171"/>
      <c r="O12" s="168">
        <f>SUM(K12:N12)</f>
        <v>0</v>
      </c>
      <c r="P12" s="167">
        <f>J12-O12</f>
        <v>2618.7199999999998</v>
      </c>
      <c r="Q12" s="154"/>
      <c r="R12" s="167">
        <f>P12-Q12</f>
        <v>2618.7199999999998</v>
      </c>
      <c r="S12" s="154"/>
    </row>
    <row r="13" spans="1:19" ht="40.5" customHeight="1" x14ac:dyDescent="0.3">
      <c r="A13" s="111"/>
      <c r="B13" s="176" t="s">
        <v>528</v>
      </c>
      <c r="C13" s="175" t="s">
        <v>529</v>
      </c>
      <c r="D13" s="174">
        <v>238.67</v>
      </c>
      <c r="E13" s="173">
        <v>12.6</v>
      </c>
      <c r="F13" s="172">
        <v>3007.24</v>
      </c>
      <c r="G13" s="171"/>
      <c r="H13" s="169"/>
      <c r="I13" s="169"/>
      <c r="J13" s="168">
        <f>SUM(F13:I13)</f>
        <v>3007.24</v>
      </c>
      <c r="K13" s="168">
        <v>38.85</v>
      </c>
      <c r="L13" s="170"/>
      <c r="M13" s="169"/>
      <c r="N13" s="169"/>
      <c r="O13" s="168">
        <f>SUM(K13:N13)</f>
        <v>38.85</v>
      </c>
      <c r="P13" s="167">
        <f>J13-O13</f>
        <v>2968.39</v>
      </c>
      <c r="Q13" s="154"/>
      <c r="R13" s="167">
        <f>P13-Q13</f>
        <v>2968.39</v>
      </c>
      <c r="S13" s="154"/>
    </row>
    <row r="14" spans="1:19" ht="40.5" customHeight="1" x14ac:dyDescent="0.3">
      <c r="A14" s="111"/>
      <c r="B14" s="176" t="s">
        <v>528</v>
      </c>
      <c r="C14" s="175" t="s">
        <v>527</v>
      </c>
      <c r="D14" s="174">
        <v>158.66</v>
      </c>
      <c r="E14" s="173">
        <v>6.3</v>
      </c>
      <c r="F14" s="172">
        <v>999.78</v>
      </c>
      <c r="G14" s="171"/>
      <c r="H14" s="169"/>
      <c r="I14" s="169"/>
      <c r="J14" s="168">
        <f>SUM(F14:I14)</f>
        <v>999.78</v>
      </c>
      <c r="K14" s="168"/>
      <c r="L14" s="170"/>
      <c r="M14" s="169"/>
      <c r="N14" s="169"/>
      <c r="O14" s="168"/>
      <c r="P14" s="167">
        <v>999.78</v>
      </c>
      <c r="Q14" s="154"/>
      <c r="R14" s="167">
        <v>999.78</v>
      </c>
      <c r="S14" s="154"/>
    </row>
    <row r="15" spans="1:19" ht="40.5" customHeight="1" x14ac:dyDescent="0.3">
      <c r="A15" s="111"/>
      <c r="B15" s="176" t="s">
        <v>526</v>
      </c>
      <c r="C15" s="175" t="s">
        <v>525</v>
      </c>
      <c r="D15" s="174">
        <v>207.79</v>
      </c>
      <c r="E15" s="173">
        <v>12.6</v>
      </c>
      <c r="F15" s="172">
        <v>2618.7199999999998</v>
      </c>
      <c r="G15" s="169"/>
      <c r="H15" s="169"/>
      <c r="I15" s="168"/>
      <c r="J15" s="168">
        <f>SUM(F15:I15)</f>
        <v>2618.7199999999998</v>
      </c>
      <c r="K15" s="168"/>
      <c r="L15" s="170"/>
      <c r="M15" s="169"/>
      <c r="N15" s="169"/>
      <c r="O15" s="168">
        <f>SUM(K15:N15)</f>
        <v>0</v>
      </c>
      <c r="P15" s="167">
        <f>J15-O15</f>
        <v>2618.7199999999998</v>
      </c>
      <c r="Q15" s="154"/>
      <c r="R15" s="167">
        <f>P15-Q15</f>
        <v>2618.7199999999998</v>
      </c>
      <c r="S15" s="154"/>
    </row>
    <row r="16" spans="1:19" ht="40.5" customHeight="1" x14ac:dyDescent="0.3">
      <c r="A16" s="110"/>
      <c r="B16" s="176" t="s">
        <v>524</v>
      </c>
      <c r="C16" s="175" t="s">
        <v>523</v>
      </c>
      <c r="D16" s="174">
        <v>238.67</v>
      </c>
      <c r="E16" s="173">
        <v>12.6</v>
      </c>
      <c r="F16" s="172">
        <v>3007.24</v>
      </c>
      <c r="G16" s="171"/>
      <c r="H16" s="169"/>
      <c r="I16" s="169"/>
      <c r="J16" s="168">
        <f>SUM(F16:I16)</f>
        <v>3007.24</v>
      </c>
      <c r="K16" s="186">
        <v>38.85</v>
      </c>
      <c r="L16" s="170"/>
      <c r="M16" s="169"/>
      <c r="N16" s="169"/>
      <c r="O16" s="168">
        <f>SUM(K16:N16)</f>
        <v>38.85</v>
      </c>
      <c r="P16" s="167">
        <f>J16-O16</f>
        <v>2968.39</v>
      </c>
      <c r="Q16" s="154"/>
      <c r="R16" s="167">
        <f>P16-Q16</f>
        <v>2968.39</v>
      </c>
      <c r="S16" s="154"/>
    </row>
    <row r="17" spans="1:19" ht="40.5" customHeight="1" x14ac:dyDescent="0.3">
      <c r="A17" s="110"/>
      <c r="B17" s="176" t="s">
        <v>198</v>
      </c>
      <c r="C17" s="175" t="s">
        <v>522</v>
      </c>
      <c r="D17" s="174">
        <v>238.67</v>
      </c>
      <c r="E17" s="173">
        <v>12.6</v>
      </c>
      <c r="F17" s="172">
        <f>D17*E17</f>
        <v>3007.2419999999997</v>
      </c>
      <c r="G17" s="169"/>
      <c r="H17" s="169"/>
      <c r="I17" s="168"/>
      <c r="J17" s="168">
        <f>SUM(F17:I17)</f>
        <v>3007.2419999999997</v>
      </c>
      <c r="K17" s="168">
        <v>38.85</v>
      </c>
      <c r="L17" s="170"/>
      <c r="M17" s="169"/>
      <c r="N17" s="169"/>
      <c r="O17" s="168">
        <f>SUM(K17:N17)</f>
        <v>38.85</v>
      </c>
      <c r="P17" s="167">
        <f>J17-O17</f>
        <v>2968.3919999999998</v>
      </c>
      <c r="Q17" s="154"/>
      <c r="R17" s="167">
        <f>P17-Q17</f>
        <v>2968.3919999999998</v>
      </c>
      <c r="S17" s="154"/>
    </row>
    <row r="18" spans="1:19" ht="40.5" customHeight="1" x14ac:dyDescent="0.3">
      <c r="A18" s="110"/>
      <c r="B18" s="176" t="s">
        <v>519</v>
      </c>
      <c r="C18" s="175" t="s">
        <v>521</v>
      </c>
      <c r="D18" s="174">
        <v>207.79</v>
      </c>
      <c r="E18" s="173">
        <v>10.55</v>
      </c>
      <c r="F18" s="172">
        <v>2191.7600000000002</v>
      </c>
      <c r="G18" s="169"/>
      <c r="H18" s="169"/>
      <c r="I18" s="171"/>
      <c r="J18" s="168">
        <f>SUM(F18:I18)</f>
        <v>2191.7600000000002</v>
      </c>
      <c r="K18" s="168"/>
      <c r="L18" s="170"/>
      <c r="M18" s="169"/>
      <c r="N18" s="169"/>
      <c r="O18" s="168">
        <f>SUM(K18:N18)</f>
        <v>0</v>
      </c>
      <c r="P18" s="167">
        <f>J18-O18</f>
        <v>2191.7600000000002</v>
      </c>
      <c r="Q18" s="154"/>
      <c r="R18" s="483">
        <f>P18-Q18</f>
        <v>2191.7600000000002</v>
      </c>
      <c r="S18" s="154"/>
    </row>
    <row r="19" spans="1:19" ht="40.5" customHeight="1" x14ac:dyDescent="0.3">
      <c r="A19" s="110"/>
      <c r="B19" s="176" t="s">
        <v>519</v>
      </c>
      <c r="C19" s="175" t="s">
        <v>520</v>
      </c>
      <c r="D19" s="174">
        <v>207.79</v>
      </c>
      <c r="E19" s="173">
        <v>10.55</v>
      </c>
      <c r="F19" s="172">
        <v>2198.7600000000002</v>
      </c>
      <c r="G19" s="169"/>
      <c r="H19" s="169"/>
      <c r="I19" s="171"/>
      <c r="J19" s="168">
        <f>SUM(F19:I19)</f>
        <v>2198.7600000000002</v>
      </c>
      <c r="K19" s="168"/>
      <c r="L19" s="170"/>
      <c r="M19" s="169"/>
      <c r="N19" s="169"/>
      <c r="O19" s="168">
        <f>SUM(K19:N19)</f>
        <v>0</v>
      </c>
      <c r="P19" s="167">
        <f>J19-O19</f>
        <v>2198.7600000000002</v>
      </c>
      <c r="Q19" s="154"/>
      <c r="R19" s="480">
        <f>P19-Q19</f>
        <v>2198.7600000000002</v>
      </c>
      <c r="S19" s="154"/>
    </row>
    <row r="20" spans="1:19" ht="40.5" customHeight="1" x14ac:dyDescent="0.3">
      <c r="A20" s="110"/>
      <c r="B20" s="176" t="s">
        <v>519</v>
      </c>
      <c r="C20" s="175" t="s">
        <v>518</v>
      </c>
      <c r="D20" s="174">
        <v>207.79</v>
      </c>
      <c r="E20" s="173">
        <v>10.55</v>
      </c>
      <c r="F20" s="172">
        <v>2198.7600000000002</v>
      </c>
      <c r="G20" s="169"/>
      <c r="H20" s="169"/>
      <c r="I20" s="171"/>
      <c r="J20" s="168">
        <f>SUM(F20:I20)</f>
        <v>2198.7600000000002</v>
      </c>
      <c r="K20" s="168"/>
      <c r="L20" s="170"/>
      <c r="M20" s="169"/>
      <c r="N20" s="169"/>
      <c r="O20" s="168">
        <f>SUM(K20:N20)</f>
        <v>0</v>
      </c>
      <c r="P20" s="167">
        <f>J20-O20</f>
        <v>2198.7600000000002</v>
      </c>
      <c r="Q20" s="154"/>
      <c r="R20" s="480">
        <f>P20-Q20</f>
        <v>2198.7600000000002</v>
      </c>
      <c r="S20" s="154"/>
    </row>
    <row r="21" spans="1:19" ht="40.5" customHeight="1" x14ac:dyDescent="0.3">
      <c r="A21" s="110"/>
      <c r="B21" s="176" t="s">
        <v>516</v>
      </c>
      <c r="C21" s="175" t="s">
        <v>517</v>
      </c>
      <c r="D21" s="174">
        <v>150.80000000000001</v>
      </c>
      <c r="E21" s="173">
        <v>12.6</v>
      </c>
      <c r="F21" s="172">
        <v>1900.49</v>
      </c>
      <c r="G21" s="169"/>
      <c r="H21" s="169"/>
      <c r="I21" s="171"/>
      <c r="J21" s="168">
        <f>SUM(F21:I21)</f>
        <v>1900.49</v>
      </c>
      <c r="K21" s="168"/>
      <c r="L21" s="170"/>
      <c r="M21" s="169"/>
      <c r="N21" s="169"/>
      <c r="O21" s="168">
        <f>SUM(K21:N21)</f>
        <v>0</v>
      </c>
      <c r="P21" s="167">
        <f>J21-O21</f>
        <v>1900.49</v>
      </c>
      <c r="Q21" s="154"/>
      <c r="R21" s="167">
        <f>P21-Q21</f>
        <v>1900.49</v>
      </c>
      <c r="S21" s="154"/>
    </row>
    <row r="22" spans="1:19" ht="40.5" customHeight="1" x14ac:dyDescent="0.3">
      <c r="A22" s="110"/>
      <c r="B22" s="176" t="s">
        <v>516</v>
      </c>
      <c r="C22" s="175" t="s">
        <v>515</v>
      </c>
      <c r="D22" s="174">
        <v>150.80000000000001</v>
      </c>
      <c r="E22" s="173">
        <v>12.6</v>
      </c>
      <c r="F22" s="172">
        <v>1900.49</v>
      </c>
      <c r="G22" s="169"/>
      <c r="H22" s="169"/>
      <c r="I22" s="171"/>
      <c r="J22" s="168">
        <f>SUM(F22:I22)</f>
        <v>1900.49</v>
      </c>
      <c r="K22" s="168"/>
      <c r="L22" s="170"/>
      <c r="M22" s="169"/>
      <c r="N22" s="169"/>
      <c r="O22" s="168">
        <f>SUM(K22:N22)</f>
        <v>0</v>
      </c>
      <c r="P22" s="167">
        <f>J22-O22</f>
        <v>1900.49</v>
      </c>
      <c r="Q22" s="154"/>
      <c r="R22" s="167">
        <f>P22-Q22</f>
        <v>1900.49</v>
      </c>
      <c r="S22" s="154"/>
    </row>
    <row r="23" spans="1:19" ht="40.5" customHeight="1" x14ac:dyDescent="0.3">
      <c r="A23" s="110"/>
      <c r="B23" s="176" t="s">
        <v>514</v>
      </c>
      <c r="C23" s="175" t="s">
        <v>513</v>
      </c>
      <c r="D23" s="174">
        <v>150.80000000000001</v>
      </c>
      <c r="E23" s="173">
        <v>12.6</v>
      </c>
      <c r="F23" s="172">
        <v>1900.49</v>
      </c>
      <c r="G23" s="169"/>
      <c r="H23" s="169"/>
      <c r="I23" s="168"/>
      <c r="J23" s="168">
        <f>SUM(F23:I23)</f>
        <v>1900.49</v>
      </c>
      <c r="K23" s="168"/>
      <c r="L23" s="170"/>
      <c r="M23" s="169"/>
      <c r="N23" s="169"/>
      <c r="O23" s="168">
        <f>SUM(K23:N23)</f>
        <v>0</v>
      </c>
      <c r="P23" s="167">
        <f>J23-O23</f>
        <v>1900.49</v>
      </c>
      <c r="Q23" s="154"/>
      <c r="R23" s="167">
        <f>P23-Q23</f>
        <v>1900.49</v>
      </c>
      <c r="S23" s="154"/>
    </row>
    <row r="24" spans="1:19" ht="40.5" customHeight="1" x14ac:dyDescent="0.3">
      <c r="A24" s="110"/>
      <c r="B24" s="176" t="s">
        <v>511</v>
      </c>
      <c r="C24" s="175" t="s">
        <v>512</v>
      </c>
      <c r="D24" s="174">
        <v>171.85</v>
      </c>
      <c r="E24" s="173">
        <v>12.6</v>
      </c>
      <c r="F24" s="172">
        <v>2165.7800000000002</v>
      </c>
      <c r="G24" s="169"/>
      <c r="H24" s="169"/>
      <c r="I24" s="168"/>
      <c r="J24" s="168">
        <f>SUM(F24:I24)</f>
        <v>2165.7800000000002</v>
      </c>
      <c r="K24" s="168"/>
      <c r="L24" s="170"/>
      <c r="M24" s="169"/>
      <c r="N24" s="169"/>
      <c r="O24" s="168">
        <f>SUM(K24:N24)</f>
        <v>0</v>
      </c>
      <c r="P24" s="167">
        <f>J24-O24</f>
        <v>2165.7800000000002</v>
      </c>
      <c r="Q24" s="154"/>
      <c r="R24" s="167">
        <f>P24-Q24</f>
        <v>2165.7800000000002</v>
      </c>
      <c r="S24" s="154"/>
    </row>
    <row r="25" spans="1:19" ht="40.5" customHeight="1" x14ac:dyDescent="0.3">
      <c r="A25" s="110"/>
      <c r="B25" s="176" t="s">
        <v>511</v>
      </c>
      <c r="C25" s="175" t="s">
        <v>510</v>
      </c>
      <c r="D25" s="174">
        <v>190.94</v>
      </c>
      <c r="E25" s="173">
        <v>10.55</v>
      </c>
      <c r="F25" s="172">
        <v>2014.02</v>
      </c>
      <c r="G25" s="169"/>
      <c r="H25" s="169"/>
      <c r="I25" s="171"/>
      <c r="J25" s="168">
        <f>SUM(F25:I25)</f>
        <v>2014.02</v>
      </c>
      <c r="K25" s="168"/>
      <c r="L25" s="170"/>
      <c r="M25" s="169"/>
      <c r="N25" s="169"/>
      <c r="O25" s="168">
        <f>SUM(K25:N25)</f>
        <v>0</v>
      </c>
      <c r="P25" s="167">
        <f>J25-O25</f>
        <v>2014.02</v>
      </c>
      <c r="Q25" s="154"/>
      <c r="R25" s="167">
        <f>P25-Q25</f>
        <v>2014.02</v>
      </c>
      <c r="S25" s="154"/>
    </row>
    <row r="26" spans="1:19" ht="40.5" customHeight="1" x14ac:dyDescent="0.3">
      <c r="A26" s="110"/>
      <c r="B26" s="176" t="s">
        <v>503</v>
      </c>
      <c r="C26" s="175" t="s">
        <v>509</v>
      </c>
      <c r="D26" s="174">
        <v>173.33</v>
      </c>
      <c r="E26" s="173">
        <v>12.6</v>
      </c>
      <c r="F26" s="172">
        <v>2184.4299999999998</v>
      </c>
      <c r="G26" s="169"/>
      <c r="H26" s="169"/>
      <c r="I26" s="171"/>
      <c r="J26" s="168">
        <f>SUM(F26:I26)</f>
        <v>2184.4299999999998</v>
      </c>
      <c r="K26" s="168"/>
      <c r="L26" s="170"/>
      <c r="M26" s="169"/>
      <c r="N26" s="169"/>
      <c r="O26" s="168">
        <f>SUM(K26:N26)</f>
        <v>0</v>
      </c>
      <c r="P26" s="167">
        <f>J26-O26</f>
        <v>2184.4299999999998</v>
      </c>
      <c r="Q26" s="154"/>
      <c r="R26" s="167">
        <f>P26-Q26</f>
        <v>2184.4299999999998</v>
      </c>
      <c r="S26" s="154"/>
    </row>
    <row r="27" spans="1:19" ht="40.5" customHeight="1" x14ac:dyDescent="0.3">
      <c r="A27" s="110"/>
      <c r="B27" s="176" t="s">
        <v>503</v>
      </c>
      <c r="C27" s="175" t="s">
        <v>508</v>
      </c>
      <c r="D27" s="174">
        <v>190.67</v>
      </c>
      <c r="E27" s="173">
        <v>12.6</v>
      </c>
      <c r="F27" s="172">
        <v>2102.96</v>
      </c>
      <c r="G27" s="169"/>
      <c r="H27" s="169"/>
      <c r="I27" s="171"/>
      <c r="J27" s="168">
        <f>SUM(F27:I27)</f>
        <v>2102.96</v>
      </c>
      <c r="K27" s="168"/>
      <c r="L27" s="170"/>
      <c r="M27" s="169"/>
      <c r="N27" s="169"/>
      <c r="O27" s="168">
        <f>SUM(K27:N27)</f>
        <v>0</v>
      </c>
      <c r="P27" s="167">
        <f>J27-O27</f>
        <v>2102.96</v>
      </c>
      <c r="Q27" s="154"/>
      <c r="R27" s="480">
        <f>P27-Q27</f>
        <v>2102.96</v>
      </c>
      <c r="S27" s="154"/>
    </row>
    <row r="28" spans="1:19" ht="40.5" customHeight="1" x14ac:dyDescent="0.3">
      <c r="A28" s="110"/>
      <c r="B28" s="176" t="s">
        <v>503</v>
      </c>
      <c r="C28" s="175" t="s">
        <v>507</v>
      </c>
      <c r="D28" s="174">
        <v>215.63</v>
      </c>
      <c r="E28" s="173">
        <v>12.6</v>
      </c>
      <c r="F28" s="172">
        <v>2717.53</v>
      </c>
      <c r="G28" s="169"/>
      <c r="H28" s="169"/>
      <c r="I28" s="171"/>
      <c r="J28" s="168">
        <f>SUM(F28:I28)</f>
        <v>2717.53</v>
      </c>
      <c r="K28" s="168">
        <v>7.26</v>
      </c>
      <c r="L28" s="170"/>
      <c r="M28" s="169"/>
      <c r="N28" s="169"/>
      <c r="O28" s="168">
        <f>SUM(K28:N28)</f>
        <v>7.26</v>
      </c>
      <c r="P28" s="167">
        <f>J28-O28</f>
        <v>2710.27</v>
      </c>
      <c r="Q28" s="154"/>
      <c r="R28" s="167">
        <f>P28-Q28</f>
        <v>2710.27</v>
      </c>
      <c r="S28" s="154"/>
    </row>
    <row r="29" spans="1:19" ht="40.5" customHeight="1" x14ac:dyDescent="0.3">
      <c r="A29" s="110"/>
      <c r="B29" s="176" t="s">
        <v>501</v>
      </c>
      <c r="C29" s="175" t="s">
        <v>500</v>
      </c>
      <c r="D29" s="174">
        <v>178.85</v>
      </c>
      <c r="E29" s="173">
        <v>12.6</v>
      </c>
      <c r="F29" s="172">
        <v>2254</v>
      </c>
      <c r="G29" s="169"/>
      <c r="H29" s="169"/>
      <c r="I29" s="171"/>
      <c r="J29" s="168">
        <f>SUM(F29:I29)</f>
        <v>2254</v>
      </c>
      <c r="K29" s="168"/>
      <c r="L29" s="170"/>
      <c r="M29" s="169"/>
      <c r="N29" s="169"/>
      <c r="O29" s="168">
        <f>SUM(K29:N29)</f>
        <v>0</v>
      </c>
      <c r="P29" s="167">
        <f>J29-O29</f>
        <v>2254</v>
      </c>
      <c r="Q29" s="154"/>
      <c r="R29" s="167">
        <f>P29-Q29</f>
        <v>2254</v>
      </c>
      <c r="S29" s="154"/>
    </row>
    <row r="30" spans="1:19" ht="40.5" customHeight="1" x14ac:dyDescent="0.3">
      <c r="A30" s="110"/>
      <c r="B30" s="176" t="s">
        <v>152</v>
      </c>
      <c r="C30" s="175" t="s">
        <v>499</v>
      </c>
      <c r="D30" s="174">
        <v>215.63</v>
      </c>
      <c r="E30" s="173">
        <v>12.6</v>
      </c>
      <c r="F30" s="172">
        <v>2717.53</v>
      </c>
      <c r="G30" s="169"/>
      <c r="H30" s="169"/>
      <c r="I30" s="171"/>
      <c r="J30" s="168">
        <f>SUM(F30:I30)</f>
        <v>2717.53</v>
      </c>
      <c r="K30" s="168">
        <v>7.26</v>
      </c>
      <c r="L30" s="170"/>
      <c r="M30" s="169"/>
      <c r="N30" s="169"/>
      <c r="O30" s="168">
        <f>SUM(K30:N30)</f>
        <v>7.26</v>
      </c>
      <c r="P30" s="167">
        <f>J30-O30</f>
        <v>2710.27</v>
      </c>
      <c r="Q30" s="154"/>
      <c r="R30" s="167">
        <f>P30-Q30</f>
        <v>2710.27</v>
      </c>
      <c r="S30" s="154"/>
    </row>
    <row r="31" spans="1:19" ht="40.5" customHeight="1" x14ac:dyDescent="0.3">
      <c r="A31" s="110"/>
      <c r="B31" s="176" t="s">
        <v>152</v>
      </c>
      <c r="C31" s="175" t="s">
        <v>498</v>
      </c>
      <c r="D31" s="174">
        <v>238.67</v>
      </c>
      <c r="E31" s="173">
        <v>12.6</v>
      </c>
      <c r="F31" s="172">
        <v>3007.9</v>
      </c>
      <c r="G31" s="169"/>
      <c r="H31" s="169"/>
      <c r="I31" s="171"/>
      <c r="J31" s="168">
        <f>SUM(F31:I31)</f>
        <v>3007.9</v>
      </c>
      <c r="K31" s="168">
        <v>38.85</v>
      </c>
      <c r="L31" s="170"/>
      <c r="M31" s="169"/>
      <c r="N31" s="169"/>
      <c r="O31" s="168">
        <f>SUM(K31:N31)</f>
        <v>38.85</v>
      </c>
      <c r="P31" s="167">
        <f>J31-O31</f>
        <v>2969.05</v>
      </c>
      <c r="Q31" s="154"/>
      <c r="R31" s="167">
        <f>P31-Q31</f>
        <v>2969.05</v>
      </c>
      <c r="S31" s="154"/>
    </row>
    <row r="32" spans="1:19" ht="40.5" customHeight="1" x14ac:dyDescent="0.3">
      <c r="A32" s="110"/>
      <c r="B32" s="176" t="s">
        <v>152</v>
      </c>
      <c r="C32" s="175" t="s">
        <v>497</v>
      </c>
      <c r="D32" s="174">
        <v>248.48</v>
      </c>
      <c r="E32" s="173">
        <v>12.6</v>
      </c>
      <c r="F32" s="172">
        <v>3131.53</v>
      </c>
      <c r="G32" s="169"/>
      <c r="H32" s="169"/>
      <c r="I32" s="171"/>
      <c r="J32" s="168">
        <f>SUM(F32:I32)</f>
        <v>3131.53</v>
      </c>
      <c r="K32" s="168">
        <v>76.92</v>
      </c>
      <c r="L32" s="170"/>
      <c r="M32" s="169"/>
      <c r="N32" s="169"/>
      <c r="O32" s="168">
        <f>SUM(K32:N32)</f>
        <v>76.92</v>
      </c>
      <c r="P32" s="167">
        <f>J32-O32</f>
        <v>3054.61</v>
      </c>
      <c r="Q32" s="154"/>
      <c r="R32" s="167">
        <f>P32-Q32</f>
        <v>3054.61</v>
      </c>
      <c r="S32" s="154"/>
    </row>
    <row r="33" spans="1:19" ht="40.5" customHeight="1" x14ac:dyDescent="0.3">
      <c r="A33" s="110"/>
      <c r="B33" s="176" t="s">
        <v>491</v>
      </c>
      <c r="C33" s="175" t="s">
        <v>496</v>
      </c>
      <c r="D33" s="174">
        <v>178.85</v>
      </c>
      <c r="E33" s="173">
        <v>12.6</v>
      </c>
      <c r="F33" s="172">
        <v>2254</v>
      </c>
      <c r="G33" s="169"/>
      <c r="H33" s="169"/>
      <c r="I33" s="171"/>
      <c r="J33" s="168">
        <f>SUM(F33:I33)</f>
        <v>2254</v>
      </c>
      <c r="K33" s="168"/>
      <c r="L33" s="170"/>
      <c r="M33" s="169"/>
      <c r="N33" s="169"/>
      <c r="O33" s="168">
        <f>SUM(K33:N33)</f>
        <v>0</v>
      </c>
      <c r="P33" s="167">
        <f>J33-O33</f>
        <v>2254</v>
      </c>
      <c r="Q33" s="154"/>
      <c r="R33" s="167">
        <f>P33-Q33</f>
        <v>2254</v>
      </c>
      <c r="S33" s="154"/>
    </row>
    <row r="34" spans="1:19" ht="40.5" customHeight="1" x14ac:dyDescent="0.3">
      <c r="A34" s="110"/>
      <c r="B34" s="176" t="s">
        <v>491</v>
      </c>
      <c r="C34" s="175" t="s">
        <v>495</v>
      </c>
      <c r="D34" s="174">
        <v>178.85</v>
      </c>
      <c r="E34" s="173">
        <v>12.6</v>
      </c>
      <c r="F34" s="172">
        <v>2254</v>
      </c>
      <c r="G34" s="169"/>
      <c r="H34" s="169"/>
      <c r="I34" s="171"/>
      <c r="J34" s="168">
        <f>SUM(F34:I34)</f>
        <v>2254</v>
      </c>
      <c r="K34" s="168"/>
      <c r="L34" s="170"/>
      <c r="M34" s="169"/>
      <c r="N34" s="169"/>
      <c r="O34" s="168">
        <f>SUM(K34:N34)</f>
        <v>0</v>
      </c>
      <c r="P34" s="167">
        <f>J34-O34</f>
        <v>2254</v>
      </c>
      <c r="Q34" s="154"/>
      <c r="R34" s="480">
        <f>P34-Q34</f>
        <v>2254</v>
      </c>
      <c r="S34" s="154"/>
    </row>
    <row r="35" spans="1:19" ht="40.5" customHeight="1" x14ac:dyDescent="0.3">
      <c r="A35" s="110"/>
      <c r="B35" s="176" t="s">
        <v>491</v>
      </c>
      <c r="C35" s="175" t="s">
        <v>494</v>
      </c>
      <c r="D35" s="174">
        <v>178.85</v>
      </c>
      <c r="E35" s="173">
        <v>12.6</v>
      </c>
      <c r="F35" s="172">
        <v>2254</v>
      </c>
      <c r="G35" s="169"/>
      <c r="H35" s="169"/>
      <c r="I35" s="171"/>
      <c r="J35" s="168">
        <f>SUM(F35:I35)</f>
        <v>2254</v>
      </c>
      <c r="K35" s="168"/>
      <c r="L35" s="170"/>
      <c r="M35" s="169"/>
      <c r="N35" s="169"/>
      <c r="O35" s="168">
        <f>SUM(K35:N35)</f>
        <v>0</v>
      </c>
      <c r="P35" s="167">
        <f>J35-O35</f>
        <v>2254</v>
      </c>
      <c r="Q35" s="154"/>
      <c r="R35" s="167">
        <f>P35-Q35</f>
        <v>2254</v>
      </c>
      <c r="S35" s="154"/>
    </row>
    <row r="36" spans="1:19" ht="40.5" customHeight="1" x14ac:dyDescent="0.3">
      <c r="A36" s="110"/>
      <c r="B36" s="176" t="s">
        <v>491</v>
      </c>
      <c r="C36" s="175" t="s">
        <v>493</v>
      </c>
      <c r="D36" s="174">
        <v>178.85</v>
      </c>
      <c r="E36" s="173">
        <v>12.6</v>
      </c>
      <c r="F36" s="172">
        <v>2254</v>
      </c>
      <c r="G36" s="169"/>
      <c r="H36" s="169"/>
      <c r="I36" s="171"/>
      <c r="J36" s="168">
        <f>SUM(F36:I36)</f>
        <v>2254</v>
      </c>
      <c r="K36" s="168"/>
      <c r="L36" s="170"/>
      <c r="M36" s="169"/>
      <c r="N36" s="169"/>
      <c r="O36" s="168">
        <f>SUM(K36:N36)</f>
        <v>0</v>
      </c>
      <c r="P36" s="167">
        <f>J36-O36</f>
        <v>2254</v>
      </c>
      <c r="Q36" s="154"/>
      <c r="R36" s="167">
        <f>P36-Q36</f>
        <v>2254</v>
      </c>
      <c r="S36" s="154"/>
    </row>
    <row r="37" spans="1:19" ht="40.5" customHeight="1" x14ac:dyDescent="0.3">
      <c r="A37" s="110"/>
      <c r="B37" s="176" t="s">
        <v>491</v>
      </c>
      <c r="C37" s="175" t="s">
        <v>492</v>
      </c>
      <c r="D37" s="174">
        <v>178.85</v>
      </c>
      <c r="E37" s="173">
        <v>10.55</v>
      </c>
      <c r="F37" s="172">
        <v>1886.5</v>
      </c>
      <c r="G37" s="169"/>
      <c r="H37" s="169"/>
      <c r="I37" s="171"/>
      <c r="J37" s="168">
        <f>SUM(F37:I37)</f>
        <v>1886.5</v>
      </c>
      <c r="K37" s="168"/>
      <c r="L37" s="170"/>
      <c r="M37" s="169"/>
      <c r="N37" s="169"/>
      <c r="O37" s="168">
        <f>SUM(K37:N37)</f>
        <v>0</v>
      </c>
      <c r="P37" s="167">
        <f>J37-O37</f>
        <v>1886.5</v>
      </c>
      <c r="Q37" s="154"/>
      <c r="R37" s="167">
        <f>P37-Q37</f>
        <v>1886.5</v>
      </c>
      <c r="S37" s="154"/>
    </row>
    <row r="38" spans="1:19" ht="40.5" customHeight="1" x14ac:dyDescent="0.3">
      <c r="A38" s="110"/>
      <c r="B38" s="176" t="s">
        <v>491</v>
      </c>
      <c r="C38" s="175" t="s">
        <v>490</v>
      </c>
      <c r="D38" s="174">
        <v>178.85</v>
      </c>
      <c r="E38" s="173">
        <v>12.6</v>
      </c>
      <c r="F38" s="172">
        <v>2254</v>
      </c>
      <c r="G38" s="169"/>
      <c r="H38" s="169"/>
      <c r="I38" s="171"/>
      <c r="J38" s="168">
        <f>SUM(F38:I38)</f>
        <v>2254</v>
      </c>
      <c r="K38" s="168"/>
      <c r="L38" s="170"/>
      <c r="M38" s="169"/>
      <c r="N38" s="169"/>
      <c r="O38" s="168">
        <f>SUM(K38:N38)</f>
        <v>0</v>
      </c>
      <c r="P38" s="167">
        <f>J38-O38</f>
        <v>2254</v>
      </c>
      <c r="Q38" s="154"/>
      <c r="R38" s="167">
        <f>P38-Q38</f>
        <v>2254</v>
      </c>
      <c r="S38" s="154"/>
    </row>
    <row r="39" spans="1:19" ht="40.5" customHeight="1" x14ac:dyDescent="0.3">
      <c r="A39" s="110"/>
      <c r="B39" s="176" t="s">
        <v>489</v>
      </c>
      <c r="C39" s="175" t="s">
        <v>488</v>
      </c>
      <c r="D39" s="174">
        <v>146</v>
      </c>
      <c r="E39" s="173">
        <v>12.6</v>
      </c>
      <c r="F39" s="172">
        <v>1840</v>
      </c>
      <c r="G39" s="169"/>
      <c r="H39" s="169"/>
      <c r="I39" s="171"/>
      <c r="J39" s="168">
        <f>SUM(F39:I39)</f>
        <v>1840</v>
      </c>
      <c r="K39" s="168"/>
      <c r="L39" s="170"/>
      <c r="M39" s="169"/>
      <c r="N39" s="169"/>
      <c r="O39" s="168">
        <f>SUM(K39:N39)</f>
        <v>0</v>
      </c>
      <c r="P39" s="167">
        <f>J39-O39</f>
        <v>1840</v>
      </c>
      <c r="Q39" s="154"/>
      <c r="R39" s="167">
        <f>P39-Q39</f>
        <v>1840</v>
      </c>
      <c r="S39" s="154"/>
    </row>
    <row r="40" spans="1:19" ht="40.5" customHeight="1" x14ac:dyDescent="0.3">
      <c r="A40" s="110"/>
      <c r="B40" s="176" t="s">
        <v>95</v>
      </c>
      <c r="C40" s="175" t="s">
        <v>487</v>
      </c>
      <c r="D40" s="174">
        <v>162.62</v>
      </c>
      <c r="E40" s="173">
        <v>12.6</v>
      </c>
      <c r="F40" s="172">
        <v>2049.46</v>
      </c>
      <c r="G40" s="169"/>
      <c r="H40" s="169"/>
      <c r="I40" s="168"/>
      <c r="J40" s="168">
        <f>SUM(F40:I40)</f>
        <v>2049.46</v>
      </c>
      <c r="K40" s="168"/>
      <c r="L40" s="170"/>
      <c r="M40" s="169"/>
      <c r="N40" s="169"/>
      <c r="O40" s="168">
        <f>SUM(K40:N40)</f>
        <v>0</v>
      </c>
      <c r="P40" s="167">
        <f>J40-O40</f>
        <v>2049.46</v>
      </c>
      <c r="Q40" s="154"/>
      <c r="R40" s="480">
        <f>P40-Q40</f>
        <v>2049.46</v>
      </c>
      <c r="S40" s="154"/>
    </row>
    <row r="41" spans="1:19" ht="40.5" customHeight="1" x14ac:dyDescent="0.3">
      <c r="A41" s="110"/>
      <c r="B41" s="176" t="s">
        <v>95</v>
      </c>
      <c r="C41" s="175" t="s">
        <v>486</v>
      </c>
      <c r="D41" s="174">
        <v>162.62</v>
      </c>
      <c r="E41" s="173">
        <v>12.6</v>
      </c>
      <c r="F41" s="172">
        <v>2049.46</v>
      </c>
      <c r="G41" s="169"/>
      <c r="H41" s="169"/>
      <c r="I41" s="171"/>
      <c r="J41" s="168">
        <f>SUM(F41:I41)</f>
        <v>2049.46</v>
      </c>
      <c r="K41" s="168"/>
      <c r="L41" s="170"/>
      <c r="M41" s="169"/>
      <c r="N41" s="169"/>
      <c r="O41" s="168">
        <f>SUM(K41:N41)</f>
        <v>0</v>
      </c>
      <c r="P41" s="167">
        <f>J41-O41</f>
        <v>2049.46</v>
      </c>
      <c r="Q41" s="154"/>
      <c r="R41" s="167">
        <f>P41-Q41</f>
        <v>2049.46</v>
      </c>
      <c r="S41" s="154"/>
    </row>
    <row r="42" spans="1:19" ht="40.5" customHeight="1" x14ac:dyDescent="0.3">
      <c r="A42" s="110"/>
      <c r="B42" s="176" t="s">
        <v>485</v>
      </c>
      <c r="C42" s="175" t="s">
        <v>484</v>
      </c>
      <c r="D42" s="174">
        <v>320</v>
      </c>
      <c r="E42" s="173">
        <v>12.6</v>
      </c>
      <c r="F42" s="172">
        <v>4032.88</v>
      </c>
      <c r="G42" s="169"/>
      <c r="H42" s="169"/>
      <c r="I42" s="482"/>
      <c r="J42" s="168">
        <f>SUM(F42:I42)</f>
        <v>4032.88</v>
      </c>
      <c r="K42" s="168">
        <v>247.67</v>
      </c>
      <c r="L42" s="170"/>
      <c r="M42" s="169"/>
      <c r="N42" s="169"/>
      <c r="O42" s="168">
        <f>SUM(K42:N42)</f>
        <v>247.67</v>
      </c>
      <c r="P42" s="167">
        <f>J42-O42</f>
        <v>3785.21</v>
      </c>
      <c r="Q42" s="154"/>
      <c r="R42" s="167">
        <f>P42-Q42</f>
        <v>3785.21</v>
      </c>
      <c r="S42" s="154"/>
    </row>
    <row r="43" spans="1:19" ht="40.5" customHeight="1" x14ac:dyDescent="0.3">
      <c r="A43" s="110"/>
      <c r="B43" s="176" t="s">
        <v>61</v>
      </c>
      <c r="C43" s="175" t="s">
        <v>483</v>
      </c>
      <c r="D43" s="174">
        <v>221.66</v>
      </c>
      <c r="E43" s="173">
        <v>12.6</v>
      </c>
      <c r="F43" s="172">
        <v>2793.52</v>
      </c>
      <c r="G43" s="169"/>
      <c r="H43" s="169"/>
      <c r="I43" s="168"/>
      <c r="J43" s="168">
        <f>SUM(F43:I43)</f>
        <v>2793.52</v>
      </c>
      <c r="K43" s="168">
        <v>15.53</v>
      </c>
      <c r="L43" s="170"/>
      <c r="M43" s="169"/>
      <c r="N43" s="169"/>
      <c r="O43" s="168">
        <f>SUM(K43:N43)</f>
        <v>15.53</v>
      </c>
      <c r="P43" s="167">
        <f>J43-O43</f>
        <v>2777.99</v>
      </c>
      <c r="Q43" s="154"/>
      <c r="R43" s="480">
        <f>P43-Q43</f>
        <v>2777.99</v>
      </c>
      <c r="S43" s="154"/>
    </row>
    <row r="44" spans="1:19" ht="40.5" customHeight="1" x14ac:dyDescent="0.3">
      <c r="A44" s="110"/>
      <c r="B44" s="176" t="s">
        <v>61</v>
      </c>
      <c r="C44" s="175" t="s">
        <v>482</v>
      </c>
      <c r="D44" s="174">
        <v>221.66</v>
      </c>
      <c r="E44" s="173">
        <v>10.55</v>
      </c>
      <c r="F44" s="172">
        <v>2338.06</v>
      </c>
      <c r="G44" s="169"/>
      <c r="H44" s="169"/>
      <c r="I44" s="171"/>
      <c r="J44" s="168">
        <f>SUM(F44:I44)</f>
        <v>2338.06</v>
      </c>
      <c r="K44" s="168"/>
      <c r="L44" s="170"/>
      <c r="M44" s="169"/>
      <c r="N44" s="169"/>
      <c r="O44" s="168">
        <f>SUM(K44:N44)</f>
        <v>0</v>
      </c>
      <c r="P44" s="167">
        <f>J44-O44</f>
        <v>2338.06</v>
      </c>
      <c r="Q44" s="154"/>
      <c r="R44" s="167">
        <f>P44-Q44</f>
        <v>2338.06</v>
      </c>
      <c r="S44" s="154"/>
    </row>
    <row r="45" spans="1:19" ht="40.5" customHeight="1" x14ac:dyDescent="0.3">
      <c r="A45" s="110"/>
      <c r="B45" s="176" t="s">
        <v>61</v>
      </c>
      <c r="C45" s="175" t="s">
        <v>481</v>
      </c>
      <c r="D45" s="174">
        <v>221.66</v>
      </c>
      <c r="E45" s="173">
        <v>12.6</v>
      </c>
      <c r="F45" s="172">
        <v>2793.52</v>
      </c>
      <c r="G45" s="169"/>
      <c r="H45" s="169"/>
      <c r="I45" s="168"/>
      <c r="J45" s="168">
        <f>SUM(F45:I45)</f>
        <v>2793.52</v>
      </c>
      <c r="K45" s="168">
        <v>15.53</v>
      </c>
      <c r="L45" s="170"/>
      <c r="M45" s="169"/>
      <c r="N45" s="169"/>
      <c r="O45" s="168">
        <f>SUM(K45:N45)</f>
        <v>15.53</v>
      </c>
      <c r="P45" s="167">
        <f>J45-O45</f>
        <v>2777.99</v>
      </c>
      <c r="Q45" s="154"/>
      <c r="R45" s="167">
        <f>P45-Q45</f>
        <v>2777.99</v>
      </c>
      <c r="S45" s="154"/>
    </row>
    <row r="46" spans="1:19" ht="40.5" customHeight="1" x14ac:dyDescent="0.3">
      <c r="A46" s="110"/>
      <c r="B46" s="176" t="s">
        <v>61</v>
      </c>
      <c r="C46" s="175" t="s">
        <v>480</v>
      </c>
      <c r="D46" s="174">
        <v>348.03</v>
      </c>
      <c r="E46" s="173">
        <v>12.6</v>
      </c>
      <c r="F46" s="172">
        <v>4386.13</v>
      </c>
      <c r="G46" s="169"/>
      <c r="H46" s="169"/>
      <c r="I46" s="168"/>
      <c r="J46" s="168">
        <f>SUM(F46:I46)</f>
        <v>4386.13</v>
      </c>
      <c r="K46" s="168">
        <v>370.67</v>
      </c>
      <c r="L46" s="170"/>
      <c r="M46" s="169"/>
      <c r="N46" s="169"/>
      <c r="O46" s="168">
        <f>SUM(K46:N46)</f>
        <v>370.67</v>
      </c>
      <c r="P46" s="167">
        <f>J46-O46</f>
        <v>4015.46</v>
      </c>
      <c r="Q46" s="167"/>
      <c r="R46" s="167">
        <f>P46-Q46</f>
        <v>4015.46</v>
      </c>
      <c r="S46" s="154"/>
    </row>
    <row r="47" spans="1:19" ht="40.5" customHeight="1" x14ac:dyDescent="0.3">
      <c r="A47" s="110"/>
      <c r="B47" s="176" t="s">
        <v>478</v>
      </c>
      <c r="C47" s="175" t="s">
        <v>477</v>
      </c>
      <c r="D47" s="174">
        <v>190.92</v>
      </c>
      <c r="E47" s="173">
        <v>12.6</v>
      </c>
      <c r="F47" s="172">
        <v>2406.12</v>
      </c>
      <c r="G47" s="169"/>
      <c r="H47" s="169"/>
      <c r="I47" s="171"/>
      <c r="J47" s="168">
        <f>SUM(F47:I47)</f>
        <v>2406.12</v>
      </c>
      <c r="K47" s="168"/>
      <c r="L47" s="170"/>
      <c r="M47" s="169"/>
      <c r="N47" s="169"/>
      <c r="O47" s="168">
        <f>SUM(K47:N47)</f>
        <v>0</v>
      </c>
      <c r="P47" s="167">
        <f>J47-O47</f>
        <v>2406.12</v>
      </c>
      <c r="Q47" s="154"/>
      <c r="R47" s="167">
        <f>P47-Q47</f>
        <v>2406.12</v>
      </c>
      <c r="S47" s="154"/>
    </row>
    <row r="48" spans="1:19" ht="40.5" customHeight="1" x14ac:dyDescent="0.3">
      <c r="A48" s="110"/>
      <c r="B48" s="176" t="s">
        <v>476</v>
      </c>
      <c r="C48" s="175" t="s">
        <v>475</v>
      </c>
      <c r="D48" s="174">
        <v>183.86</v>
      </c>
      <c r="E48" s="173">
        <v>12.6</v>
      </c>
      <c r="F48" s="172">
        <v>2317.14</v>
      </c>
      <c r="G48" s="169"/>
      <c r="H48" s="169"/>
      <c r="I48" s="171"/>
      <c r="J48" s="168">
        <f>SUM(F48:I48)</f>
        <v>2317.14</v>
      </c>
      <c r="K48" s="168"/>
      <c r="L48" s="170"/>
      <c r="M48" s="169"/>
      <c r="N48" s="169"/>
      <c r="O48" s="168">
        <f>SUM(K48:N48)</f>
        <v>0</v>
      </c>
      <c r="P48" s="168">
        <f>J48-O48</f>
        <v>2317.14</v>
      </c>
      <c r="Q48" s="154"/>
      <c r="R48" s="167">
        <f>P48-Q48</f>
        <v>2317.14</v>
      </c>
      <c r="S48" s="154"/>
    </row>
    <row r="49" spans="1:19" ht="40.5" customHeight="1" x14ac:dyDescent="0.3">
      <c r="A49" s="110"/>
      <c r="B49" s="176" t="s">
        <v>474</v>
      </c>
      <c r="C49" s="175" t="s">
        <v>473</v>
      </c>
      <c r="D49" s="174">
        <v>238.67</v>
      </c>
      <c r="E49" s="173">
        <v>12.6</v>
      </c>
      <c r="F49" s="172">
        <v>3007.9</v>
      </c>
      <c r="G49" s="169"/>
      <c r="H49" s="169"/>
      <c r="I49" s="168"/>
      <c r="J49" s="168">
        <f>SUM(F49:I49)</f>
        <v>3007.9</v>
      </c>
      <c r="K49" s="168">
        <v>38.85</v>
      </c>
      <c r="L49" s="170"/>
      <c r="M49" s="169"/>
      <c r="N49" s="169"/>
      <c r="O49" s="168">
        <f>SUM(K49:N49)</f>
        <v>38.85</v>
      </c>
      <c r="P49" s="167">
        <f>J49-O49</f>
        <v>2969.05</v>
      </c>
      <c r="Q49" s="167"/>
      <c r="R49" s="167">
        <f>P49-Q49</f>
        <v>2969.05</v>
      </c>
      <c r="S49" s="154"/>
    </row>
    <row r="50" spans="1:19" ht="40.5" customHeight="1" x14ac:dyDescent="0.3">
      <c r="A50" s="110"/>
      <c r="B50" s="176" t="s">
        <v>466</v>
      </c>
      <c r="C50" s="175" t="s">
        <v>465</v>
      </c>
      <c r="D50" s="174">
        <v>423.02</v>
      </c>
      <c r="E50" s="173">
        <v>12.6</v>
      </c>
      <c r="F50" s="172">
        <v>5331.21</v>
      </c>
      <c r="G50" s="169"/>
      <c r="H50" s="169"/>
      <c r="I50" s="169"/>
      <c r="J50" s="168">
        <f>SUM(F50:I50)</f>
        <v>5331.21</v>
      </c>
      <c r="K50" s="168">
        <v>572.54</v>
      </c>
      <c r="L50" s="170"/>
      <c r="M50" s="169"/>
      <c r="N50" s="169"/>
      <c r="O50" s="168">
        <f>SUM(K50:N50)</f>
        <v>572.54</v>
      </c>
      <c r="P50" s="167">
        <f>J50-O50</f>
        <v>4758.67</v>
      </c>
      <c r="Q50" s="167"/>
      <c r="R50" s="167">
        <f>P50-Q50</f>
        <v>4758.67</v>
      </c>
      <c r="S50" s="154"/>
    </row>
    <row r="51" spans="1:19" ht="40.5" customHeight="1" x14ac:dyDescent="0.3">
      <c r="A51" s="110"/>
      <c r="B51" s="183" t="s">
        <v>464</v>
      </c>
      <c r="C51" s="182" t="s">
        <v>463</v>
      </c>
      <c r="D51" s="174">
        <v>358.8</v>
      </c>
      <c r="E51" s="173">
        <v>12.6</v>
      </c>
      <c r="F51" s="172">
        <v>4521.8599999999997</v>
      </c>
      <c r="G51" s="169"/>
      <c r="H51" s="169"/>
      <c r="I51" s="169"/>
      <c r="J51" s="168">
        <f>SUM(F51:I51)</f>
        <v>4521.8599999999997</v>
      </c>
      <c r="K51" s="168">
        <v>399.66</v>
      </c>
      <c r="L51" s="170"/>
      <c r="M51" s="169"/>
      <c r="N51" s="169"/>
      <c r="O51" s="168">
        <f>SUM(K51:N51)</f>
        <v>399.66</v>
      </c>
      <c r="P51" s="167">
        <f>J51-O51</f>
        <v>4122.2</v>
      </c>
      <c r="Q51" s="167"/>
      <c r="R51" s="167">
        <f>P51-Q51</f>
        <v>4122.2</v>
      </c>
      <c r="S51" s="154"/>
    </row>
    <row r="52" spans="1:19" ht="40.5" customHeight="1" x14ac:dyDescent="0.3">
      <c r="A52" s="110"/>
      <c r="B52" s="176" t="s">
        <v>462</v>
      </c>
      <c r="C52" s="175" t="s">
        <v>461</v>
      </c>
      <c r="D52" s="174">
        <v>423.02</v>
      </c>
      <c r="E52" s="173">
        <v>12.6</v>
      </c>
      <c r="F52" s="172">
        <v>5331.21</v>
      </c>
      <c r="G52" s="169"/>
      <c r="H52" s="169"/>
      <c r="I52" s="169"/>
      <c r="J52" s="168">
        <f>SUM(F52:I52)</f>
        <v>5331.21</v>
      </c>
      <c r="K52" s="168">
        <v>572.54</v>
      </c>
      <c r="L52" s="170"/>
      <c r="M52" s="169"/>
      <c r="N52" s="169"/>
      <c r="O52" s="168">
        <f>SUM(K52:N52)</f>
        <v>572.54</v>
      </c>
      <c r="P52" s="167">
        <f>J52-O52</f>
        <v>4758.67</v>
      </c>
      <c r="Q52" s="167"/>
      <c r="R52" s="167">
        <f>P52-Q52</f>
        <v>4758.67</v>
      </c>
      <c r="S52" s="154"/>
    </row>
    <row r="53" spans="1:19" ht="40.5" customHeight="1" x14ac:dyDescent="0.3">
      <c r="A53" s="110"/>
      <c r="B53" s="176" t="s">
        <v>460</v>
      </c>
      <c r="C53" s="175" t="s">
        <v>459</v>
      </c>
      <c r="D53" s="174">
        <v>423.02</v>
      </c>
      <c r="E53" s="173">
        <v>12.6</v>
      </c>
      <c r="F53" s="172">
        <v>5331.21</v>
      </c>
      <c r="G53" s="169"/>
      <c r="H53" s="169"/>
      <c r="I53" s="169"/>
      <c r="J53" s="168">
        <f>SUM(F53:I53)</f>
        <v>5331.21</v>
      </c>
      <c r="K53" s="168">
        <v>572.54</v>
      </c>
      <c r="L53" s="170"/>
      <c r="M53" s="169"/>
      <c r="N53" s="169"/>
      <c r="O53" s="168">
        <f>SUM(K53:N53)</f>
        <v>572.54</v>
      </c>
      <c r="P53" s="167">
        <f>J53-O53</f>
        <v>4758.67</v>
      </c>
      <c r="Q53" s="167"/>
      <c r="R53" s="167">
        <f>P53-Q53</f>
        <v>4758.67</v>
      </c>
      <c r="S53" s="154"/>
    </row>
    <row r="54" spans="1:19" ht="40.5" customHeight="1" x14ac:dyDescent="0.3">
      <c r="A54" s="110"/>
      <c r="B54" s="176" t="s">
        <v>458</v>
      </c>
      <c r="C54" s="175" t="s">
        <v>457</v>
      </c>
      <c r="D54" s="174">
        <v>400</v>
      </c>
      <c r="E54" s="173">
        <v>12.6</v>
      </c>
      <c r="F54" s="172">
        <v>5041.1000000000004</v>
      </c>
      <c r="G54" s="169"/>
      <c r="H54" s="169"/>
      <c r="I54" s="171"/>
      <c r="J54" s="168">
        <f>SUM(F54:I54)</f>
        <v>5041.1000000000004</v>
      </c>
      <c r="K54" s="168">
        <v>510.57</v>
      </c>
      <c r="L54" s="170"/>
      <c r="M54" s="169"/>
      <c r="N54" s="169"/>
      <c r="O54" s="168">
        <f>SUM(K54:N54)</f>
        <v>510.57</v>
      </c>
      <c r="P54" s="167">
        <f>J54-O54</f>
        <v>4530.5300000000007</v>
      </c>
      <c r="Q54" s="167"/>
      <c r="R54" s="167">
        <f>P54-Q54</f>
        <v>4530.5300000000007</v>
      </c>
      <c r="S54" s="154"/>
    </row>
    <row r="55" spans="1:19" ht="40.5" customHeight="1" x14ac:dyDescent="0.3">
      <c r="A55" s="110"/>
      <c r="B55" s="176" t="s">
        <v>456</v>
      </c>
      <c r="C55" s="175" t="s">
        <v>455</v>
      </c>
      <c r="D55" s="174">
        <v>400</v>
      </c>
      <c r="E55" s="173">
        <v>10.55</v>
      </c>
      <c r="F55" s="172">
        <v>4219.18</v>
      </c>
      <c r="G55" s="169"/>
      <c r="H55" s="169"/>
      <c r="I55" s="171"/>
      <c r="J55" s="168">
        <f>SUM(F55:I55)</f>
        <v>4219.18</v>
      </c>
      <c r="K55" s="168">
        <v>335.01</v>
      </c>
      <c r="L55" s="170"/>
      <c r="M55" s="169"/>
      <c r="N55" s="169"/>
      <c r="O55" s="168">
        <f>SUM(K55:N55)</f>
        <v>335.01</v>
      </c>
      <c r="P55" s="167">
        <f>J55-O55</f>
        <v>3884.17</v>
      </c>
      <c r="Q55" s="154"/>
      <c r="R55" s="480">
        <f>P55-Q55</f>
        <v>3884.17</v>
      </c>
      <c r="S55" s="154"/>
    </row>
    <row r="56" spans="1:19" ht="40.5" customHeight="1" x14ac:dyDescent="0.3">
      <c r="A56" s="110"/>
      <c r="B56" s="176" t="s">
        <v>454</v>
      </c>
      <c r="C56" s="175" t="s">
        <v>615</v>
      </c>
      <c r="D56" s="174">
        <v>358.8</v>
      </c>
      <c r="E56" s="173">
        <v>12.6</v>
      </c>
      <c r="F56" s="172">
        <v>4521.88</v>
      </c>
      <c r="G56" s="169"/>
      <c r="H56" s="169"/>
      <c r="I56" s="169"/>
      <c r="J56" s="168">
        <f>SUM(F56:I56)</f>
        <v>4521.88</v>
      </c>
      <c r="K56" s="168">
        <v>399.66</v>
      </c>
      <c r="L56" s="170"/>
      <c r="M56" s="169"/>
      <c r="N56" s="169"/>
      <c r="O56" s="168">
        <f>SUM(K56:N56)</f>
        <v>399.66</v>
      </c>
      <c r="P56" s="167">
        <f>J56-O56</f>
        <v>4122.22</v>
      </c>
      <c r="Q56" s="167"/>
      <c r="R56" s="167">
        <f>P56-Q56</f>
        <v>4122.22</v>
      </c>
      <c r="S56" s="154"/>
    </row>
    <row r="57" spans="1:19" ht="40.5" customHeight="1" x14ac:dyDescent="0.3">
      <c r="A57" s="110"/>
      <c r="B57" s="176" t="s">
        <v>452</v>
      </c>
      <c r="C57" s="175" t="s">
        <v>451</v>
      </c>
      <c r="D57" s="174">
        <v>423.02</v>
      </c>
      <c r="E57" s="173">
        <v>12.6</v>
      </c>
      <c r="F57" s="172">
        <v>5331.21</v>
      </c>
      <c r="G57" s="169"/>
      <c r="H57" s="169"/>
      <c r="I57" s="169"/>
      <c r="J57" s="168">
        <f>SUM(F57:I57)</f>
        <v>5331.21</v>
      </c>
      <c r="K57" s="168">
        <v>572.54</v>
      </c>
      <c r="L57" s="170"/>
      <c r="M57" s="169"/>
      <c r="N57" s="169"/>
      <c r="O57" s="168">
        <f>SUM(K57:N57)</f>
        <v>572.54</v>
      </c>
      <c r="P57" s="167">
        <f>J57-O57</f>
        <v>4758.67</v>
      </c>
      <c r="Q57" s="167"/>
      <c r="R57" s="167">
        <f>P57-Q57</f>
        <v>4758.67</v>
      </c>
      <c r="S57" s="154"/>
    </row>
    <row r="58" spans="1:19" ht="40.5" customHeight="1" x14ac:dyDescent="0.3">
      <c r="A58" s="110"/>
      <c r="B58" s="176" t="s">
        <v>450</v>
      </c>
      <c r="C58" s="175" t="s">
        <v>449</v>
      </c>
      <c r="D58" s="174">
        <v>358.8</v>
      </c>
      <c r="E58" s="173">
        <v>12.6</v>
      </c>
      <c r="F58" s="172">
        <v>4521.8599999999997</v>
      </c>
      <c r="G58" s="169"/>
      <c r="H58" s="169"/>
      <c r="I58" s="169"/>
      <c r="J58" s="168">
        <f>SUM(F58:I58)</f>
        <v>4521.8599999999997</v>
      </c>
      <c r="K58" s="168">
        <v>399.66</v>
      </c>
      <c r="L58" s="170"/>
      <c r="M58" s="169"/>
      <c r="N58" s="169"/>
      <c r="O58" s="168">
        <f>SUM(K58:N58)</f>
        <v>399.66</v>
      </c>
      <c r="P58" s="167">
        <f>J58-O58</f>
        <v>4122.2</v>
      </c>
      <c r="Q58" s="167"/>
      <c r="R58" s="167">
        <f>P58-Q58</f>
        <v>4122.2</v>
      </c>
      <c r="S58" s="154"/>
    </row>
    <row r="59" spans="1:19" ht="40.5" customHeight="1" x14ac:dyDescent="0.3">
      <c r="A59" s="110"/>
      <c r="B59" s="176" t="s">
        <v>281</v>
      </c>
      <c r="C59" s="175" t="s">
        <v>448</v>
      </c>
      <c r="D59" s="174">
        <v>423.02</v>
      </c>
      <c r="E59" s="173">
        <v>12.6</v>
      </c>
      <c r="F59" s="172">
        <v>5331.21</v>
      </c>
      <c r="G59" s="169"/>
      <c r="H59" s="169"/>
      <c r="I59" s="169"/>
      <c r="J59" s="168">
        <f>SUM(F59:I59)</f>
        <v>5331.21</v>
      </c>
      <c r="K59" s="168">
        <v>572.54</v>
      </c>
      <c r="L59" s="170"/>
      <c r="M59" s="169"/>
      <c r="N59" s="169"/>
      <c r="O59" s="168">
        <f>SUM(K59:N59)</f>
        <v>572.54</v>
      </c>
      <c r="P59" s="167">
        <f>J59-O59</f>
        <v>4758.67</v>
      </c>
      <c r="Q59" s="167"/>
      <c r="R59" s="167">
        <f>P59-Q59</f>
        <v>4758.67</v>
      </c>
      <c r="S59" s="154"/>
    </row>
    <row r="60" spans="1:19" ht="40.5" customHeight="1" x14ac:dyDescent="0.3">
      <c r="A60" s="110"/>
      <c r="B60" s="176" t="s">
        <v>447</v>
      </c>
      <c r="C60" s="181" t="s">
        <v>446</v>
      </c>
      <c r="D60" s="174">
        <v>400</v>
      </c>
      <c r="E60" s="173">
        <v>12.6</v>
      </c>
      <c r="F60" s="172">
        <v>5041.1000000000004</v>
      </c>
      <c r="G60" s="169"/>
      <c r="H60" s="169"/>
      <c r="I60" s="169"/>
      <c r="J60" s="168">
        <f>SUM(F60:I60)</f>
        <v>5041.1000000000004</v>
      </c>
      <c r="K60" s="168">
        <v>510.57</v>
      </c>
      <c r="L60" s="170"/>
      <c r="M60" s="169"/>
      <c r="N60" s="169"/>
      <c r="O60" s="168">
        <f>SUM(K60:N60)</f>
        <v>510.57</v>
      </c>
      <c r="P60" s="167">
        <f>J60-O60</f>
        <v>4530.5300000000007</v>
      </c>
      <c r="Q60" s="167"/>
      <c r="R60" s="480">
        <f>P60-Q60</f>
        <v>4530.5300000000007</v>
      </c>
      <c r="S60" s="154"/>
    </row>
    <row r="61" spans="1:19" ht="40.5" customHeight="1" x14ac:dyDescent="0.3">
      <c r="A61" s="110"/>
      <c r="B61" s="176" t="s">
        <v>445</v>
      </c>
      <c r="C61" s="175" t="s">
        <v>444</v>
      </c>
      <c r="D61" s="174">
        <v>275.52</v>
      </c>
      <c r="E61" s="173">
        <v>12.6</v>
      </c>
      <c r="F61" s="172">
        <v>3472.31</v>
      </c>
      <c r="G61" s="169"/>
      <c r="H61" s="169"/>
      <c r="I61" s="171"/>
      <c r="J61" s="168">
        <f>SUM(F61:I61)</f>
        <v>3472.31</v>
      </c>
      <c r="K61" s="168">
        <v>131.44</v>
      </c>
      <c r="L61" s="170"/>
      <c r="M61" s="169"/>
      <c r="N61" s="169"/>
      <c r="O61" s="168">
        <f>SUM(K61:N61)</f>
        <v>131.44</v>
      </c>
      <c r="P61" s="167">
        <f>J61-O61</f>
        <v>3340.87</v>
      </c>
      <c r="Q61" s="154"/>
      <c r="R61" s="167">
        <f>P61-Q61</f>
        <v>3340.87</v>
      </c>
      <c r="S61" s="154"/>
    </row>
    <row r="62" spans="1:19" ht="40.5" customHeight="1" x14ac:dyDescent="0.3">
      <c r="A62" s="110"/>
      <c r="B62" s="176" t="s">
        <v>443</v>
      </c>
      <c r="C62" s="175" t="s">
        <v>442</v>
      </c>
      <c r="D62" s="174">
        <v>146.22999999999999</v>
      </c>
      <c r="E62" s="173">
        <v>12.6</v>
      </c>
      <c r="F62" s="172">
        <v>1842.9</v>
      </c>
      <c r="G62" s="169"/>
      <c r="H62" s="169"/>
      <c r="I62" s="168"/>
      <c r="J62" s="168">
        <f>SUM(F62:I62)</f>
        <v>1842.9</v>
      </c>
      <c r="K62" s="168"/>
      <c r="L62" s="170"/>
      <c r="M62" s="169"/>
      <c r="N62" s="169"/>
      <c r="O62" s="168">
        <f>SUM(K62:N62)</f>
        <v>0</v>
      </c>
      <c r="P62" s="167">
        <f>J62-O62</f>
        <v>1842.9</v>
      </c>
      <c r="Q62" s="154"/>
      <c r="R62" s="167">
        <f>P62-Q62</f>
        <v>1842.9</v>
      </c>
      <c r="S62" s="154"/>
    </row>
    <row r="63" spans="1:19" ht="40.5" customHeight="1" x14ac:dyDescent="0.3">
      <c r="A63" s="110"/>
      <c r="B63" s="176" t="s">
        <v>441</v>
      </c>
      <c r="C63" s="175" t="s">
        <v>440</v>
      </c>
      <c r="D63" s="174">
        <v>208.52</v>
      </c>
      <c r="E63" s="173">
        <v>12.6</v>
      </c>
      <c r="F63" s="172">
        <v>2627.92</v>
      </c>
      <c r="G63" s="169"/>
      <c r="H63" s="169"/>
      <c r="I63" s="168"/>
      <c r="J63" s="168">
        <f>SUM(F63:I63)</f>
        <v>2627.92</v>
      </c>
      <c r="K63" s="168"/>
      <c r="L63" s="170"/>
      <c r="M63" s="169"/>
      <c r="N63" s="169"/>
      <c r="O63" s="168">
        <f>SUM(K63:N63)</f>
        <v>0</v>
      </c>
      <c r="P63" s="167">
        <f>J63-O63</f>
        <v>2627.92</v>
      </c>
      <c r="Q63" s="154"/>
      <c r="R63" s="167">
        <f>P63-Q63</f>
        <v>2627.92</v>
      </c>
      <c r="S63" s="154"/>
    </row>
    <row r="64" spans="1:19" ht="40.5" customHeight="1" x14ac:dyDescent="0.3">
      <c r="A64" s="110"/>
      <c r="B64" s="176" t="s">
        <v>439</v>
      </c>
      <c r="C64" s="175" t="s">
        <v>438</v>
      </c>
      <c r="D64" s="174">
        <v>320</v>
      </c>
      <c r="E64" s="173">
        <v>12.6</v>
      </c>
      <c r="F64" s="172">
        <v>4032.88</v>
      </c>
      <c r="G64" s="169"/>
      <c r="H64" s="169"/>
      <c r="I64" s="171"/>
      <c r="J64" s="168">
        <f>SUM(F64:I64)</f>
        <v>4032.88</v>
      </c>
      <c r="K64" s="168">
        <v>247.67</v>
      </c>
      <c r="L64" s="170"/>
      <c r="M64" s="169"/>
      <c r="N64" s="169"/>
      <c r="O64" s="168">
        <f>SUM(K64:N64)</f>
        <v>247.67</v>
      </c>
      <c r="P64" s="167">
        <f>J64-O64</f>
        <v>3785.21</v>
      </c>
      <c r="Q64" s="154"/>
      <c r="R64" s="480">
        <f>P64-Q64</f>
        <v>3785.21</v>
      </c>
      <c r="S64" s="154"/>
    </row>
    <row r="65" spans="1:19" ht="40.5" customHeight="1" x14ac:dyDescent="0.3">
      <c r="A65" s="110"/>
      <c r="B65" s="176" t="s">
        <v>437</v>
      </c>
      <c r="C65" s="175" t="s">
        <v>436</v>
      </c>
      <c r="D65" s="174">
        <v>198.43</v>
      </c>
      <c r="E65" s="173">
        <v>12.6</v>
      </c>
      <c r="F65" s="172">
        <v>2500.7600000000002</v>
      </c>
      <c r="G65" s="169"/>
      <c r="H65" s="169"/>
      <c r="I65" s="180"/>
      <c r="J65" s="168">
        <f>SUM(F65:I65)</f>
        <v>2500.7600000000002</v>
      </c>
      <c r="K65" s="168"/>
      <c r="L65" s="170"/>
      <c r="M65" s="169"/>
      <c r="N65" s="169"/>
      <c r="O65" s="168">
        <f>SUM(K65:N65)</f>
        <v>0</v>
      </c>
      <c r="P65" s="167">
        <f>J65-O65</f>
        <v>2500.7600000000002</v>
      </c>
      <c r="Q65" s="154"/>
      <c r="R65" s="167">
        <f>P65-Q65</f>
        <v>2500.7600000000002</v>
      </c>
      <c r="S65" s="154"/>
    </row>
    <row r="66" spans="1:19" ht="40.5" customHeight="1" x14ac:dyDescent="0.3">
      <c r="A66" s="110"/>
      <c r="B66" s="176" t="s">
        <v>614</v>
      </c>
      <c r="C66" s="175" t="s">
        <v>435</v>
      </c>
      <c r="D66" s="174">
        <v>66.67</v>
      </c>
      <c r="E66" s="173">
        <v>6.3</v>
      </c>
      <c r="F66" s="172">
        <v>420.11</v>
      </c>
      <c r="G66" s="169"/>
      <c r="H66" s="169"/>
      <c r="I66" s="171"/>
      <c r="J66" s="168">
        <f>SUM(F66:I66)</f>
        <v>420.11</v>
      </c>
      <c r="K66" s="168"/>
      <c r="L66" s="170"/>
      <c r="M66" s="169"/>
      <c r="N66" s="169"/>
      <c r="O66" s="168">
        <f>SUM(K66:N66)</f>
        <v>0</v>
      </c>
      <c r="P66" s="167">
        <f>J66-O66</f>
        <v>420.11</v>
      </c>
      <c r="Q66" s="154"/>
      <c r="R66" s="480">
        <f>P66-Q66</f>
        <v>420.11</v>
      </c>
      <c r="S66" s="154"/>
    </row>
    <row r="67" spans="1:19" ht="40.5" customHeight="1" x14ac:dyDescent="0.3">
      <c r="A67" s="110"/>
      <c r="B67" s="176" t="s">
        <v>434</v>
      </c>
      <c r="C67" s="175" t="s">
        <v>433</v>
      </c>
      <c r="D67" s="174">
        <v>207.79</v>
      </c>
      <c r="E67" s="173">
        <v>12.6</v>
      </c>
      <c r="F67" s="172">
        <v>2618.7199999999998</v>
      </c>
      <c r="G67" s="169"/>
      <c r="H67" s="169"/>
      <c r="I67" s="171"/>
      <c r="J67" s="168">
        <f>SUM(F67:I67)</f>
        <v>2618.7199999999998</v>
      </c>
      <c r="K67" s="168"/>
      <c r="L67" s="170"/>
      <c r="M67" s="169"/>
      <c r="N67" s="169"/>
      <c r="O67" s="168">
        <f>SUM(K67:N67)</f>
        <v>0</v>
      </c>
      <c r="P67" s="167">
        <f>J67-O67</f>
        <v>2618.7199999999998</v>
      </c>
      <c r="Q67" s="154"/>
      <c r="R67" s="167">
        <f>P67-Q67</f>
        <v>2618.7199999999998</v>
      </c>
      <c r="S67" s="154"/>
    </row>
    <row r="68" spans="1:19" ht="40.5" customHeight="1" x14ac:dyDescent="0.3">
      <c r="A68" s="110"/>
      <c r="B68" s="176" t="s">
        <v>269</v>
      </c>
      <c r="C68" s="175" t="s">
        <v>432</v>
      </c>
      <c r="D68" s="174">
        <v>207.79</v>
      </c>
      <c r="E68" s="173">
        <v>10.55</v>
      </c>
      <c r="F68" s="172">
        <v>2191.7600000000002</v>
      </c>
      <c r="G68" s="169"/>
      <c r="H68" s="169"/>
      <c r="I68" s="168"/>
      <c r="J68" s="168">
        <f>SUM(F68:I68)</f>
        <v>2191.7600000000002</v>
      </c>
      <c r="K68" s="168"/>
      <c r="L68" s="170"/>
      <c r="M68" s="169"/>
      <c r="N68" s="169"/>
      <c r="O68" s="168">
        <f>SUM(K68:N68)</f>
        <v>0</v>
      </c>
      <c r="P68" s="167">
        <f>J68-O68</f>
        <v>2191.7600000000002</v>
      </c>
      <c r="Q68" s="154"/>
      <c r="R68" s="167">
        <f>P68-Q68</f>
        <v>2191.7600000000002</v>
      </c>
      <c r="S68" s="154"/>
    </row>
    <row r="69" spans="1:19" ht="40.5" customHeight="1" x14ac:dyDescent="0.3">
      <c r="A69" s="110"/>
      <c r="B69" s="176" t="s">
        <v>431</v>
      </c>
      <c r="C69" s="175" t="s">
        <v>430</v>
      </c>
      <c r="D69" s="174">
        <v>238.67</v>
      </c>
      <c r="E69" s="173">
        <v>12.6</v>
      </c>
      <c r="F69" s="172">
        <v>3007.9</v>
      </c>
      <c r="G69" s="169"/>
      <c r="H69" s="169"/>
      <c r="I69" s="171"/>
      <c r="J69" s="168">
        <f>SUM(F69:I69)</f>
        <v>3007.9</v>
      </c>
      <c r="K69" s="168">
        <v>38.85</v>
      </c>
      <c r="L69" s="170"/>
      <c r="M69" s="169"/>
      <c r="N69" s="169"/>
      <c r="O69" s="168">
        <f>SUM(K69:N69)</f>
        <v>38.85</v>
      </c>
      <c r="P69" s="167">
        <f>J69-O69</f>
        <v>2969.05</v>
      </c>
      <c r="Q69" s="154"/>
      <c r="R69" s="480">
        <f>P69-Q69</f>
        <v>2969.05</v>
      </c>
      <c r="S69" s="154"/>
    </row>
    <row r="70" spans="1:19" ht="40.5" customHeight="1" x14ac:dyDescent="0.3">
      <c r="A70" s="110"/>
      <c r="B70" s="176" t="s">
        <v>429</v>
      </c>
      <c r="C70" s="175" t="s">
        <v>428</v>
      </c>
      <c r="D70" s="174">
        <v>190.89</v>
      </c>
      <c r="E70" s="173">
        <v>10.55</v>
      </c>
      <c r="F70" s="172">
        <v>2013.89</v>
      </c>
      <c r="G70" s="169"/>
      <c r="H70" s="169"/>
      <c r="I70" s="171"/>
      <c r="J70" s="168">
        <f>SUM(F70:I70)</f>
        <v>2013.89</v>
      </c>
      <c r="K70" s="168"/>
      <c r="L70" s="170"/>
      <c r="M70" s="169"/>
      <c r="N70" s="169"/>
      <c r="O70" s="168">
        <f>SUM(K70:N70)</f>
        <v>0</v>
      </c>
      <c r="P70" s="167">
        <f>J70-O70</f>
        <v>2013.89</v>
      </c>
      <c r="Q70" s="154"/>
      <c r="R70" s="167">
        <f>P70-Q70</f>
        <v>2013.89</v>
      </c>
      <c r="S70" s="154"/>
    </row>
    <row r="71" spans="1:19" ht="40.5" customHeight="1" x14ac:dyDescent="0.3">
      <c r="A71" s="110"/>
      <c r="B71" s="176" t="s">
        <v>423</v>
      </c>
      <c r="C71" s="175" t="s">
        <v>425</v>
      </c>
      <c r="D71" s="174">
        <v>190.94</v>
      </c>
      <c r="E71" s="173">
        <v>12.16</v>
      </c>
      <c r="F71" s="172">
        <v>2406.37</v>
      </c>
      <c r="G71" s="169"/>
      <c r="H71" s="169"/>
      <c r="I71" s="171"/>
      <c r="J71" s="168">
        <f>SUM(F71:I71)</f>
        <v>2406.37</v>
      </c>
      <c r="K71" s="168"/>
      <c r="L71" s="170"/>
      <c r="M71" s="169"/>
      <c r="N71" s="169"/>
      <c r="O71" s="168">
        <f>SUM(K71:N71)</f>
        <v>0</v>
      </c>
      <c r="P71" s="167">
        <f>J71-O71</f>
        <v>2406.37</v>
      </c>
      <c r="Q71" s="154"/>
      <c r="R71" s="480">
        <f>P71-Q71</f>
        <v>2406.37</v>
      </c>
      <c r="S71" s="154"/>
    </row>
    <row r="72" spans="1:19" ht="40.5" customHeight="1" x14ac:dyDescent="0.3">
      <c r="A72" s="110"/>
      <c r="B72" s="176" t="s">
        <v>423</v>
      </c>
      <c r="C72" s="175" t="s">
        <v>424</v>
      </c>
      <c r="D72" s="174">
        <v>152.93</v>
      </c>
      <c r="E72" s="173">
        <v>11.23</v>
      </c>
      <c r="F72" s="172">
        <v>1717.84</v>
      </c>
      <c r="G72" s="169"/>
      <c r="H72" s="169"/>
      <c r="I72" s="171"/>
      <c r="J72" s="168">
        <f>SUM(F72:I72)</f>
        <v>1717.84</v>
      </c>
      <c r="K72" s="168"/>
      <c r="L72" s="170"/>
      <c r="M72" s="169"/>
      <c r="N72" s="169"/>
      <c r="O72" s="168">
        <f>SUM(K72:N72)</f>
        <v>0</v>
      </c>
      <c r="P72" s="167">
        <f>J72-O72</f>
        <v>1717.84</v>
      </c>
      <c r="Q72" s="154"/>
      <c r="R72" s="480">
        <f>P72-Q72</f>
        <v>1717.84</v>
      </c>
      <c r="S72" s="154"/>
    </row>
    <row r="73" spans="1:19" ht="40.5" customHeight="1" x14ac:dyDescent="0.3">
      <c r="A73" s="110"/>
      <c r="B73" s="176" t="s">
        <v>423</v>
      </c>
      <c r="C73" s="175" t="s">
        <v>422</v>
      </c>
      <c r="D73" s="174">
        <v>152.93</v>
      </c>
      <c r="E73" s="173">
        <v>8.36</v>
      </c>
      <c r="F73" s="172">
        <v>1277.9100000000001</v>
      </c>
      <c r="G73" s="169"/>
      <c r="H73" s="169"/>
      <c r="I73" s="171"/>
      <c r="J73" s="168">
        <f>SUM(F73:I73)</f>
        <v>1277.9100000000001</v>
      </c>
      <c r="K73" s="168"/>
      <c r="L73" s="170"/>
      <c r="M73" s="169"/>
      <c r="N73" s="169"/>
      <c r="O73" s="168">
        <f>SUM(K73:N73)</f>
        <v>0</v>
      </c>
      <c r="P73" s="167">
        <f>J73-O73</f>
        <v>1277.9100000000001</v>
      </c>
      <c r="Q73" s="154"/>
      <c r="R73" s="480">
        <f>P73-Q73</f>
        <v>1277.9100000000001</v>
      </c>
      <c r="S73" s="154"/>
    </row>
    <row r="74" spans="1:19" ht="40.5" customHeight="1" x14ac:dyDescent="0.3">
      <c r="A74" s="110"/>
      <c r="B74" s="176" t="s">
        <v>420</v>
      </c>
      <c r="C74" s="175" t="s">
        <v>421</v>
      </c>
      <c r="D74" s="174">
        <v>152.93</v>
      </c>
      <c r="E74" s="173">
        <v>12.6</v>
      </c>
      <c r="F74" s="172">
        <v>1926.96</v>
      </c>
      <c r="G74" s="169"/>
      <c r="H74" s="169"/>
      <c r="I74" s="168"/>
      <c r="J74" s="168">
        <f>SUM(F74:I74)</f>
        <v>1926.96</v>
      </c>
      <c r="K74" s="168"/>
      <c r="L74" s="170"/>
      <c r="M74" s="169"/>
      <c r="N74" s="169"/>
      <c r="O74" s="168">
        <f>SUM(K74:N74)</f>
        <v>0</v>
      </c>
      <c r="P74" s="167">
        <f>J74-O74</f>
        <v>1926.96</v>
      </c>
      <c r="Q74" s="154"/>
      <c r="R74" s="480">
        <f>P74-Q74</f>
        <v>1926.96</v>
      </c>
      <c r="S74" s="154"/>
    </row>
    <row r="75" spans="1:19" ht="40.5" customHeight="1" x14ac:dyDescent="0.3">
      <c r="A75" s="110"/>
      <c r="B75" s="176" t="s">
        <v>420</v>
      </c>
      <c r="C75" s="175" t="s">
        <v>613</v>
      </c>
      <c r="D75" s="174">
        <v>194.69</v>
      </c>
      <c r="E75" s="173">
        <v>10.82</v>
      </c>
      <c r="F75" s="172">
        <v>2106.92</v>
      </c>
      <c r="G75" s="169"/>
      <c r="H75" s="169"/>
      <c r="I75" s="171"/>
      <c r="J75" s="168">
        <f>SUM(F75:I75)</f>
        <v>2106.92</v>
      </c>
      <c r="K75" s="168"/>
      <c r="L75" s="170"/>
      <c r="M75" s="169"/>
      <c r="N75" s="169"/>
      <c r="O75" s="168">
        <f>SUM(K75:N75)</f>
        <v>0</v>
      </c>
      <c r="P75" s="167">
        <f>J75-O75</f>
        <v>2106.92</v>
      </c>
      <c r="Q75" s="154"/>
      <c r="R75" s="167">
        <f>P75-Q75</f>
        <v>2106.92</v>
      </c>
      <c r="S75" s="154"/>
    </row>
    <row r="76" spans="1:19" ht="40.5" customHeight="1" x14ac:dyDescent="0.3">
      <c r="A76" s="110"/>
      <c r="B76" s="176" t="s">
        <v>612</v>
      </c>
      <c r="C76" s="175" t="s">
        <v>611</v>
      </c>
      <c r="D76" s="174">
        <v>207.79</v>
      </c>
      <c r="E76" s="173">
        <v>6.85</v>
      </c>
      <c r="F76" s="172">
        <v>1423.22</v>
      </c>
      <c r="G76" s="169"/>
      <c r="H76" s="169"/>
      <c r="I76" s="171"/>
      <c r="J76" s="168">
        <f>SUM(F76:I76)</f>
        <v>1423.22</v>
      </c>
      <c r="K76" s="168"/>
      <c r="L76" s="170"/>
      <c r="M76" s="169"/>
      <c r="N76" s="169"/>
      <c r="O76" s="168"/>
      <c r="P76" s="167">
        <v>1423.22</v>
      </c>
      <c r="Q76" s="154"/>
      <c r="R76" s="480">
        <v>1423.22</v>
      </c>
      <c r="S76" s="154"/>
    </row>
    <row r="77" spans="1:19" ht="40.5" customHeight="1" x14ac:dyDescent="0.3">
      <c r="A77" s="110"/>
      <c r="B77" s="176" t="s">
        <v>416</v>
      </c>
      <c r="C77" s="175" t="s">
        <v>415</v>
      </c>
      <c r="D77" s="174">
        <v>207.79</v>
      </c>
      <c r="E77" s="173">
        <v>12.6</v>
      </c>
      <c r="F77" s="172">
        <v>2618.7199999999998</v>
      </c>
      <c r="G77" s="169"/>
      <c r="H77" s="169"/>
      <c r="I77" s="171"/>
      <c r="J77" s="168">
        <f>SUM(F77:I77)</f>
        <v>2618.7199999999998</v>
      </c>
      <c r="K77" s="168"/>
      <c r="L77" s="170"/>
      <c r="M77" s="169"/>
      <c r="N77" s="169"/>
      <c r="O77" s="168">
        <f>SUM(K77:N77)</f>
        <v>0</v>
      </c>
      <c r="P77" s="167">
        <f>J77-O77</f>
        <v>2618.7199999999998</v>
      </c>
      <c r="Q77" s="154"/>
      <c r="R77" s="167">
        <f>P77-Q77</f>
        <v>2618.7199999999998</v>
      </c>
      <c r="S77" s="154"/>
    </row>
    <row r="78" spans="1:19" ht="40.5" customHeight="1" x14ac:dyDescent="0.3">
      <c r="A78" s="110"/>
      <c r="B78" s="176" t="s">
        <v>414</v>
      </c>
      <c r="C78" s="175" t="s">
        <v>413</v>
      </c>
      <c r="D78" s="174">
        <v>242.98</v>
      </c>
      <c r="E78" s="173">
        <v>12.6</v>
      </c>
      <c r="F78" s="172">
        <v>3062.21</v>
      </c>
      <c r="G78" s="169"/>
      <c r="H78" s="169"/>
      <c r="I78" s="168"/>
      <c r="J78" s="168">
        <f>SUM(F78:I78)</f>
        <v>3062.21</v>
      </c>
      <c r="K78" s="168">
        <v>44.76</v>
      </c>
      <c r="L78" s="170"/>
      <c r="M78" s="169"/>
      <c r="N78" s="169"/>
      <c r="O78" s="168">
        <f>SUM(K78:N78)</f>
        <v>44.76</v>
      </c>
      <c r="P78" s="167">
        <f>J78-O78</f>
        <v>3017.45</v>
      </c>
      <c r="Q78" s="154"/>
      <c r="R78" s="167">
        <f>P78-Q78</f>
        <v>3017.45</v>
      </c>
      <c r="S78" s="154"/>
    </row>
    <row r="79" spans="1:19" ht="40.5" customHeight="1" x14ac:dyDescent="0.3">
      <c r="A79" s="110"/>
      <c r="B79" s="176" t="s">
        <v>412</v>
      </c>
      <c r="C79" s="481" t="s">
        <v>411</v>
      </c>
      <c r="D79" s="174">
        <v>140.6</v>
      </c>
      <c r="E79" s="173">
        <v>12.6</v>
      </c>
      <c r="F79" s="172">
        <v>1771.95</v>
      </c>
      <c r="G79" s="169"/>
      <c r="H79" s="169"/>
      <c r="I79" s="168"/>
      <c r="J79" s="168">
        <f>SUM(F79:I79)</f>
        <v>1771.95</v>
      </c>
      <c r="K79" s="168"/>
      <c r="L79" s="170"/>
      <c r="M79" s="169"/>
      <c r="N79" s="169"/>
      <c r="O79" s="168">
        <f>SUM(K79:N79)</f>
        <v>0</v>
      </c>
      <c r="P79" s="167">
        <f>J79-O79</f>
        <v>1771.95</v>
      </c>
      <c r="Q79" s="154"/>
      <c r="R79" s="480">
        <f>P79-Q79</f>
        <v>1771.95</v>
      </c>
      <c r="S79" s="154"/>
    </row>
    <row r="80" spans="1:19" ht="40.5" customHeight="1" x14ac:dyDescent="0.3">
      <c r="B80" s="176" t="s">
        <v>410</v>
      </c>
      <c r="C80" s="175" t="s">
        <v>409</v>
      </c>
      <c r="D80" s="174">
        <v>168.71</v>
      </c>
      <c r="E80" s="173">
        <v>12.6</v>
      </c>
      <c r="F80" s="172">
        <v>2126.21</v>
      </c>
      <c r="G80" s="169"/>
      <c r="H80" s="169"/>
      <c r="I80" s="168"/>
      <c r="J80" s="168">
        <f>SUM(F80:I80)</f>
        <v>2126.21</v>
      </c>
      <c r="K80" s="168"/>
      <c r="L80" s="170"/>
      <c r="M80" s="169"/>
      <c r="N80" s="169"/>
      <c r="O80" s="168">
        <f>SUM(K80:N80)</f>
        <v>0</v>
      </c>
      <c r="P80" s="167">
        <f>J80-O80</f>
        <v>2126.21</v>
      </c>
      <c r="Q80" s="154"/>
      <c r="R80" s="167">
        <f>P80-Q80</f>
        <v>2126.21</v>
      </c>
      <c r="S80" s="154"/>
    </row>
    <row r="81" spans="2:19" ht="40.5" customHeight="1" x14ac:dyDescent="0.3">
      <c r="B81" s="176" t="s">
        <v>403</v>
      </c>
      <c r="C81" s="175" t="s">
        <v>408</v>
      </c>
      <c r="D81" s="174">
        <v>88.36</v>
      </c>
      <c r="E81" s="173">
        <v>12.6</v>
      </c>
      <c r="F81" s="172">
        <v>1113.3399999999999</v>
      </c>
      <c r="G81" s="169"/>
      <c r="H81" s="169"/>
      <c r="I81" s="168"/>
      <c r="J81" s="168">
        <f>SUM(F81:I81)</f>
        <v>1113.3399999999999</v>
      </c>
      <c r="K81" s="168"/>
      <c r="L81" s="170"/>
      <c r="M81" s="169"/>
      <c r="N81" s="169"/>
      <c r="O81" s="168">
        <f>SUM(K81:N81)</f>
        <v>0</v>
      </c>
      <c r="P81" s="167">
        <f>J81-O81</f>
        <v>1113.3399999999999</v>
      </c>
      <c r="Q81" s="154"/>
      <c r="R81" s="480">
        <f>P81-Q81</f>
        <v>1113.3399999999999</v>
      </c>
      <c r="S81" s="154"/>
    </row>
    <row r="82" spans="2:19" ht="40.5" customHeight="1" x14ac:dyDescent="0.3">
      <c r="B82" s="176" t="s">
        <v>403</v>
      </c>
      <c r="C82" s="175" t="s">
        <v>407</v>
      </c>
      <c r="D82" s="174">
        <v>131.66999999999999</v>
      </c>
      <c r="E82" s="173">
        <v>12.6</v>
      </c>
      <c r="F82" s="172">
        <v>1659.4</v>
      </c>
      <c r="G82" s="169"/>
      <c r="H82" s="169"/>
      <c r="I82" s="168"/>
      <c r="J82" s="168">
        <f>SUM(F82:I82)</f>
        <v>1659.4</v>
      </c>
      <c r="K82" s="168"/>
      <c r="L82" s="170"/>
      <c r="M82" s="169"/>
      <c r="N82" s="169"/>
      <c r="O82" s="168">
        <f>SUM(K82:N82)</f>
        <v>0</v>
      </c>
      <c r="P82" s="167">
        <f>J82-O82</f>
        <v>1659.4</v>
      </c>
      <c r="Q82" s="154"/>
      <c r="R82" s="167">
        <f>P82-Q82</f>
        <v>1659.4</v>
      </c>
      <c r="S82" s="154"/>
    </row>
    <row r="83" spans="2:19" ht="40.5" customHeight="1" x14ac:dyDescent="0.3">
      <c r="B83" s="176" t="s">
        <v>403</v>
      </c>
      <c r="C83" s="175" t="s">
        <v>406</v>
      </c>
      <c r="D83" s="174">
        <v>131.66999999999999</v>
      </c>
      <c r="E83" s="173">
        <v>12.6</v>
      </c>
      <c r="F83" s="172">
        <v>1659.4</v>
      </c>
      <c r="G83" s="169"/>
      <c r="H83" s="169"/>
      <c r="I83" s="168"/>
      <c r="J83" s="168">
        <f>SUM(F83:I83)</f>
        <v>1659.4</v>
      </c>
      <c r="K83" s="168"/>
      <c r="L83" s="170"/>
      <c r="M83" s="169"/>
      <c r="N83" s="169"/>
      <c r="O83" s="168">
        <f>SUM(K83:N83)</f>
        <v>0</v>
      </c>
      <c r="P83" s="167">
        <f>J83-O83</f>
        <v>1659.4</v>
      </c>
      <c r="Q83" s="154"/>
      <c r="R83" s="480">
        <f>P83-Q83</f>
        <v>1659.4</v>
      </c>
      <c r="S83" s="154"/>
    </row>
    <row r="84" spans="2:19" ht="40.5" customHeight="1" x14ac:dyDescent="0.3">
      <c r="B84" s="176" t="s">
        <v>403</v>
      </c>
      <c r="C84" s="175" t="s">
        <v>405</v>
      </c>
      <c r="D84" s="174">
        <v>131.66999999999999</v>
      </c>
      <c r="E84" s="173">
        <v>12.6</v>
      </c>
      <c r="F84" s="172">
        <v>1659.4</v>
      </c>
      <c r="G84" s="169"/>
      <c r="H84" s="169"/>
      <c r="I84" s="171"/>
      <c r="J84" s="168">
        <f>SUM(F84:I84)</f>
        <v>1659.4</v>
      </c>
      <c r="K84" s="168"/>
      <c r="L84" s="170"/>
      <c r="M84" s="169"/>
      <c r="N84" s="169"/>
      <c r="O84" s="168">
        <f>SUM(K84:N84)</f>
        <v>0</v>
      </c>
      <c r="P84" s="167">
        <f>J84-O84</f>
        <v>1659.4</v>
      </c>
      <c r="Q84" s="154"/>
      <c r="R84" s="480">
        <f>P84-Q84</f>
        <v>1659.4</v>
      </c>
      <c r="S84" s="154"/>
    </row>
    <row r="85" spans="2:19" ht="40.5" customHeight="1" x14ac:dyDescent="0.3">
      <c r="B85" s="176" t="s">
        <v>403</v>
      </c>
      <c r="C85" s="175" t="s">
        <v>404</v>
      </c>
      <c r="D85" s="174">
        <v>166.93</v>
      </c>
      <c r="E85" s="173">
        <v>10.55</v>
      </c>
      <c r="F85" s="172">
        <v>1760.77</v>
      </c>
      <c r="G85" s="169"/>
      <c r="H85" s="169"/>
      <c r="I85" s="168"/>
      <c r="J85" s="168">
        <f>SUM(F85:I85)</f>
        <v>1760.77</v>
      </c>
      <c r="K85" s="168"/>
      <c r="L85" s="170"/>
      <c r="M85" s="169"/>
      <c r="N85" s="169"/>
      <c r="O85" s="168">
        <f>SUM(K85:N85)</f>
        <v>0</v>
      </c>
      <c r="P85" s="167">
        <f>J85-O85</f>
        <v>1760.77</v>
      </c>
      <c r="Q85" s="154"/>
      <c r="R85" s="167">
        <f>P85-Q85</f>
        <v>1760.77</v>
      </c>
      <c r="S85" s="154"/>
    </row>
    <row r="86" spans="2:19" ht="40.5" customHeight="1" x14ac:dyDescent="0.3">
      <c r="B86" s="176" t="s">
        <v>401</v>
      </c>
      <c r="C86" s="481" t="s">
        <v>400</v>
      </c>
      <c r="D86" s="174">
        <v>108.18</v>
      </c>
      <c r="E86" s="173">
        <v>12.6</v>
      </c>
      <c r="F86" s="172">
        <f>D86*E86</f>
        <v>1363.068</v>
      </c>
      <c r="G86" s="169"/>
      <c r="H86" s="169"/>
      <c r="I86" s="168"/>
      <c r="J86" s="168">
        <f>SUM(F86:I86)</f>
        <v>1363.068</v>
      </c>
      <c r="K86" s="168"/>
      <c r="L86" s="170"/>
      <c r="M86" s="169"/>
      <c r="N86" s="169"/>
      <c r="O86" s="168">
        <f>SUM(K86:N86)</f>
        <v>0</v>
      </c>
      <c r="P86" s="167">
        <f>J86-O86</f>
        <v>1363.068</v>
      </c>
      <c r="Q86" s="154"/>
      <c r="R86" s="167">
        <f>P86-Q86</f>
        <v>1363.068</v>
      </c>
      <c r="S86" s="154"/>
    </row>
    <row r="87" spans="2:19" ht="40.5" customHeight="1" x14ac:dyDescent="0.3">
      <c r="B87" s="176" t="s">
        <v>399</v>
      </c>
      <c r="C87" s="175" t="s">
        <v>398</v>
      </c>
      <c r="D87" s="174">
        <v>172.91</v>
      </c>
      <c r="E87" s="173">
        <v>8.36</v>
      </c>
      <c r="F87" s="172">
        <v>1444.86</v>
      </c>
      <c r="G87" s="169"/>
      <c r="H87" s="169"/>
      <c r="I87" s="171"/>
      <c r="J87" s="168">
        <f>SUM(F87:I87)</f>
        <v>1444.86</v>
      </c>
      <c r="K87" s="168"/>
      <c r="L87" s="170"/>
      <c r="M87" s="169"/>
      <c r="N87" s="169"/>
      <c r="O87" s="168">
        <f>SUM(K87:N87)</f>
        <v>0</v>
      </c>
      <c r="P87" s="167">
        <f>J87-O87</f>
        <v>1444.86</v>
      </c>
      <c r="Q87" s="154"/>
      <c r="R87" s="167">
        <f>P87-Q87</f>
        <v>1444.86</v>
      </c>
      <c r="S87" s="154"/>
    </row>
    <row r="88" spans="2:19" ht="40.5" customHeight="1" x14ac:dyDescent="0.3">
      <c r="B88" s="176" t="s">
        <v>397</v>
      </c>
      <c r="C88" s="175" t="s">
        <v>396</v>
      </c>
      <c r="D88" s="174">
        <v>144.52000000000001</v>
      </c>
      <c r="E88" s="173">
        <v>10.55</v>
      </c>
      <c r="F88" s="172">
        <v>1524.39</v>
      </c>
      <c r="G88" s="169"/>
      <c r="H88" s="169"/>
      <c r="I88" s="171"/>
      <c r="J88" s="168">
        <f>SUM(F88:I88)</f>
        <v>1524.39</v>
      </c>
      <c r="K88" s="168"/>
      <c r="L88" s="170"/>
      <c r="M88" s="169"/>
      <c r="N88" s="169"/>
      <c r="O88" s="168">
        <f>SUM(K88:N88)</f>
        <v>0</v>
      </c>
      <c r="P88" s="167">
        <f>J88-O88</f>
        <v>1524.39</v>
      </c>
      <c r="Q88" s="154"/>
      <c r="R88" s="480">
        <f>P88-Q88</f>
        <v>1524.39</v>
      </c>
      <c r="S88" s="154"/>
    </row>
    <row r="89" spans="2:19" ht="40.5" customHeight="1" x14ac:dyDescent="0.3">
      <c r="B89" s="176" t="s">
        <v>395</v>
      </c>
      <c r="C89" s="175" t="s">
        <v>394</v>
      </c>
      <c r="D89" s="174">
        <v>144.52000000000001</v>
      </c>
      <c r="E89" s="173">
        <v>10.55</v>
      </c>
      <c r="F89" s="172">
        <v>1524.39</v>
      </c>
      <c r="G89" s="169"/>
      <c r="H89" s="169"/>
      <c r="I89" s="171"/>
      <c r="J89" s="168">
        <f>SUM(F89:I89)</f>
        <v>1524.39</v>
      </c>
      <c r="K89" s="168"/>
      <c r="L89" s="170"/>
      <c r="M89" s="169"/>
      <c r="N89" s="169"/>
      <c r="O89" s="168">
        <f>SUM(K89:N89)</f>
        <v>0</v>
      </c>
      <c r="P89" s="167">
        <f>J89-O89</f>
        <v>1524.39</v>
      </c>
      <c r="Q89" s="154"/>
      <c r="R89" s="480">
        <f>P89-Q89</f>
        <v>1524.39</v>
      </c>
      <c r="S89" s="154"/>
    </row>
    <row r="90" spans="2:19" ht="40.5" customHeight="1" x14ac:dyDescent="0.3">
      <c r="B90" s="176" t="s">
        <v>393</v>
      </c>
      <c r="C90" s="175" t="s">
        <v>392</v>
      </c>
      <c r="D90" s="174">
        <v>358.8</v>
      </c>
      <c r="E90" s="173">
        <v>12.6</v>
      </c>
      <c r="F90" s="172">
        <v>4521.8599999999997</v>
      </c>
      <c r="G90" s="169"/>
      <c r="H90" s="169"/>
      <c r="I90" s="169"/>
      <c r="J90" s="168">
        <f>SUM(F90:I90)</f>
        <v>4521.8599999999997</v>
      </c>
      <c r="K90" s="168">
        <v>399.66</v>
      </c>
      <c r="L90" s="170"/>
      <c r="M90" s="169"/>
      <c r="N90" s="169"/>
      <c r="O90" s="168">
        <f>SUM(K90:N90)</f>
        <v>399.66</v>
      </c>
      <c r="P90" s="167">
        <f>J90-O90</f>
        <v>4122.2</v>
      </c>
      <c r="Q90" s="154"/>
      <c r="R90" s="167">
        <f>P90-Q90</f>
        <v>4122.2</v>
      </c>
      <c r="S90" s="154"/>
    </row>
    <row r="91" spans="2:19" ht="40.5" customHeight="1" x14ac:dyDescent="0.3">
      <c r="B91" s="176" t="s">
        <v>391</v>
      </c>
      <c r="C91" s="175" t="s">
        <v>390</v>
      </c>
      <c r="D91" s="173">
        <v>358.8</v>
      </c>
      <c r="E91" s="173">
        <v>12.6</v>
      </c>
      <c r="F91" s="172">
        <v>4521.8599999999997</v>
      </c>
      <c r="G91" s="171"/>
      <c r="H91" s="171"/>
      <c r="I91" s="171"/>
      <c r="J91" s="168">
        <f>SUM(F91:I91)</f>
        <v>4521.8599999999997</v>
      </c>
      <c r="K91" s="168">
        <v>399.66</v>
      </c>
      <c r="L91" s="168"/>
      <c r="M91" s="171"/>
      <c r="N91" s="171"/>
      <c r="O91" s="168">
        <f>SUM(K91:N91)</f>
        <v>399.66</v>
      </c>
      <c r="P91" s="167">
        <f>J91-O91</f>
        <v>4122.2</v>
      </c>
      <c r="Q91" s="154"/>
      <c r="R91" s="480">
        <f>P91-Q91</f>
        <v>4122.2</v>
      </c>
      <c r="S91" s="154"/>
    </row>
    <row r="92" spans="2:19" ht="40.5" customHeight="1" x14ac:dyDescent="0.3">
      <c r="B92" s="176" t="s">
        <v>388</v>
      </c>
      <c r="C92" s="175" t="s">
        <v>389</v>
      </c>
      <c r="D92" s="174">
        <v>167.1</v>
      </c>
      <c r="E92" s="173">
        <v>12.6</v>
      </c>
      <c r="F92" s="172">
        <v>2105.92</v>
      </c>
      <c r="G92" s="169"/>
      <c r="H92" s="169"/>
      <c r="I92" s="168"/>
      <c r="J92" s="168">
        <f>SUM(F92:I92)</f>
        <v>2105.92</v>
      </c>
      <c r="K92" s="168"/>
      <c r="L92" s="170"/>
      <c r="M92" s="169"/>
      <c r="N92" s="169"/>
      <c r="O92" s="168">
        <f>SUM(K92:N92)</f>
        <v>0</v>
      </c>
      <c r="P92" s="167">
        <f>J92-O92</f>
        <v>2105.92</v>
      </c>
      <c r="Q92" s="154"/>
      <c r="R92" s="167">
        <f>P92-Q92</f>
        <v>2105.92</v>
      </c>
      <c r="S92" s="154"/>
    </row>
    <row r="93" spans="2:19" ht="40.5" customHeight="1" x14ac:dyDescent="0.3">
      <c r="B93" s="176" t="s">
        <v>388</v>
      </c>
      <c r="C93" s="175" t="s">
        <v>387</v>
      </c>
      <c r="D93" s="174">
        <v>167.1</v>
      </c>
      <c r="E93" s="173">
        <v>12.6</v>
      </c>
      <c r="F93" s="172">
        <v>2105.92</v>
      </c>
      <c r="G93" s="169"/>
      <c r="H93" s="169"/>
      <c r="I93" s="171"/>
      <c r="J93" s="168">
        <f>SUM(F93:I93)</f>
        <v>2105.92</v>
      </c>
      <c r="K93" s="168"/>
      <c r="L93" s="170"/>
      <c r="M93" s="169"/>
      <c r="N93" s="169"/>
      <c r="O93" s="168">
        <f>SUM(K93:N93)</f>
        <v>0</v>
      </c>
      <c r="P93" s="167">
        <f>J93-O93</f>
        <v>2105.92</v>
      </c>
      <c r="Q93" s="154"/>
      <c r="R93" s="480">
        <f>P93-Q93</f>
        <v>2105.92</v>
      </c>
      <c r="S93" s="154"/>
    </row>
    <row r="94" spans="2:19" ht="40.5" customHeight="1" x14ac:dyDescent="0.3">
      <c r="B94" s="176" t="s">
        <v>386</v>
      </c>
      <c r="C94" s="175" t="s">
        <v>385</v>
      </c>
      <c r="D94" s="174">
        <v>207.79</v>
      </c>
      <c r="E94" s="173">
        <v>9.59</v>
      </c>
      <c r="F94" s="172">
        <f>D94*E94</f>
        <v>1992.7060999999999</v>
      </c>
      <c r="G94" s="169"/>
      <c r="H94" s="169"/>
      <c r="I94" s="171"/>
      <c r="J94" s="168">
        <f>SUM(F94:I94)</f>
        <v>1992.7060999999999</v>
      </c>
      <c r="K94" s="168"/>
      <c r="L94" s="170"/>
      <c r="M94" s="169"/>
      <c r="N94" s="169"/>
      <c r="O94" s="168">
        <f>SUM(K94:N94)</f>
        <v>0</v>
      </c>
      <c r="P94" s="168">
        <f>J94-O94</f>
        <v>1992.7060999999999</v>
      </c>
      <c r="Q94" s="154"/>
      <c r="R94" s="167">
        <f>P94-Q94</f>
        <v>1992.7060999999999</v>
      </c>
      <c r="S94" s="154"/>
    </row>
    <row r="95" spans="2:19" ht="40.5" customHeight="1" x14ac:dyDescent="0.3">
      <c r="B95" s="176" t="s">
        <v>377</v>
      </c>
      <c r="C95" s="175" t="s">
        <v>384</v>
      </c>
      <c r="D95" s="174">
        <v>214.05</v>
      </c>
      <c r="E95" s="173">
        <v>12.6</v>
      </c>
      <c r="F95" s="172">
        <v>2697.03</v>
      </c>
      <c r="G95" s="169"/>
      <c r="H95" s="169"/>
      <c r="I95" s="169"/>
      <c r="J95" s="168">
        <f>SUM(F95:I95)</f>
        <v>2697.03</v>
      </c>
      <c r="K95" s="168">
        <v>5.09</v>
      </c>
      <c r="L95" s="170"/>
      <c r="M95" s="169"/>
      <c r="N95" s="169"/>
      <c r="O95" s="168">
        <f>SUM(K95:N95)</f>
        <v>5.09</v>
      </c>
      <c r="P95" s="167">
        <f>J95-O95</f>
        <v>2691.94</v>
      </c>
      <c r="Q95" s="154"/>
      <c r="R95" s="480">
        <f>P95-Q95</f>
        <v>2691.94</v>
      </c>
      <c r="S95" s="154"/>
    </row>
    <row r="96" spans="2:19" ht="40.5" customHeight="1" x14ac:dyDescent="0.3">
      <c r="B96" s="176" t="s">
        <v>377</v>
      </c>
      <c r="C96" s="175" t="s">
        <v>383</v>
      </c>
      <c r="D96" s="174">
        <v>214.05</v>
      </c>
      <c r="E96" s="173">
        <v>12.6</v>
      </c>
      <c r="F96" s="172">
        <v>2697.03</v>
      </c>
      <c r="G96" s="169"/>
      <c r="H96" s="169"/>
      <c r="I96" s="169"/>
      <c r="J96" s="168">
        <f>SUM(F96:I96)</f>
        <v>2697.03</v>
      </c>
      <c r="K96" s="168">
        <v>5.09</v>
      </c>
      <c r="L96" s="170"/>
      <c r="M96" s="169"/>
      <c r="N96" s="169"/>
      <c r="O96" s="168">
        <f>SUM(K96:N96)</f>
        <v>5.09</v>
      </c>
      <c r="P96" s="167">
        <f>J96-O96</f>
        <v>2691.94</v>
      </c>
      <c r="Q96" s="154"/>
      <c r="R96" s="167">
        <f>P96-Q96</f>
        <v>2691.94</v>
      </c>
      <c r="S96" s="154"/>
    </row>
    <row r="97" spans="2:19" ht="40.5" customHeight="1" x14ac:dyDescent="0.3">
      <c r="B97" s="176" t="s">
        <v>377</v>
      </c>
      <c r="C97" s="175" t="s">
        <v>382</v>
      </c>
      <c r="D97" s="174">
        <v>214.05</v>
      </c>
      <c r="E97" s="173">
        <v>12.6</v>
      </c>
      <c r="F97" s="172">
        <f>D97*E97</f>
        <v>2697.03</v>
      </c>
      <c r="G97" s="169"/>
      <c r="H97" s="169"/>
      <c r="I97" s="169"/>
      <c r="J97" s="168">
        <f>SUM(F97:I97)</f>
        <v>2697.03</v>
      </c>
      <c r="K97" s="168">
        <v>5.09</v>
      </c>
      <c r="L97" s="170"/>
      <c r="M97" s="169"/>
      <c r="N97" s="169"/>
      <c r="O97" s="168">
        <f>SUM(K97:N97)</f>
        <v>5.09</v>
      </c>
      <c r="P97" s="167">
        <f>J97-O97</f>
        <v>2691.94</v>
      </c>
      <c r="Q97" s="154"/>
      <c r="R97" s="167">
        <f>P97-Q97</f>
        <v>2691.94</v>
      </c>
      <c r="S97" s="154"/>
    </row>
    <row r="98" spans="2:19" ht="40.5" customHeight="1" x14ac:dyDescent="0.3">
      <c r="B98" s="176" t="s">
        <v>377</v>
      </c>
      <c r="C98" s="175" t="s">
        <v>381</v>
      </c>
      <c r="D98" s="174">
        <v>214.05</v>
      </c>
      <c r="E98" s="173">
        <v>12.6</v>
      </c>
      <c r="F98" s="172">
        <f>D98*E98</f>
        <v>2697.03</v>
      </c>
      <c r="G98" s="169"/>
      <c r="H98" s="169"/>
      <c r="I98" s="171"/>
      <c r="J98" s="168">
        <f>SUM(F98:I98)</f>
        <v>2697.03</v>
      </c>
      <c r="K98" s="168">
        <v>5.09</v>
      </c>
      <c r="L98" s="170"/>
      <c r="M98" s="169"/>
      <c r="N98" s="169"/>
      <c r="O98" s="168">
        <f>SUM(K98:N98)</f>
        <v>5.09</v>
      </c>
      <c r="P98" s="167">
        <f>J98-O98</f>
        <v>2691.94</v>
      </c>
      <c r="Q98" s="154"/>
      <c r="R98" s="167">
        <f>P98-Q98</f>
        <v>2691.94</v>
      </c>
      <c r="S98" s="154"/>
    </row>
    <row r="99" spans="2:19" ht="40.5" customHeight="1" x14ac:dyDescent="0.3">
      <c r="B99" s="176" t="s">
        <v>377</v>
      </c>
      <c r="C99" s="175" t="s">
        <v>479</v>
      </c>
      <c r="D99" s="174">
        <v>246.67</v>
      </c>
      <c r="E99" s="173">
        <v>12.6</v>
      </c>
      <c r="F99" s="172">
        <v>3108.72</v>
      </c>
      <c r="G99" s="169"/>
      <c r="H99" s="169"/>
      <c r="I99" s="171"/>
      <c r="J99" s="168">
        <f>SUM(F99:I99)</f>
        <v>3108.72</v>
      </c>
      <c r="K99" s="168">
        <v>73.27</v>
      </c>
      <c r="L99" s="170"/>
      <c r="M99" s="169"/>
      <c r="N99" s="169"/>
      <c r="O99" s="168">
        <f>SUM(K99:N99)</f>
        <v>73.27</v>
      </c>
      <c r="P99" s="167">
        <f>J99-O99</f>
        <v>3035.45</v>
      </c>
      <c r="Q99" s="154"/>
      <c r="R99" s="167">
        <f>P99-Q99</f>
        <v>3035.45</v>
      </c>
      <c r="S99" s="154"/>
    </row>
    <row r="100" spans="2:19" ht="40.5" customHeight="1" x14ac:dyDescent="0.3">
      <c r="B100" s="176" t="s">
        <v>377</v>
      </c>
      <c r="C100" s="175" t="s">
        <v>380</v>
      </c>
      <c r="D100" s="174">
        <v>273.95</v>
      </c>
      <c r="E100" s="173">
        <v>12.6</v>
      </c>
      <c r="F100" s="172">
        <v>3452.52</v>
      </c>
      <c r="G100" s="169"/>
      <c r="H100" s="169"/>
      <c r="I100" s="169"/>
      <c r="J100" s="168">
        <f>SUM(F100:I100)</f>
        <v>3452.52</v>
      </c>
      <c r="K100" s="168">
        <v>128.28</v>
      </c>
      <c r="L100" s="170"/>
      <c r="M100" s="169"/>
      <c r="N100" s="169"/>
      <c r="O100" s="168">
        <f>SUM(K100:N100)</f>
        <v>128.28</v>
      </c>
      <c r="P100" s="167">
        <f>J100-O100</f>
        <v>3324.24</v>
      </c>
      <c r="Q100" s="154"/>
      <c r="R100" s="480">
        <f>P100-Q100</f>
        <v>3324.24</v>
      </c>
      <c r="S100" s="154"/>
    </row>
    <row r="101" spans="2:19" ht="40.5" customHeight="1" x14ac:dyDescent="0.3">
      <c r="B101" s="176" t="s">
        <v>377</v>
      </c>
      <c r="C101" s="175" t="s">
        <v>379</v>
      </c>
      <c r="D101" s="174">
        <v>285.86</v>
      </c>
      <c r="E101" s="173">
        <v>12.6</v>
      </c>
      <c r="F101" s="172">
        <v>3602.62</v>
      </c>
      <c r="G101" s="169"/>
      <c r="H101" s="169"/>
      <c r="I101" s="169"/>
      <c r="J101" s="168">
        <f>SUM(F101:I101)</f>
        <v>3602.62</v>
      </c>
      <c r="K101" s="168">
        <v>164.37</v>
      </c>
      <c r="L101" s="170"/>
      <c r="M101" s="169"/>
      <c r="N101" s="169"/>
      <c r="O101" s="168">
        <f>SUM(K101:N101)</f>
        <v>164.37</v>
      </c>
      <c r="P101" s="167">
        <f>J101-O101</f>
        <v>3438.25</v>
      </c>
      <c r="Q101" s="154"/>
      <c r="R101" s="167">
        <f>P101-Q101</f>
        <v>3438.25</v>
      </c>
      <c r="S101" s="154"/>
    </row>
    <row r="102" spans="2:19" ht="40.5" customHeight="1" x14ac:dyDescent="0.3">
      <c r="B102" s="176" t="s">
        <v>377</v>
      </c>
      <c r="C102" s="175" t="s">
        <v>378</v>
      </c>
      <c r="D102" s="174">
        <v>214.05</v>
      </c>
      <c r="E102" s="173">
        <v>10.55</v>
      </c>
      <c r="F102" s="172">
        <v>2257.79</v>
      </c>
      <c r="G102" s="169"/>
      <c r="H102" s="169"/>
      <c r="I102" s="171"/>
      <c r="J102" s="168">
        <f>SUM(F102:I102)</f>
        <v>2257.79</v>
      </c>
      <c r="K102" s="168"/>
      <c r="L102" s="170"/>
      <c r="M102" s="169"/>
      <c r="N102" s="169"/>
      <c r="O102" s="168">
        <f>SUM(K102:N102)</f>
        <v>0</v>
      </c>
      <c r="P102" s="167">
        <f>J102-O102</f>
        <v>2257.79</v>
      </c>
      <c r="Q102" s="154"/>
      <c r="R102" s="480">
        <f>P102-Q102</f>
        <v>2257.79</v>
      </c>
      <c r="S102" s="154"/>
    </row>
    <row r="103" spans="2:19" ht="40.5" customHeight="1" x14ac:dyDescent="0.3">
      <c r="B103" s="176" t="s">
        <v>377</v>
      </c>
      <c r="C103" s="175" t="s">
        <v>610</v>
      </c>
      <c r="D103" s="174">
        <v>214.05</v>
      </c>
      <c r="E103" s="173">
        <v>8.36</v>
      </c>
      <c r="F103" s="172">
        <v>1788.64</v>
      </c>
      <c r="G103" s="169"/>
      <c r="H103" s="169"/>
      <c r="I103" s="171"/>
      <c r="J103" s="168">
        <f>SUM(F103:I103)</f>
        <v>1788.64</v>
      </c>
      <c r="K103" s="168"/>
      <c r="L103" s="170"/>
      <c r="M103" s="169"/>
      <c r="N103" s="169"/>
      <c r="O103" s="168"/>
      <c r="P103" s="167">
        <v>1788.64</v>
      </c>
      <c r="Q103" s="154"/>
      <c r="R103" s="480">
        <v>1788.64</v>
      </c>
      <c r="S103" s="154"/>
    </row>
    <row r="104" spans="2:19" ht="40.5" customHeight="1" x14ac:dyDescent="0.3">
      <c r="B104" s="176" t="s">
        <v>377</v>
      </c>
      <c r="C104" s="175" t="s">
        <v>376</v>
      </c>
      <c r="D104" s="174">
        <v>214.05</v>
      </c>
      <c r="E104" s="173">
        <v>12.6</v>
      </c>
      <c r="F104" s="172">
        <v>2697.62</v>
      </c>
      <c r="G104" s="169"/>
      <c r="H104" s="169"/>
      <c r="I104" s="171"/>
      <c r="J104" s="168">
        <f>SUM(F104:I104)</f>
        <v>2697.62</v>
      </c>
      <c r="K104" s="168">
        <v>5.09</v>
      </c>
      <c r="L104" s="170"/>
      <c r="M104" s="169"/>
      <c r="N104" s="169"/>
      <c r="O104" s="168">
        <f>SUM(K104:N104)</f>
        <v>5.09</v>
      </c>
      <c r="P104" s="167">
        <f>J104-O104</f>
        <v>2692.5299999999997</v>
      </c>
      <c r="Q104" s="154"/>
      <c r="R104" s="167">
        <f>P104-Q104</f>
        <v>2692.5299999999997</v>
      </c>
      <c r="S104" s="154"/>
    </row>
    <row r="105" spans="2:19" ht="40.5" customHeight="1" x14ac:dyDescent="0.3">
      <c r="B105" s="176" t="s">
        <v>145</v>
      </c>
      <c r="C105" s="175" t="s">
        <v>375</v>
      </c>
      <c r="D105" s="174">
        <v>246.67</v>
      </c>
      <c r="E105" s="173">
        <v>12.6</v>
      </c>
      <c r="F105" s="172">
        <v>3108.72</v>
      </c>
      <c r="G105" s="169"/>
      <c r="H105" s="169"/>
      <c r="I105" s="171"/>
      <c r="J105" s="168">
        <f>SUM(F105:I105)</f>
        <v>3108.72</v>
      </c>
      <c r="K105" s="168">
        <v>73.27</v>
      </c>
      <c r="L105" s="170"/>
      <c r="M105" s="169"/>
      <c r="N105" s="169"/>
      <c r="O105" s="168">
        <f>SUM(K105:N105)</f>
        <v>73.27</v>
      </c>
      <c r="P105" s="167">
        <f>J105-O105</f>
        <v>3035.45</v>
      </c>
      <c r="Q105" s="154"/>
      <c r="R105" s="167">
        <f>P105-Q105</f>
        <v>3035.45</v>
      </c>
      <c r="S105" s="179"/>
    </row>
    <row r="106" spans="2:19" ht="40.5" customHeight="1" x14ac:dyDescent="0.3">
      <c r="B106" s="176" t="s">
        <v>374</v>
      </c>
      <c r="C106" s="175" t="s">
        <v>373</v>
      </c>
      <c r="D106" s="174">
        <v>173.96</v>
      </c>
      <c r="E106" s="173">
        <v>12.6</v>
      </c>
      <c r="F106" s="172">
        <v>2192.37</v>
      </c>
      <c r="G106" s="169"/>
      <c r="H106" s="169"/>
      <c r="I106" s="169"/>
      <c r="J106" s="168">
        <f>SUM(F106:I106)</f>
        <v>2192.37</v>
      </c>
      <c r="K106" s="168"/>
      <c r="L106" s="170"/>
      <c r="M106" s="169"/>
      <c r="N106" s="169"/>
      <c r="O106" s="168">
        <f>SUM(K106:N106)</f>
        <v>0</v>
      </c>
      <c r="P106" s="167">
        <f>J106-O106</f>
        <v>2192.37</v>
      </c>
      <c r="Q106" s="154"/>
      <c r="R106" s="167">
        <f>P106-Q106</f>
        <v>2192.37</v>
      </c>
      <c r="S106" s="154"/>
    </row>
    <row r="107" spans="2:19" ht="40.5" customHeight="1" x14ac:dyDescent="0.3">
      <c r="B107" s="176" t="s">
        <v>372</v>
      </c>
      <c r="C107" s="175" t="s">
        <v>371</v>
      </c>
      <c r="D107" s="174">
        <v>211.27</v>
      </c>
      <c r="E107" s="173">
        <v>12.6</v>
      </c>
      <c r="F107" s="172">
        <v>2662.58</v>
      </c>
      <c r="G107" s="169"/>
      <c r="H107" s="169"/>
      <c r="I107" s="171"/>
      <c r="J107" s="168">
        <f>SUM(F107:I107)</f>
        <v>2662.58</v>
      </c>
      <c r="K107" s="168">
        <v>1.28</v>
      </c>
      <c r="L107" s="170"/>
      <c r="M107" s="169"/>
      <c r="N107" s="169"/>
      <c r="O107" s="168">
        <f>SUM(K107:N107)</f>
        <v>1.28</v>
      </c>
      <c r="P107" s="167">
        <f>J107-O107</f>
        <v>2661.2999999999997</v>
      </c>
      <c r="Q107" s="154"/>
      <c r="R107" s="167">
        <f>P107-Q107</f>
        <v>2661.2999999999997</v>
      </c>
      <c r="S107" s="154"/>
    </row>
    <row r="108" spans="2:19" ht="40.5" customHeight="1" x14ac:dyDescent="0.3">
      <c r="B108" s="176" t="s">
        <v>369</v>
      </c>
      <c r="C108" s="175" t="s">
        <v>370</v>
      </c>
      <c r="D108" s="174">
        <v>207.79</v>
      </c>
      <c r="E108" s="173">
        <v>12.6</v>
      </c>
      <c r="F108" s="172">
        <v>2618.7199999999998</v>
      </c>
      <c r="G108" s="169"/>
      <c r="H108" s="169"/>
      <c r="I108" s="169"/>
      <c r="J108" s="168">
        <f>SUM(F108:I108)</f>
        <v>2618.7199999999998</v>
      </c>
      <c r="K108" s="168"/>
      <c r="L108" s="170"/>
      <c r="M108" s="169"/>
      <c r="N108" s="169"/>
      <c r="O108" s="168">
        <f>SUM(K108:N108)</f>
        <v>0</v>
      </c>
      <c r="P108" s="167">
        <f>J108-O108</f>
        <v>2618.7199999999998</v>
      </c>
      <c r="Q108" s="154"/>
      <c r="R108" s="167">
        <f>P108-Q108</f>
        <v>2618.7199999999998</v>
      </c>
      <c r="S108" s="154"/>
    </row>
    <row r="109" spans="2:19" ht="40.5" customHeight="1" x14ac:dyDescent="0.3">
      <c r="B109" s="176" t="s">
        <v>369</v>
      </c>
      <c r="C109" s="175" t="s">
        <v>368</v>
      </c>
      <c r="D109" s="174">
        <v>207.79</v>
      </c>
      <c r="E109" s="173">
        <v>12.6</v>
      </c>
      <c r="F109" s="172">
        <v>2618.7199999999998</v>
      </c>
      <c r="G109" s="169"/>
      <c r="H109" s="169"/>
      <c r="I109" s="169"/>
      <c r="J109" s="168">
        <f>SUM(F109:I109)</f>
        <v>2618.7199999999998</v>
      </c>
      <c r="K109" s="168"/>
      <c r="L109" s="170"/>
      <c r="M109" s="169"/>
      <c r="N109" s="169"/>
      <c r="O109" s="168">
        <f>SUM(K109:N109)</f>
        <v>0</v>
      </c>
      <c r="P109" s="167">
        <f>J109-O109</f>
        <v>2618.7199999999998</v>
      </c>
      <c r="Q109" s="154"/>
      <c r="R109" s="167">
        <f>P109-Q109</f>
        <v>2618.7199999999998</v>
      </c>
      <c r="S109" s="154"/>
    </row>
    <row r="110" spans="2:19" ht="40.5" customHeight="1" x14ac:dyDescent="0.3">
      <c r="B110" s="176" t="s">
        <v>367</v>
      </c>
      <c r="C110" s="175" t="s">
        <v>366</v>
      </c>
      <c r="D110" s="174">
        <v>207.79</v>
      </c>
      <c r="E110" s="173">
        <v>12.6</v>
      </c>
      <c r="F110" s="172">
        <v>2618.7199999999998</v>
      </c>
      <c r="G110" s="169"/>
      <c r="H110" s="169"/>
      <c r="I110" s="171"/>
      <c r="J110" s="168">
        <f>SUM(F110:I110)</f>
        <v>2618.7199999999998</v>
      </c>
      <c r="K110" s="168"/>
      <c r="L110" s="170"/>
      <c r="M110" s="169"/>
      <c r="N110" s="169"/>
      <c r="O110" s="168">
        <f>SUM(K110:N110)</f>
        <v>0</v>
      </c>
      <c r="P110" s="168">
        <f>J110-O110</f>
        <v>2618.7199999999998</v>
      </c>
      <c r="Q110" s="154"/>
      <c r="R110" s="167">
        <f>P110-Q110</f>
        <v>2618.7199999999998</v>
      </c>
      <c r="S110" s="154"/>
    </row>
    <row r="111" spans="2:19" ht="40.5" customHeight="1" x14ac:dyDescent="0.3">
      <c r="B111" s="178" t="s">
        <v>262</v>
      </c>
      <c r="C111" s="175" t="s">
        <v>365</v>
      </c>
      <c r="D111" s="174">
        <v>211.27</v>
      </c>
      <c r="E111" s="173">
        <v>12.6</v>
      </c>
      <c r="F111" s="172">
        <v>2662.58</v>
      </c>
      <c r="G111" s="169"/>
      <c r="H111" s="169"/>
      <c r="I111" s="171"/>
      <c r="J111" s="168">
        <f>SUM(F111:I111)</f>
        <v>2662.58</v>
      </c>
      <c r="K111" s="168">
        <v>1.28</v>
      </c>
      <c r="L111" s="170"/>
      <c r="M111" s="169"/>
      <c r="N111" s="169"/>
      <c r="O111" s="168">
        <f>SUM(K111:N111)</f>
        <v>1.28</v>
      </c>
      <c r="P111" s="167">
        <f>J111-O111</f>
        <v>2661.2999999999997</v>
      </c>
      <c r="Q111" s="154"/>
      <c r="R111" s="480">
        <f>P111-Q111</f>
        <v>2661.2999999999997</v>
      </c>
      <c r="S111" s="154"/>
    </row>
    <row r="112" spans="2:19" ht="40.5" customHeight="1" x14ac:dyDescent="0.3">
      <c r="B112" s="176" t="s">
        <v>262</v>
      </c>
      <c r="C112" s="175" t="s">
        <v>364</v>
      </c>
      <c r="D112" s="174">
        <v>211.27</v>
      </c>
      <c r="E112" s="173">
        <v>10.55</v>
      </c>
      <c r="F112" s="172">
        <v>2228.46</v>
      </c>
      <c r="G112" s="169"/>
      <c r="H112" s="169"/>
      <c r="I112" s="171"/>
      <c r="J112" s="168">
        <f>SUM(F112:I112)</f>
        <v>2228.46</v>
      </c>
      <c r="K112" s="168"/>
      <c r="L112" s="170"/>
      <c r="M112" s="169"/>
      <c r="N112" s="169"/>
      <c r="O112" s="168">
        <f>SUM(K112:N112)</f>
        <v>0</v>
      </c>
      <c r="P112" s="167">
        <f>J112-O112</f>
        <v>2228.46</v>
      </c>
      <c r="Q112" s="154"/>
      <c r="R112" s="480">
        <f>P112-Q112</f>
        <v>2228.46</v>
      </c>
      <c r="S112" s="154"/>
    </row>
    <row r="113" spans="1:20" ht="40.5" customHeight="1" x14ac:dyDescent="0.3">
      <c r="B113" s="176" t="s">
        <v>363</v>
      </c>
      <c r="C113" s="175" t="s">
        <v>362</v>
      </c>
      <c r="D113" s="173">
        <v>358.8</v>
      </c>
      <c r="E113" s="173">
        <v>12.6</v>
      </c>
      <c r="F113" s="172">
        <v>4521.8599999999997</v>
      </c>
      <c r="G113" s="169"/>
      <c r="H113" s="169"/>
      <c r="I113" s="168"/>
      <c r="J113" s="168">
        <f>SUM(F113:I113)</f>
        <v>4521.8599999999997</v>
      </c>
      <c r="K113" s="168">
        <v>399.66</v>
      </c>
      <c r="L113" s="170"/>
      <c r="M113" s="169"/>
      <c r="N113" s="169"/>
      <c r="O113" s="168">
        <f>SUM(K113:N113)</f>
        <v>399.66</v>
      </c>
      <c r="P113" s="167">
        <f>J113-O113</f>
        <v>4122.2</v>
      </c>
      <c r="Q113" s="154"/>
      <c r="R113" s="480">
        <f>P113-Q113</f>
        <v>4122.2</v>
      </c>
      <c r="S113" s="154"/>
    </row>
    <row r="114" spans="1:20" ht="40.5" customHeight="1" x14ac:dyDescent="0.3">
      <c r="B114" s="176" t="s">
        <v>114</v>
      </c>
      <c r="C114" s="175" t="s">
        <v>361</v>
      </c>
      <c r="D114" s="174">
        <v>152.46</v>
      </c>
      <c r="E114" s="173">
        <v>12.6</v>
      </c>
      <c r="F114" s="172">
        <v>1921.41</v>
      </c>
      <c r="G114" s="169"/>
      <c r="H114" s="169"/>
      <c r="I114" s="168"/>
      <c r="J114" s="168">
        <f>SUM(F114:I114)</f>
        <v>1921.41</v>
      </c>
      <c r="K114" s="168"/>
      <c r="L114" s="170"/>
      <c r="M114" s="169"/>
      <c r="N114" s="169"/>
      <c r="O114" s="168">
        <f>SUM(K114:N114)</f>
        <v>0</v>
      </c>
      <c r="P114" s="167">
        <f>J114-O114</f>
        <v>1921.41</v>
      </c>
      <c r="Q114" s="154"/>
      <c r="R114" s="480">
        <f>P114-Q114</f>
        <v>1921.41</v>
      </c>
      <c r="S114" s="154"/>
    </row>
    <row r="115" spans="1:20" ht="40.5" customHeight="1" x14ac:dyDescent="0.3">
      <c r="B115" s="176" t="s">
        <v>119</v>
      </c>
      <c r="C115" s="175" t="s">
        <v>360</v>
      </c>
      <c r="D115" s="174">
        <v>166.98</v>
      </c>
      <c r="E115" s="173">
        <v>12.6</v>
      </c>
      <c r="F115" s="172">
        <v>2104.41</v>
      </c>
      <c r="G115" s="169"/>
      <c r="H115" s="169"/>
      <c r="I115" s="168"/>
      <c r="J115" s="168">
        <f>SUM(F115:I115)</f>
        <v>2104.41</v>
      </c>
      <c r="K115" s="168"/>
      <c r="L115" s="170"/>
      <c r="M115" s="169"/>
      <c r="N115" s="169"/>
      <c r="O115" s="168">
        <f>SUM(K115:N115)</f>
        <v>0</v>
      </c>
      <c r="P115" s="167">
        <f>J115-O115</f>
        <v>2104.41</v>
      </c>
      <c r="Q115" s="154"/>
      <c r="R115" s="167">
        <f>P115-Q115</f>
        <v>2104.41</v>
      </c>
      <c r="S115" s="154"/>
    </row>
    <row r="116" spans="1:20" ht="40.5" customHeight="1" x14ac:dyDescent="0.3">
      <c r="B116" s="176" t="s">
        <v>359</v>
      </c>
      <c r="C116" s="175" t="s">
        <v>358</v>
      </c>
      <c r="D116" s="174">
        <v>207.79</v>
      </c>
      <c r="E116" s="173">
        <v>12.6</v>
      </c>
      <c r="F116" s="172">
        <v>2618.7199999999998</v>
      </c>
      <c r="G116" s="169"/>
      <c r="H116" s="169"/>
      <c r="I116" s="168"/>
      <c r="J116" s="168">
        <f>SUM(F116:I116)</f>
        <v>2618.7199999999998</v>
      </c>
      <c r="K116" s="168">
        <v>92.611551999999989</v>
      </c>
      <c r="L116" s="170"/>
      <c r="M116" s="169"/>
      <c r="N116" s="169"/>
      <c r="O116" s="168">
        <f>SUM(K116:N116)</f>
        <v>92.611551999999989</v>
      </c>
      <c r="P116" s="167">
        <f>J116-O116</f>
        <v>2526.108448</v>
      </c>
      <c r="Q116" s="154"/>
      <c r="R116" s="167">
        <f>P116-Q116</f>
        <v>2526.108448</v>
      </c>
      <c r="S116" s="154"/>
    </row>
    <row r="117" spans="1:20" ht="40.5" customHeight="1" x14ac:dyDescent="0.3">
      <c r="B117" s="176" t="s">
        <v>357</v>
      </c>
      <c r="C117" s="175" t="s">
        <v>356</v>
      </c>
      <c r="D117" s="174">
        <v>358.8</v>
      </c>
      <c r="E117" s="173">
        <v>12.6</v>
      </c>
      <c r="F117" s="172">
        <v>4521.8599999999997</v>
      </c>
      <c r="G117" s="169"/>
      <c r="H117" s="169"/>
      <c r="I117" s="168"/>
      <c r="J117" s="168">
        <f>SUM(F117:I117)</f>
        <v>4521.8599999999997</v>
      </c>
      <c r="K117" s="168">
        <v>399.66</v>
      </c>
      <c r="L117" s="170"/>
      <c r="M117" s="169"/>
      <c r="N117" s="169"/>
      <c r="O117" s="168">
        <f>SUM(K117:N117)</f>
        <v>399.66</v>
      </c>
      <c r="P117" s="167">
        <f>J117-O117</f>
        <v>4122.2</v>
      </c>
      <c r="Q117" s="154"/>
      <c r="R117" s="167">
        <f>P117-Q117</f>
        <v>4122.2</v>
      </c>
      <c r="S117" s="154"/>
    </row>
    <row r="118" spans="1:20" ht="40.5" customHeight="1" x14ac:dyDescent="0.3">
      <c r="B118" s="176" t="s">
        <v>143</v>
      </c>
      <c r="C118" s="175" t="s">
        <v>355</v>
      </c>
      <c r="D118" s="174">
        <v>173.96</v>
      </c>
      <c r="E118" s="173">
        <v>12.6</v>
      </c>
      <c r="F118" s="172">
        <v>2192.37</v>
      </c>
      <c r="G118" s="171"/>
      <c r="H118" s="171"/>
      <c r="I118" s="168"/>
      <c r="J118" s="168">
        <f>SUM(F118:I118)</f>
        <v>2192.37</v>
      </c>
      <c r="K118" s="168"/>
      <c r="L118" s="168"/>
      <c r="M118" s="171"/>
      <c r="N118" s="171"/>
      <c r="O118" s="168">
        <f>SUM(K118:N118)</f>
        <v>0</v>
      </c>
      <c r="P118" s="167">
        <f>J118-O118</f>
        <v>2192.37</v>
      </c>
      <c r="Q118" s="154"/>
      <c r="R118" s="167">
        <f>P118-Q118</f>
        <v>2192.37</v>
      </c>
      <c r="S118" s="154"/>
    </row>
    <row r="119" spans="1:20" ht="40.5" customHeight="1" x14ac:dyDescent="0.3">
      <c r="B119" s="176" t="s">
        <v>354</v>
      </c>
      <c r="C119" s="175" t="s">
        <v>353</v>
      </c>
      <c r="D119" s="174">
        <v>273.02999999999997</v>
      </c>
      <c r="E119" s="173">
        <v>12.6</v>
      </c>
      <c r="F119" s="172">
        <v>3440.93</v>
      </c>
      <c r="G119" s="169"/>
      <c r="H119" s="169"/>
      <c r="I119" s="169"/>
      <c r="J119" s="168">
        <f>SUM(F119:I119)</f>
        <v>3440.93</v>
      </c>
      <c r="K119" s="168">
        <v>126.42</v>
      </c>
      <c r="L119" s="170"/>
      <c r="M119" s="169"/>
      <c r="N119" s="169"/>
      <c r="O119" s="168">
        <f>SUM(K119:N119)</f>
        <v>126.42</v>
      </c>
      <c r="P119" s="167">
        <f>J119-O119</f>
        <v>3314.5099999999998</v>
      </c>
      <c r="Q119" s="154"/>
      <c r="R119" s="167">
        <f>P119-Q119</f>
        <v>3314.5099999999998</v>
      </c>
      <c r="S119" s="154"/>
    </row>
    <row r="120" spans="1:20" ht="40.5" customHeight="1" x14ac:dyDescent="0.3">
      <c r="B120" s="176" t="s">
        <v>352</v>
      </c>
      <c r="C120" s="175" t="s">
        <v>351</v>
      </c>
      <c r="D120" s="177">
        <v>320</v>
      </c>
      <c r="E120" s="173">
        <v>12.6</v>
      </c>
      <c r="F120" s="172">
        <v>4032.88</v>
      </c>
      <c r="G120" s="169"/>
      <c r="H120" s="169"/>
      <c r="I120" s="171"/>
      <c r="J120" s="168">
        <f>SUM(F120:I120)</f>
        <v>4032.88</v>
      </c>
      <c r="K120" s="168">
        <v>247.67</v>
      </c>
      <c r="L120" s="170"/>
      <c r="M120" s="169"/>
      <c r="N120" s="169"/>
      <c r="O120" s="168">
        <f>SUM(K120:N120)</f>
        <v>247.67</v>
      </c>
      <c r="P120" s="167">
        <f>J120-O120</f>
        <v>3785.21</v>
      </c>
      <c r="Q120" s="154"/>
      <c r="R120" s="167">
        <f>P120-Q120</f>
        <v>3785.21</v>
      </c>
      <c r="S120" s="154"/>
    </row>
    <row r="121" spans="1:20" ht="40.5" customHeight="1" x14ac:dyDescent="0.3">
      <c r="B121" s="176" t="s">
        <v>350</v>
      </c>
      <c r="C121" s="175" t="s">
        <v>349</v>
      </c>
      <c r="D121" s="172">
        <v>320</v>
      </c>
      <c r="E121" s="173">
        <v>12.6</v>
      </c>
      <c r="F121" s="172">
        <v>4032.88</v>
      </c>
      <c r="G121" s="168"/>
      <c r="H121" s="168"/>
      <c r="I121" s="168"/>
      <c r="J121" s="168">
        <f>SUM(F121:I121)</f>
        <v>4032.88</v>
      </c>
      <c r="K121" s="168">
        <v>247.67</v>
      </c>
      <c r="L121" s="168"/>
      <c r="M121" s="168"/>
      <c r="N121" s="168"/>
      <c r="O121" s="168">
        <f>SUM(K121:N121)</f>
        <v>247.67</v>
      </c>
      <c r="P121" s="168">
        <f>J121-O121</f>
        <v>3785.21</v>
      </c>
      <c r="Q121" s="168"/>
      <c r="R121" s="167">
        <f>P121-Q121</f>
        <v>3785.21</v>
      </c>
      <c r="S121" s="154"/>
    </row>
    <row r="122" spans="1:20" ht="40.5" customHeight="1" x14ac:dyDescent="0.3">
      <c r="B122" s="176" t="s">
        <v>348</v>
      </c>
      <c r="C122" s="175" t="s">
        <v>347</v>
      </c>
      <c r="D122" s="174">
        <v>320</v>
      </c>
      <c r="E122" s="173">
        <v>12.6</v>
      </c>
      <c r="F122" s="172">
        <v>4032.88</v>
      </c>
      <c r="G122" s="169"/>
      <c r="H122" s="169"/>
      <c r="I122" s="169"/>
      <c r="J122" s="168">
        <f>SUM(F122:I122)</f>
        <v>4032.88</v>
      </c>
      <c r="K122" s="168">
        <v>247.67</v>
      </c>
      <c r="L122" s="170"/>
      <c r="M122" s="169"/>
      <c r="N122" s="169"/>
      <c r="O122" s="168">
        <f>SUM(K122:N122)</f>
        <v>247.67</v>
      </c>
      <c r="P122" s="167">
        <f>J122-O122</f>
        <v>3785.21</v>
      </c>
      <c r="Q122" s="154"/>
      <c r="R122" s="167">
        <f>P122-Q122</f>
        <v>3785.21</v>
      </c>
      <c r="S122" s="154"/>
    </row>
    <row r="123" spans="1:20" ht="40.5" customHeight="1" x14ac:dyDescent="0.3">
      <c r="B123" s="176" t="s">
        <v>346</v>
      </c>
      <c r="C123" s="175" t="s">
        <v>345</v>
      </c>
      <c r="D123" s="174">
        <v>273.02999999999997</v>
      </c>
      <c r="E123" s="173">
        <v>12.6</v>
      </c>
      <c r="F123" s="172">
        <v>3440.93</v>
      </c>
      <c r="G123" s="169"/>
      <c r="H123" s="169"/>
      <c r="I123" s="171"/>
      <c r="J123" s="168">
        <f>SUM(F123:I123)</f>
        <v>3440.93</v>
      </c>
      <c r="K123" s="168">
        <v>126.42</v>
      </c>
      <c r="L123" s="170"/>
      <c r="M123" s="169"/>
      <c r="N123" s="169"/>
      <c r="O123" s="168">
        <f>SUM(K123:N123)</f>
        <v>126.42</v>
      </c>
      <c r="P123" s="167">
        <f>J123-O123</f>
        <v>3314.5099999999998</v>
      </c>
      <c r="Q123" s="154"/>
      <c r="R123" s="167">
        <f>P123-Q123</f>
        <v>3314.5099999999998</v>
      </c>
      <c r="S123" s="154"/>
    </row>
    <row r="124" spans="1:20" ht="40.5" customHeight="1" x14ac:dyDescent="0.3">
      <c r="B124" s="176" t="s">
        <v>344</v>
      </c>
      <c r="C124" s="175" t="s">
        <v>343</v>
      </c>
      <c r="D124" s="174">
        <v>400</v>
      </c>
      <c r="E124" s="173">
        <v>12.6</v>
      </c>
      <c r="F124" s="172">
        <v>5041.1000000000004</v>
      </c>
      <c r="G124" s="169"/>
      <c r="H124" s="169"/>
      <c r="I124" s="171"/>
      <c r="J124" s="168">
        <f>SUM(F124:I124)</f>
        <v>5041.1000000000004</v>
      </c>
      <c r="K124" s="168">
        <v>510.57</v>
      </c>
      <c r="L124" s="170"/>
      <c r="M124" s="169"/>
      <c r="N124" s="169"/>
      <c r="O124" s="168">
        <f>SUM(K124:N124)</f>
        <v>510.57</v>
      </c>
      <c r="P124" s="167">
        <f>J124-O124</f>
        <v>4530.5300000000007</v>
      </c>
      <c r="Q124" s="154"/>
      <c r="R124" s="167">
        <f>P124-Q124</f>
        <v>4530.5300000000007</v>
      </c>
      <c r="S124" s="154"/>
    </row>
    <row r="125" spans="1:20" ht="40.5" customHeight="1" x14ac:dyDescent="0.3">
      <c r="B125" s="176" t="s">
        <v>342</v>
      </c>
      <c r="C125" s="175" t="s">
        <v>341</v>
      </c>
      <c r="D125" s="174">
        <v>146</v>
      </c>
      <c r="E125" s="173">
        <v>10.55</v>
      </c>
      <c r="F125" s="172">
        <v>1540</v>
      </c>
      <c r="G125" s="169"/>
      <c r="H125" s="169"/>
      <c r="I125" s="171"/>
      <c r="J125" s="168">
        <f>SUM(F125:I125)</f>
        <v>1540</v>
      </c>
      <c r="K125" s="168"/>
      <c r="L125" s="170"/>
      <c r="M125" s="169"/>
      <c r="N125" s="169"/>
      <c r="O125" s="168">
        <f>SUM(K125:N125)</f>
        <v>0</v>
      </c>
      <c r="P125" s="167">
        <f>J125-O125</f>
        <v>1540</v>
      </c>
      <c r="Q125" s="154"/>
      <c r="R125" s="480">
        <f>P125-Q125</f>
        <v>1540</v>
      </c>
      <c r="S125" s="154"/>
    </row>
    <row r="126" spans="1:20" ht="40.5" customHeight="1" x14ac:dyDescent="0.3">
      <c r="B126" s="165" t="s">
        <v>340</v>
      </c>
      <c r="C126" s="164" t="s">
        <v>339</v>
      </c>
      <c r="D126" s="163">
        <v>221.66</v>
      </c>
      <c r="E126" s="162">
        <v>12.6</v>
      </c>
      <c r="F126" s="161">
        <v>2793.52</v>
      </c>
      <c r="G126" s="158"/>
      <c r="H126" s="158"/>
      <c r="I126" s="160"/>
      <c r="J126" s="155">
        <f>SUM(F126:I126)</f>
        <v>2793.52</v>
      </c>
      <c r="K126" s="155">
        <v>15.53</v>
      </c>
      <c r="L126" s="159"/>
      <c r="M126" s="158"/>
      <c r="N126" s="158"/>
      <c r="O126" s="155">
        <f>SUM(K126:N126)</f>
        <v>15.53</v>
      </c>
      <c r="P126" s="157">
        <f>J126-O126</f>
        <v>2777.99</v>
      </c>
      <c r="Q126" s="156"/>
      <c r="R126" s="157">
        <f>P126-Q126</f>
        <v>2777.99</v>
      </c>
      <c r="S126" s="156"/>
    </row>
    <row r="127" spans="1:20" ht="229.5" customHeight="1" thickBot="1" x14ac:dyDescent="0.35">
      <c r="A127" s="110"/>
      <c r="B127" s="141"/>
      <c r="C127" s="140"/>
      <c r="D127" s="139"/>
      <c r="E127" s="138"/>
      <c r="F127" s="137"/>
      <c r="G127" s="134"/>
      <c r="H127" s="134"/>
      <c r="I127" s="136"/>
      <c r="J127" s="133"/>
      <c r="K127" s="133"/>
      <c r="L127" s="135"/>
      <c r="M127" s="134"/>
      <c r="N127" s="134"/>
      <c r="O127" s="133"/>
      <c r="P127" s="131"/>
      <c r="Q127" s="132"/>
      <c r="R127" s="131"/>
      <c r="S127" s="132"/>
      <c r="T127" s="110"/>
    </row>
    <row r="128" spans="1:20" ht="40.5" customHeight="1" x14ac:dyDescent="0.3">
      <c r="B128" s="479" t="s">
        <v>338</v>
      </c>
      <c r="C128" s="478"/>
      <c r="D128" s="478"/>
      <c r="E128" s="478"/>
      <c r="F128" s="475" t="s">
        <v>13</v>
      </c>
      <c r="G128" s="475" t="s">
        <v>8</v>
      </c>
      <c r="H128" s="475" t="s">
        <v>12</v>
      </c>
      <c r="I128" s="475" t="s">
        <v>7</v>
      </c>
      <c r="J128" s="475" t="s">
        <v>3</v>
      </c>
      <c r="K128" s="476" t="s">
        <v>6</v>
      </c>
      <c r="L128" s="476" t="s">
        <v>5</v>
      </c>
      <c r="M128" s="477" t="s">
        <v>11</v>
      </c>
      <c r="N128" s="477" t="s">
        <v>4</v>
      </c>
      <c r="O128" s="476" t="s">
        <v>3</v>
      </c>
      <c r="P128" s="475" t="s">
        <v>2</v>
      </c>
      <c r="Q128" s="475" t="s">
        <v>1</v>
      </c>
      <c r="R128" s="475" t="s">
        <v>0</v>
      </c>
      <c r="S128" s="474"/>
    </row>
    <row r="129" spans="2:19" ht="40.5" customHeight="1" thickBot="1" x14ac:dyDescent="0.35">
      <c r="B129" s="473"/>
      <c r="C129" s="472"/>
      <c r="D129" s="472"/>
      <c r="E129" s="472"/>
      <c r="F129" s="121">
        <f>SUM(F5:F126)</f>
        <v>331935.64609999984</v>
      </c>
      <c r="G129" s="121">
        <f>SUM(G5:G126)</f>
        <v>0</v>
      </c>
      <c r="H129" s="121">
        <f>SUM(H5:H126)</f>
        <v>0</v>
      </c>
      <c r="I129" s="121">
        <f>SUM(I5:I126)</f>
        <v>0</v>
      </c>
      <c r="J129" s="121">
        <f>SUM(J5:J126)</f>
        <v>331935.64609999984</v>
      </c>
      <c r="K129" s="121">
        <f>SUM(K5:K126)</f>
        <v>10536.531552</v>
      </c>
      <c r="L129" s="121">
        <f>SUM(L5:L126)</f>
        <v>0</v>
      </c>
      <c r="M129" s="121">
        <f>SUM(M5:M126)</f>
        <v>0</v>
      </c>
      <c r="N129" s="121">
        <f>SUM(N5:N126)</f>
        <v>0</v>
      </c>
      <c r="O129" s="121">
        <f>SUM(O5:O126)</f>
        <v>10536.531552</v>
      </c>
      <c r="P129" s="121">
        <f>SUM(P5:P126)</f>
        <v>321399.11454800016</v>
      </c>
      <c r="Q129" s="121">
        <f>SUM(Q5:Q126)</f>
        <v>0</v>
      </c>
      <c r="R129" s="121">
        <f>SUM(R5:R126)</f>
        <v>321399.11454800016</v>
      </c>
      <c r="S129" s="471"/>
    </row>
    <row r="130" spans="2:19" ht="15.6" x14ac:dyDescent="0.3">
      <c r="B130" s="119"/>
      <c r="C130" s="118"/>
      <c r="D130" s="118"/>
      <c r="E130" s="118"/>
      <c r="F130" s="118"/>
      <c r="G130" s="118"/>
      <c r="H130" s="118"/>
      <c r="I130" s="118"/>
      <c r="J130" s="118"/>
      <c r="K130" s="118"/>
      <c r="L130" s="118"/>
      <c r="M130" s="118"/>
      <c r="N130" s="118"/>
      <c r="O130" s="118"/>
      <c r="P130" s="118"/>
      <c r="Q130" s="118"/>
      <c r="R130" s="118"/>
      <c r="S130" s="117"/>
    </row>
  </sheetData>
  <mergeCells count="3">
    <mergeCell ref="D2:J3"/>
    <mergeCell ref="K2:O3"/>
    <mergeCell ref="B128:E129"/>
  </mergeCells>
  <pageMargins left="0.23622047244094491" right="0.23622047244094491" top="0.74803149606299213" bottom="0.74803149606299213" header="0.31496062992125984" footer="0.31496062992125984"/>
  <pageSetup scale="60" orientation="landscape" r:id="rId1"/>
  <headerFooter>
    <oddHeader>&amp;C&amp;"-,Negrita"&amp;12MUNICIPIO DE TECALITLAN JALISCOPORTAL VICTORIA NO.9 RFC:MTE871101HLA  TEL: 371 41 8 01 69NOMINA EVENTUAL DE AGUINALDO DEL 01/OCTUBRE/2018  AL 31/DICIEMBRE/2018</oddHeader>
    <oddFooter>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Y48"/>
  <sheetViews>
    <sheetView view="pageLayout" topLeftCell="A16" zoomScale="60" zoomScaleNormal="55" zoomScalePageLayoutView="60" workbookViewId="0">
      <selection activeCell="H39" sqref="H39"/>
    </sheetView>
  </sheetViews>
  <sheetFormatPr baseColWidth="10" defaultColWidth="11" defaultRowHeight="15.6" x14ac:dyDescent="0.3"/>
  <cols>
    <col min="1" max="1" width="3.6640625" style="227" customWidth="1"/>
    <col min="2" max="2" width="27.44140625" style="227" customWidth="1"/>
    <col min="3" max="3" width="0" style="227" hidden="1" customWidth="1"/>
    <col min="4" max="5" width="17" style="227" hidden="1" customWidth="1"/>
    <col min="6" max="7" width="14" style="227" bestFit="1" customWidth="1"/>
    <col min="8" max="8" width="19.88671875" style="227" customWidth="1"/>
    <col min="9" max="10" width="11.109375" style="227" hidden="1" customWidth="1"/>
    <col min="11" max="11" width="9.88671875" style="227" customWidth="1"/>
    <col min="12" max="12" width="11.109375" style="227" hidden="1" customWidth="1"/>
    <col min="13" max="13" width="15" style="227" bestFit="1" customWidth="1"/>
    <col min="14" max="14" width="21.5546875" style="227" customWidth="1"/>
    <col min="15" max="15" width="18.109375" style="227" bestFit="1" customWidth="1"/>
    <col min="16" max="16" width="15.88671875" style="227" bestFit="1" customWidth="1"/>
    <col min="17" max="17" width="15.109375" style="227" hidden="1" customWidth="1"/>
    <col min="18" max="18" width="11.109375" style="227" hidden="1" customWidth="1"/>
    <col min="19" max="19" width="11.109375" style="227" bestFit="1" customWidth="1"/>
    <col min="20" max="20" width="13.88671875" style="227" hidden="1" customWidth="1"/>
    <col min="21" max="21" width="18.44140625" style="227" customWidth="1"/>
    <col min="22" max="22" width="19" style="227" bestFit="1" customWidth="1"/>
    <col min="23" max="23" width="17" style="227" customWidth="1"/>
    <col min="24" max="24" width="19" style="227" customWidth="1"/>
    <col min="25" max="25" width="46" style="227" customWidth="1"/>
    <col min="26" max="16384" width="11" style="227"/>
  </cols>
  <sheetData>
    <row r="1" spans="2:25" ht="63.75" customHeight="1" thickBot="1" x14ac:dyDescent="0.35"/>
    <row r="2" spans="2:25" ht="63.75" customHeight="1" thickBot="1" x14ac:dyDescent="0.35">
      <c r="B2" s="314" t="s">
        <v>337</v>
      </c>
      <c r="C2" s="329" t="s">
        <v>582</v>
      </c>
      <c r="D2" s="328" t="s">
        <v>545</v>
      </c>
      <c r="E2" s="327"/>
      <c r="F2" s="327"/>
      <c r="G2" s="327"/>
      <c r="H2" s="327"/>
      <c r="I2" s="327"/>
      <c r="J2" s="327"/>
      <c r="K2" s="327"/>
      <c r="L2" s="327"/>
      <c r="M2" s="327"/>
      <c r="N2" s="326"/>
      <c r="O2" s="325" t="s">
        <v>581</v>
      </c>
      <c r="P2" s="324"/>
      <c r="Q2" s="324"/>
      <c r="R2" s="324"/>
      <c r="S2" s="324"/>
      <c r="T2" s="323"/>
      <c r="U2" s="321"/>
      <c r="V2" s="321"/>
      <c r="W2" s="322"/>
      <c r="X2" s="321"/>
      <c r="Y2" s="314" t="s">
        <v>331</v>
      </c>
    </row>
    <row r="3" spans="2:25" ht="63.75" customHeight="1" x14ac:dyDescent="0.3">
      <c r="B3" s="312"/>
      <c r="C3" s="320"/>
      <c r="D3" s="319" t="s">
        <v>580</v>
      </c>
      <c r="E3" s="318" t="s">
        <v>579</v>
      </c>
      <c r="F3" s="315" t="s">
        <v>578</v>
      </c>
      <c r="G3" s="317" t="s">
        <v>332</v>
      </c>
      <c r="H3" s="316" t="s">
        <v>568</v>
      </c>
      <c r="I3" s="315" t="s">
        <v>552</v>
      </c>
      <c r="J3" s="315" t="s">
        <v>567</v>
      </c>
      <c r="K3" s="315" t="s">
        <v>566</v>
      </c>
      <c r="L3" s="315" t="s">
        <v>565</v>
      </c>
      <c r="M3" s="315" t="s">
        <v>564</v>
      </c>
      <c r="N3" s="314" t="s">
        <v>3</v>
      </c>
      <c r="O3" s="253" t="s">
        <v>6</v>
      </c>
      <c r="P3" s="254" t="s">
        <v>5</v>
      </c>
      <c r="Q3" s="253" t="s">
        <v>563</v>
      </c>
      <c r="R3" s="253" t="s">
        <v>562</v>
      </c>
      <c r="S3" s="253" t="s">
        <v>561</v>
      </c>
      <c r="T3" s="253" t="s">
        <v>560</v>
      </c>
      <c r="U3" s="251" t="s">
        <v>3</v>
      </c>
      <c r="V3" s="250" t="s">
        <v>3</v>
      </c>
      <c r="W3" s="249" t="s">
        <v>559</v>
      </c>
      <c r="X3" s="313" t="s">
        <v>558</v>
      </c>
      <c r="Y3" s="312"/>
    </row>
    <row r="4" spans="2:25" ht="63.75" customHeight="1" thickBot="1" x14ac:dyDescent="0.35">
      <c r="B4" s="298"/>
      <c r="C4" s="311"/>
      <c r="D4" s="310"/>
      <c r="E4" s="309"/>
      <c r="F4" s="306" t="s">
        <v>577</v>
      </c>
      <c r="G4" s="308"/>
      <c r="H4" s="307"/>
      <c r="I4" s="306" t="s">
        <v>557</v>
      </c>
      <c r="J4" s="306" t="s">
        <v>556</v>
      </c>
      <c r="K4" s="306" t="s">
        <v>555</v>
      </c>
      <c r="L4" s="306" t="s">
        <v>576</v>
      </c>
      <c r="M4" s="306" t="s">
        <v>553</v>
      </c>
      <c r="N4" s="298"/>
      <c r="O4" s="305"/>
      <c r="P4" s="304"/>
      <c r="Q4" s="303" t="s">
        <v>552</v>
      </c>
      <c r="R4" s="303" t="s">
        <v>551</v>
      </c>
      <c r="S4" s="303" t="s">
        <v>550</v>
      </c>
      <c r="T4" s="303" t="s">
        <v>549</v>
      </c>
      <c r="U4" s="302"/>
      <c r="V4" s="301" t="s">
        <v>548</v>
      </c>
      <c r="W4" s="300" t="s">
        <v>547</v>
      </c>
      <c r="X4" s="299" t="s">
        <v>546</v>
      </c>
      <c r="Y4" s="298"/>
    </row>
    <row r="5" spans="2:25" s="247" customFormat="1" ht="63.75" customHeight="1" x14ac:dyDescent="0.3">
      <c r="B5" s="297" t="s">
        <v>200</v>
      </c>
      <c r="C5" s="296"/>
      <c r="D5" s="295">
        <v>1100</v>
      </c>
      <c r="E5" s="295">
        <v>1000</v>
      </c>
      <c r="F5" s="294">
        <v>546.12</v>
      </c>
      <c r="G5" s="293">
        <v>15</v>
      </c>
      <c r="H5" s="292">
        <f>F5*G5</f>
        <v>8191.8</v>
      </c>
      <c r="I5" s="291">
        <v>0</v>
      </c>
      <c r="J5" s="291">
        <v>0</v>
      </c>
      <c r="K5" s="291">
        <v>0</v>
      </c>
      <c r="L5" s="291">
        <v>0</v>
      </c>
      <c r="M5" s="291">
        <v>0</v>
      </c>
      <c r="N5" s="291">
        <f>H5+I5+J5+K5+L5+M5</f>
        <v>8191.8</v>
      </c>
      <c r="O5" s="290">
        <v>1111.5899999999999</v>
      </c>
      <c r="P5" s="291">
        <v>0</v>
      </c>
      <c r="Q5" s="291">
        <v>0</v>
      </c>
      <c r="R5" s="291">
        <v>0</v>
      </c>
      <c r="S5" s="291">
        <v>0</v>
      </c>
      <c r="T5" s="291">
        <v>0</v>
      </c>
      <c r="U5" s="291">
        <f>O5+P5+Q5+R5+S5+T5</f>
        <v>1111.5899999999999</v>
      </c>
      <c r="V5" s="291">
        <f>N5-U5</f>
        <v>7080.21</v>
      </c>
      <c r="W5" s="291">
        <f>H5*4%</f>
        <v>327.67200000000003</v>
      </c>
      <c r="X5" s="290">
        <f>V5-W5</f>
        <v>6752.5380000000005</v>
      </c>
      <c r="Y5" s="289"/>
    </row>
    <row r="6" spans="2:25" s="247" customFormat="1" ht="63.75" customHeight="1" x14ac:dyDescent="0.3">
      <c r="B6" s="273" t="s">
        <v>575</v>
      </c>
      <c r="C6" s="282"/>
      <c r="D6" s="281">
        <v>1100</v>
      </c>
      <c r="E6" s="281">
        <v>1000</v>
      </c>
      <c r="F6" s="280">
        <v>505</v>
      </c>
      <c r="G6" s="279">
        <v>15</v>
      </c>
      <c r="H6" s="278">
        <f>F6*G6</f>
        <v>7575</v>
      </c>
      <c r="I6" s="276">
        <v>0</v>
      </c>
      <c r="J6" s="276">
        <v>0</v>
      </c>
      <c r="K6" s="276">
        <v>0</v>
      </c>
      <c r="L6" s="274">
        <v>0</v>
      </c>
      <c r="M6" s="274">
        <v>0</v>
      </c>
      <c r="N6" s="276">
        <f>H6+I6+J6+K6+L6+M6</f>
        <v>7575</v>
      </c>
      <c r="O6" s="276">
        <v>979.85</v>
      </c>
      <c r="P6" s="276">
        <f>H6*1.1875%</f>
        <v>89.953125</v>
      </c>
      <c r="Q6" s="276">
        <v>0</v>
      </c>
      <c r="R6" s="276">
        <v>0</v>
      </c>
      <c r="S6" s="276">
        <v>0</v>
      </c>
      <c r="T6" s="276">
        <v>0</v>
      </c>
      <c r="U6" s="276">
        <f>O6+P6+Q6+R6+S6+T6</f>
        <v>1069.8031249999999</v>
      </c>
      <c r="V6" s="276">
        <f>N6-U6</f>
        <v>6505.1968749999996</v>
      </c>
      <c r="W6" s="276"/>
      <c r="X6" s="274">
        <f>V6-W6</f>
        <v>6505.1968749999996</v>
      </c>
      <c r="Y6" s="273"/>
    </row>
    <row r="7" spans="2:25" s="247" customFormat="1" ht="63.75" customHeight="1" x14ac:dyDescent="0.3">
      <c r="B7" s="283" t="s">
        <v>574</v>
      </c>
      <c r="C7" s="282"/>
      <c r="D7" s="281">
        <v>1100</v>
      </c>
      <c r="E7" s="281">
        <v>1000</v>
      </c>
      <c r="F7" s="280">
        <v>463.7</v>
      </c>
      <c r="G7" s="279">
        <v>15</v>
      </c>
      <c r="H7" s="278">
        <f>F7*G7</f>
        <v>6955.5</v>
      </c>
      <c r="I7" s="276">
        <v>0</v>
      </c>
      <c r="J7" s="276">
        <v>0</v>
      </c>
      <c r="K7" s="276"/>
      <c r="L7" s="276">
        <v>0</v>
      </c>
      <c r="M7" s="276">
        <v>0</v>
      </c>
      <c r="N7" s="276">
        <f>H7+I7+J7+K7+L7+M7</f>
        <v>6955.5</v>
      </c>
      <c r="O7" s="274">
        <v>847.52</v>
      </c>
      <c r="P7" s="276">
        <f>H7*1.1875%</f>
        <v>82.596562500000005</v>
      </c>
      <c r="Q7" s="276">
        <v>0</v>
      </c>
      <c r="R7" s="276">
        <v>0</v>
      </c>
      <c r="S7" s="276">
        <v>0</v>
      </c>
      <c r="T7" s="276">
        <v>0</v>
      </c>
      <c r="U7" s="276">
        <f>O7+P7+Q7+R7+S7+T7</f>
        <v>930.11656249999999</v>
      </c>
      <c r="V7" s="276">
        <f>N7-U7</f>
        <v>6025.3834374999997</v>
      </c>
      <c r="W7" s="276"/>
      <c r="X7" s="274">
        <f>V7-W7</f>
        <v>6025.3834374999997</v>
      </c>
      <c r="Y7" s="273"/>
    </row>
    <row r="8" spans="2:25" s="247" customFormat="1" ht="63.75" customHeight="1" x14ac:dyDescent="0.3">
      <c r="B8" s="283" t="s">
        <v>574</v>
      </c>
      <c r="C8" s="282"/>
      <c r="D8" s="281">
        <v>1100</v>
      </c>
      <c r="E8" s="281">
        <v>1000</v>
      </c>
      <c r="F8" s="280">
        <v>463.7</v>
      </c>
      <c r="G8" s="279">
        <v>15</v>
      </c>
      <c r="H8" s="278">
        <f>F8*G8</f>
        <v>6955.5</v>
      </c>
      <c r="I8" s="276">
        <v>0</v>
      </c>
      <c r="J8" s="276">
        <v>0</v>
      </c>
      <c r="K8" s="276"/>
      <c r="L8" s="274">
        <v>0</v>
      </c>
      <c r="M8" s="274">
        <v>0</v>
      </c>
      <c r="N8" s="276">
        <f>H8+I8+J8+K8+L8+M8</f>
        <v>6955.5</v>
      </c>
      <c r="O8" s="276">
        <v>847.52</v>
      </c>
      <c r="P8" s="276">
        <f>N8*1.1875%</f>
        <v>82.596562500000005</v>
      </c>
      <c r="Q8" s="276">
        <v>0</v>
      </c>
      <c r="R8" s="276">
        <v>0</v>
      </c>
      <c r="S8" s="276"/>
      <c r="T8" s="276">
        <v>0</v>
      </c>
      <c r="U8" s="276">
        <f>O8+P8+Q8+R8+S8+T8</f>
        <v>930.11656249999999</v>
      </c>
      <c r="V8" s="276">
        <f>N8-U8</f>
        <v>6025.3834374999997</v>
      </c>
      <c r="W8" s="276"/>
      <c r="X8" s="274">
        <f>V8-W8</f>
        <v>6025.3834374999997</v>
      </c>
      <c r="Y8" s="273"/>
    </row>
    <row r="9" spans="2:25" s="247" customFormat="1" ht="63.75" customHeight="1" x14ac:dyDescent="0.3">
      <c r="B9" s="283" t="s">
        <v>574</v>
      </c>
      <c r="C9" s="288"/>
      <c r="D9" s="281">
        <v>1100</v>
      </c>
      <c r="E9" s="281">
        <v>1000</v>
      </c>
      <c r="F9" s="280">
        <v>463.7</v>
      </c>
      <c r="G9" s="287">
        <v>15</v>
      </c>
      <c r="H9" s="280">
        <f>F9*G9</f>
        <v>6955.5</v>
      </c>
      <c r="I9" s="276">
        <v>0</v>
      </c>
      <c r="J9" s="276">
        <v>0</v>
      </c>
      <c r="K9" s="274"/>
      <c r="L9" s="274">
        <v>0</v>
      </c>
      <c r="M9" s="274">
        <v>0</v>
      </c>
      <c r="N9" s="276">
        <f>H9+I9+J9+K9+L9+M9</f>
        <v>6955.5</v>
      </c>
      <c r="O9" s="274">
        <v>847.52</v>
      </c>
      <c r="P9" s="276">
        <f>H9*1.1875%</f>
        <v>82.596562500000005</v>
      </c>
      <c r="Q9" s="274">
        <v>0</v>
      </c>
      <c r="R9" s="274">
        <v>0</v>
      </c>
      <c r="S9" s="274">
        <v>0</v>
      </c>
      <c r="T9" s="274">
        <v>0</v>
      </c>
      <c r="U9" s="276">
        <f>O9+P9+Q9+R9+S9+T9</f>
        <v>930.11656249999999</v>
      </c>
      <c r="V9" s="274">
        <f>N9-U9</f>
        <v>6025.3834374999997</v>
      </c>
      <c r="W9" s="274"/>
      <c r="X9" s="274">
        <f>V9-W9</f>
        <v>6025.3834374999997</v>
      </c>
      <c r="Y9" s="285"/>
    </row>
    <row r="10" spans="2:25" s="247" customFormat="1" ht="63.75" customHeight="1" x14ac:dyDescent="0.3">
      <c r="B10" s="283" t="s">
        <v>573</v>
      </c>
      <c r="C10" s="282"/>
      <c r="D10" s="281">
        <v>1100</v>
      </c>
      <c r="E10" s="281">
        <v>1000</v>
      </c>
      <c r="F10" s="280">
        <v>273.95</v>
      </c>
      <c r="G10" s="279">
        <v>15</v>
      </c>
      <c r="H10" s="278">
        <f>F10*G10</f>
        <v>4109.25</v>
      </c>
      <c r="I10" s="276">
        <v>0</v>
      </c>
      <c r="J10" s="276">
        <v>0</v>
      </c>
      <c r="K10" s="276">
        <v>0</v>
      </c>
      <c r="L10" s="274">
        <v>0</v>
      </c>
      <c r="M10" s="274">
        <v>0</v>
      </c>
      <c r="N10" s="276">
        <f>H10+I10+J10+K10+L10+M10</f>
        <v>4109.25</v>
      </c>
      <c r="O10" s="276">
        <v>325.68</v>
      </c>
      <c r="P10" s="276">
        <f>H10*1.1875%</f>
        <v>48.797343750000003</v>
      </c>
      <c r="Q10" s="276">
        <v>0</v>
      </c>
      <c r="R10" s="276">
        <v>0</v>
      </c>
      <c r="S10" s="276">
        <v>0</v>
      </c>
      <c r="T10" s="276">
        <v>0</v>
      </c>
      <c r="U10" s="276">
        <f>O10+P10+Q10+R10+S10+T10</f>
        <v>374.47734374999999</v>
      </c>
      <c r="V10" s="276">
        <f>N10-U10</f>
        <v>3734.7726562500002</v>
      </c>
      <c r="W10" s="276"/>
      <c r="X10" s="274">
        <f>V10-W10</f>
        <v>3734.7726562500002</v>
      </c>
      <c r="Y10" s="273"/>
    </row>
    <row r="11" spans="2:25" s="247" customFormat="1" ht="63.75" hidden="1" customHeight="1" x14ac:dyDescent="0.3">
      <c r="B11" s="283" t="s">
        <v>572</v>
      </c>
      <c r="C11" s="282"/>
      <c r="D11" s="281">
        <v>1100</v>
      </c>
      <c r="E11" s="281">
        <v>1000</v>
      </c>
      <c r="F11" s="280">
        <v>0</v>
      </c>
      <c r="G11" s="279"/>
      <c r="H11" s="278">
        <f>F11*G11</f>
        <v>0</v>
      </c>
      <c r="I11" s="276">
        <v>0</v>
      </c>
      <c r="J11" s="276">
        <v>0</v>
      </c>
      <c r="K11" s="276">
        <v>0</v>
      </c>
      <c r="L11" s="274">
        <v>0</v>
      </c>
      <c r="M11" s="274">
        <v>0</v>
      </c>
      <c r="N11" s="276">
        <f>H11+I11+J11+K11+L11+M11</f>
        <v>0</v>
      </c>
      <c r="O11" s="276">
        <v>0</v>
      </c>
      <c r="P11" s="276">
        <f>H11*1.1875%</f>
        <v>0</v>
      </c>
      <c r="Q11" s="276">
        <v>0</v>
      </c>
      <c r="R11" s="276">
        <v>0</v>
      </c>
      <c r="S11" s="276">
        <f>H11*1%</f>
        <v>0</v>
      </c>
      <c r="T11" s="276">
        <v>0</v>
      </c>
      <c r="U11" s="276">
        <f>O11+P11+Q11+R11+S11+T11</f>
        <v>0</v>
      </c>
      <c r="V11" s="276">
        <f>N11-U11</f>
        <v>0</v>
      </c>
      <c r="W11" s="276"/>
      <c r="X11" s="274">
        <f>V11-W11</f>
        <v>0</v>
      </c>
      <c r="Y11" s="273"/>
    </row>
    <row r="12" spans="2:25" s="247" customFormat="1" ht="63.75" customHeight="1" x14ac:dyDescent="0.3">
      <c r="B12" s="283" t="s">
        <v>570</v>
      </c>
      <c r="C12" s="282"/>
      <c r="D12" s="281">
        <v>1100</v>
      </c>
      <c r="E12" s="281">
        <v>1000</v>
      </c>
      <c r="F12" s="280">
        <v>273.95</v>
      </c>
      <c r="G12" s="279">
        <v>15</v>
      </c>
      <c r="H12" s="278">
        <f>F12*G12</f>
        <v>4109.25</v>
      </c>
      <c r="I12" s="276">
        <v>0</v>
      </c>
      <c r="J12" s="276">
        <v>0</v>
      </c>
      <c r="K12" s="276"/>
      <c r="L12" s="274">
        <v>0</v>
      </c>
      <c r="M12" s="274">
        <v>0</v>
      </c>
      <c r="N12" s="276">
        <f>H12+I12+J12+K12+L12+M12</f>
        <v>4109.25</v>
      </c>
      <c r="O12" s="276">
        <v>325.68</v>
      </c>
      <c r="P12" s="276">
        <f>H12*1.1875%</f>
        <v>48.797343750000003</v>
      </c>
      <c r="Q12" s="276">
        <v>0</v>
      </c>
      <c r="R12" s="276">
        <v>0</v>
      </c>
      <c r="S12" s="276"/>
      <c r="T12" s="276">
        <v>0</v>
      </c>
      <c r="U12" s="276">
        <f>O12+P12+Q12+R12+S12+T12</f>
        <v>374.47734374999999</v>
      </c>
      <c r="V12" s="276">
        <f>N12-U12</f>
        <v>3734.7726562500002</v>
      </c>
      <c r="W12" s="276"/>
      <c r="X12" s="274">
        <f>V12-W12</f>
        <v>3734.7726562500002</v>
      </c>
      <c r="Y12" s="273"/>
    </row>
    <row r="13" spans="2:25" s="247" customFormat="1" ht="63.75" customHeight="1" x14ac:dyDescent="0.3">
      <c r="B13" s="283" t="s">
        <v>570</v>
      </c>
      <c r="C13" s="282"/>
      <c r="D13" s="281">
        <v>1100</v>
      </c>
      <c r="E13" s="281">
        <v>1000</v>
      </c>
      <c r="F13" s="280">
        <v>273.95</v>
      </c>
      <c r="G13" s="279">
        <v>15</v>
      </c>
      <c r="H13" s="278">
        <f>F13*G13</f>
        <v>4109.25</v>
      </c>
      <c r="I13" s="276">
        <v>0</v>
      </c>
      <c r="J13" s="276">
        <v>0</v>
      </c>
      <c r="K13" s="276">
        <v>0</v>
      </c>
      <c r="L13" s="274">
        <v>0</v>
      </c>
      <c r="M13" s="274">
        <v>0</v>
      </c>
      <c r="N13" s="276">
        <f>H13+I13+J13+K13+L13+M13</f>
        <v>4109.25</v>
      </c>
      <c r="O13" s="276">
        <v>325.68</v>
      </c>
      <c r="P13" s="276">
        <f>H13*1.1875%</f>
        <v>48.797343750000003</v>
      </c>
      <c r="Q13" s="276">
        <v>0</v>
      </c>
      <c r="R13" s="276">
        <v>0</v>
      </c>
      <c r="S13" s="276">
        <v>0</v>
      </c>
      <c r="T13" s="276">
        <v>0</v>
      </c>
      <c r="U13" s="276">
        <f>O13+P13+Q13+R13+S13+T13</f>
        <v>374.47734374999999</v>
      </c>
      <c r="V13" s="276">
        <f>N13-U13</f>
        <v>3734.7726562500002</v>
      </c>
      <c r="W13" s="276"/>
      <c r="X13" s="274">
        <f>V13-W13</f>
        <v>3734.7726562500002</v>
      </c>
      <c r="Y13" s="273"/>
    </row>
    <row r="14" spans="2:25" s="247" customFormat="1" ht="63.75" customHeight="1" x14ac:dyDescent="0.3">
      <c r="B14" s="283" t="s">
        <v>570</v>
      </c>
      <c r="C14" s="282"/>
      <c r="D14" s="281">
        <v>1100</v>
      </c>
      <c r="E14" s="281">
        <v>1000</v>
      </c>
      <c r="F14" s="280">
        <v>273.95</v>
      </c>
      <c r="G14" s="279">
        <v>15</v>
      </c>
      <c r="H14" s="278">
        <f>F14*G14</f>
        <v>4109.25</v>
      </c>
      <c r="I14" s="276">
        <v>0</v>
      </c>
      <c r="J14" s="276">
        <v>0</v>
      </c>
      <c r="K14" s="276"/>
      <c r="L14" s="274">
        <v>0</v>
      </c>
      <c r="M14" s="274">
        <v>0</v>
      </c>
      <c r="N14" s="276">
        <f>H14+I14+J14+K14+L14+M14</f>
        <v>4109.25</v>
      </c>
      <c r="O14" s="276">
        <v>325.68</v>
      </c>
      <c r="P14" s="276">
        <f>H14*1.1875%</f>
        <v>48.797343750000003</v>
      </c>
      <c r="Q14" s="276">
        <v>0</v>
      </c>
      <c r="R14" s="276">
        <v>0</v>
      </c>
      <c r="S14" s="276">
        <v>0</v>
      </c>
      <c r="T14" s="276">
        <v>0</v>
      </c>
      <c r="U14" s="276">
        <f>O14+P14+Q14+R14+S14+T14</f>
        <v>374.47734374999999</v>
      </c>
      <c r="V14" s="276">
        <f>N14-U14</f>
        <v>3734.7726562500002</v>
      </c>
      <c r="W14" s="276"/>
      <c r="X14" s="274">
        <f>V14-W14</f>
        <v>3734.7726562500002</v>
      </c>
      <c r="Y14" s="273"/>
    </row>
    <row r="15" spans="2:25" s="247" customFormat="1" ht="63.75" hidden="1" customHeight="1" x14ac:dyDescent="0.3">
      <c r="B15" s="283" t="s">
        <v>570</v>
      </c>
      <c r="C15" s="282"/>
      <c r="D15" s="281">
        <v>1100</v>
      </c>
      <c r="E15" s="281">
        <v>1000</v>
      </c>
      <c r="F15" s="280">
        <v>273.95</v>
      </c>
      <c r="G15" s="279"/>
      <c r="H15" s="278">
        <f>F15*G15</f>
        <v>0</v>
      </c>
      <c r="I15" s="276">
        <v>0</v>
      </c>
      <c r="J15" s="276">
        <v>0</v>
      </c>
      <c r="K15" s="276">
        <v>0</v>
      </c>
      <c r="L15" s="274">
        <v>0</v>
      </c>
      <c r="M15" s="274">
        <v>0</v>
      </c>
      <c r="N15" s="276">
        <f>H15+I15+J15+K15+L15+M15</f>
        <v>0</v>
      </c>
      <c r="O15" s="276"/>
      <c r="P15" s="276"/>
      <c r="Q15" s="276">
        <v>0</v>
      </c>
      <c r="R15" s="276">
        <v>0</v>
      </c>
      <c r="S15" s="276">
        <v>0</v>
      </c>
      <c r="T15" s="276">
        <v>0</v>
      </c>
      <c r="U15" s="276">
        <f>O15+P15+Q15+R15+S15+T15</f>
        <v>0</v>
      </c>
      <c r="V15" s="276">
        <f>N15-U15</f>
        <v>0</v>
      </c>
      <c r="W15" s="276"/>
      <c r="X15" s="274">
        <f>V15-W15</f>
        <v>0</v>
      </c>
      <c r="Y15" s="273"/>
    </row>
    <row r="16" spans="2:25" s="247" customFormat="1" ht="63.75" customHeight="1" x14ac:dyDescent="0.3">
      <c r="B16" s="283" t="s">
        <v>570</v>
      </c>
      <c r="C16" s="282"/>
      <c r="D16" s="281">
        <v>1100</v>
      </c>
      <c r="E16" s="281">
        <v>1000</v>
      </c>
      <c r="F16" s="280">
        <v>273.95</v>
      </c>
      <c r="G16" s="279">
        <v>15</v>
      </c>
      <c r="H16" s="278">
        <f>F16*G16</f>
        <v>4109.25</v>
      </c>
      <c r="I16" s="276">
        <v>0</v>
      </c>
      <c r="J16" s="276">
        <v>0</v>
      </c>
      <c r="K16" s="276">
        <v>0</v>
      </c>
      <c r="L16" s="274">
        <v>0</v>
      </c>
      <c r="M16" s="274">
        <v>0</v>
      </c>
      <c r="N16" s="276">
        <f>H16+I16+J16+K16+L16+M16</f>
        <v>4109.25</v>
      </c>
      <c r="O16" s="276">
        <v>325.68</v>
      </c>
      <c r="P16" s="276">
        <f>H16*1.1875%</f>
        <v>48.797343750000003</v>
      </c>
      <c r="Q16" s="276">
        <v>0</v>
      </c>
      <c r="R16" s="276">
        <v>0</v>
      </c>
      <c r="S16" s="276">
        <v>0</v>
      </c>
      <c r="T16" s="276">
        <v>0</v>
      </c>
      <c r="U16" s="276">
        <f>O16+P16+Q16+R16+S16+T16</f>
        <v>374.47734374999999</v>
      </c>
      <c r="V16" s="276">
        <f>N16-U16</f>
        <v>3734.7726562500002</v>
      </c>
      <c r="W16" s="276"/>
      <c r="X16" s="274">
        <f>V16-W16</f>
        <v>3734.7726562500002</v>
      </c>
      <c r="Y16" s="273"/>
    </row>
    <row r="17" spans="2:25" s="247" customFormat="1" ht="63.75" hidden="1" customHeight="1" x14ac:dyDescent="0.3">
      <c r="B17" s="284" t="s">
        <v>570</v>
      </c>
      <c r="C17" s="282"/>
      <c r="D17" s="281">
        <v>1100</v>
      </c>
      <c r="E17" s="281">
        <v>1000</v>
      </c>
      <c r="F17" s="280">
        <v>273.95</v>
      </c>
      <c r="G17" s="279"/>
      <c r="H17" s="278">
        <f>F17*G17</f>
        <v>0</v>
      </c>
      <c r="I17" s="276">
        <v>0</v>
      </c>
      <c r="J17" s="276">
        <v>0</v>
      </c>
      <c r="K17" s="276"/>
      <c r="L17" s="276">
        <v>0</v>
      </c>
      <c r="M17" s="276">
        <v>0</v>
      </c>
      <c r="N17" s="276">
        <f>H17+I17+J17+K17+L17+M17</f>
        <v>0</v>
      </c>
      <c r="O17" s="276"/>
      <c r="P17" s="276">
        <f>H17*1.1875%</f>
        <v>0</v>
      </c>
      <c r="Q17" s="276">
        <v>0</v>
      </c>
      <c r="R17" s="276">
        <v>0</v>
      </c>
      <c r="S17" s="276">
        <v>0</v>
      </c>
      <c r="T17" s="276">
        <v>0</v>
      </c>
      <c r="U17" s="276">
        <f>O17+P17+Q17+R17+S17+T17</f>
        <v>0</v>
      </c>
      <c r="V17" s="276">
        <f>N17-U17</f>
        <v>0</v>
      </c>
      <c r="W17" s="276">
        <v>0</v>
      </c>
      <c r="X17" s="274">
        <f>V17-W17</f>
        <v>0</v>
      </c>
      <c r="Y17" s="273"/>
    </row>
    <row r="18" spans="2:25" s="247" customFormat="1" ht="63.75" customHeight="1" x14ac:dyDescent="0.3">
      <c r="B18" s="283" t="s">
        <v>570</v>
      </c>
      <c r="C18" s="282"/>
      <c r="D18" s="281">
        <v>1100</v>
      </c>
      <c r="E18" s="281">
        <v>1000</v>
      </c>
      <c r="F18" s="280">
        <v>273.95</v>
      </c>
      <c r="G18" s="279">
        <v>15</v>
      </c>
      <c r="H18" s="278">
        <f>F18*G18</f>
        <v>4109.25</v>
      </c>
      <c r="I18" s="276">
        <v>0</v>
      </c>
      <c r="J18" s="276">
        <v>0</v>
      </c>
      <c r="K18" s="276"/>
      <c r="L18" s="274">
        <v>0</v>
      </c>
      <c r="M18" s="274">
        <v>0</v>
      </c>
      <c r="N18" s="276">
        <f>H18+I18+J18+K18+L18+M18</f>
        <v>4109.25</v>
      </c>
      <c r="O18" s="276">
        <v>325.68</v>
      </c>
      <c r="P18" s="276">
        <f>H18*1.1875%</f>
        <v>48.797343750000003</v>
      </c>
      <c r="Q18" s="276">
        <v>0</v>
      </c>
      <c r="R18" s="276">
        <v>0</v>
      </c>
      <c r="S18" s="276">
        <v>0</v>
      </c>
      <c r="T18" s="276">
        <v>0</v>
      </c>
      <c r="U18" s="276">
        <f>O18+P18+Q18+R18+S18+T18</f>
        <v>374.47734374999999</v>
      </c>
      <c r="V18" s="276">
        <f>N18-U18</f>
        <v>3734.7726562500002</v>
      </c>
      <c r="W18" s="276">
        <v>0</v>
      </c>
      <c r="X18" s="274">
        <f>V18-W18</f>
        <v>3734.7726562500002</v>
      </c>
      <c r="Y18" s="273"/>
    </row>
    <row r="19" spans="2:25" s="247" customFormat="1" ht="63.75" hidden="1" customHeight="1" x14ac:dyDescent="0.3">
      <c r="B19" s="283" t="s">
        <v>571</v>
      </c>
      <c r="C19" s="282"/>
      <c r="D19" s="281">
        <v>1100</v>
      </c>
      <c r="E19" s="281">
        <v>1000</v>
      </c>
      <c r="F19" s="280">
        <v>166.19</v>
      </c>
      <c r="G19" s="279"/>
      <c r="H19" s="278">
        <f>F19*G19</f>
        <v>0</v>
      </c>
      <c r="I19" s="276">
        <v>0</v>
      </c>
      <c r="J19" s="276">
        <v>0</v>
      </c>
      <c r="K19" s="276">
        <v>0</v>
      </c>
      <c r="L19" s="274">
        <v>0</v>
      </c>
      <c r="M19" s="274"/>
      <c r="N19" s="276">
        <f>H19+I19+J19+K19+L19+M19</f>
        <v>0</v>
      </c>
      <c r="O19" s="276">
        <v>0</v>
      </c>
      <c r="P19" s="276">
        <v>0</v>
      </c>
      <c r="Q19" s="276">
        <v>0</v>
      </c>
      <c r="R19" s="276">
        <v>0</v>
      </c>
      <c r="S19" s="276">
        <v>0</v>
      </c>
      <c r="T19" s="276">
        <v>0</v>
      </c>
      <c r="U19" s="276">
        <f>O19+P19+Q19+R19+S19+T19</f>
        <v>0</v>
      </c>
      <c r="V19" s="276">
        <f>N19-U19</f>
        <v>0</v>
      </c>
      <c r="W19" s="276">
        <v>0</v>
      </c>
      <c r="X19" s="274">
        <f>V19-W19</f>
        <v>0</v>
      </c>
      <c r="Y19" s="273"/>
    </row>
    <row r="20" spans="2:25" s="247" customFormat="1" ht="63.75" hidden="1" customHeight="1" x14ac:dyDescent="0.3">
      <c r="B20" s="283" t="s">
        <v>571</v>
      </c>
      <c r="C20" s="282"/>
      <c r="D20" s="281">
        <v>1100</v>
      </c>
      <c r="E20" s="281">
        <v>1000</v>
      </c>
      <c r="F20" s="280">
        <v>176.23</v>
      </c>
      <c r="G20" s="279"/>
      <c r="H20" s="278">
        <f>F20*G20</f>
        <v>0</v>
      </c>
      <c r="I20" s="276">
        <v>0</v>
      </c>
      <c r="J20" s="276">
        <v>0</v>
      </c>
      <c r="K20" s="276">
        <v>0</v>
      </c>
      <c r="L20" s="274">
        <v>0</v>
      </c>
      <c r="M20" s="274">
        <v>0</v>
      </c>
      <c r="N20" s="276">
        <f>H20+I20+J20+K20+L20+M20</f>
        <v>0</v>
      </c>
      <c r="O20" s="276"/>
      <c r="P20" s="276">
        <v>0</v>
      </c>
      <c r="Q20" s="276">
        <v>0</v>
      </c>
      <c r="R20" s="276">
        <v>0</v>
      </c>
      <c r="S20" s="276">
        <v>0</v>
      </c>
      <c r="T20" s="276">
        <v>0</v>
      </c>
      <c r="U20" s="276">
        <f>O20+P20+Q20+R20+S20+T20</f>
        <v>0</v>
      </c>
      <c r="V20" s="276">
        <f>N20-U20</f>
        <v>0</v>
      </c>
      <c r="W20" s="276">
        <v>0</v>
      </c>
      <c r="X20" s="274">
        <f>V20-W20</f>
        <v>0</v>
      </c>
      <c r="Y20" s="273"/>
    </row>
    <row r="21" spans="2:25" s="247" customFormat="1" ht="63.75" customHeight="1" x14ac:dyDescent="0.3">
      <c r="B21" s="283" t="s">
        <v>570</v>
      </c>
      <c r="C21" s="282"/>
      <c r="D21" s="281">
        <v>1100</v>
      </c>
      <c r="E21" s="281">
        <v>1000</v>
      </c>
      <c r="F21" s="280">
        <v>273.95</v>
      </c>
      <c r="G21" s="279">
        <v>15</v>
      </c>
      <c r="H21" s="278">
        <f>F21*G21</f>
        <v>4109.25</v>
      </c>
      <c r="I21" s="276">
        <v>0</v>
      </c>
      <c r="J21" s="276">
        <v>0</v>
      </c>
      <c r="K21" s="276">
        <v>0</v>
      </c>
      <c r="L21" s="276">
        <v>0</v>
      </c>
      <c r="M21" s="276">
        <v>0</v>
      </c>
      <c r="N21" s="276">
        <f>H21+I21+J21+K21+L21+M21</f>
        <v>4109.25</v>
      </c>
      <c r="O21" s="276">
        <v>325.68</v>
      </c>
      <c r="P21" s="276">
        <f>H21*1.1875%</f>
        <v>48.797343750000003</v>
      </c>
      <c r="Q21" s="276">
        <v>0</v>
      </c>
      <c r="R21" s="276">
        <v>0</v>
      </c>
      <c r="S21" s="276">
        <v>0</v>
      </c>
      <c r="T21" s="276">
        <v>0</v>
      </c>
      <c r="U21" s="276">
        <f>O21+P21+Q21+R21+S21+T21</f>
        <v>374.47734374999999</v>
      </c>
      <c r="V21" s="276">
        <f>N21-U21</f>
        <v>3734.7726562500002</v>
      </c>
      <c r="W21" s="276">
        <v>0</v>
      </c>
      <c r="X21" s="274">
        <f>V21-W21</f>
        <v>3734.7726562500002</v>
      </c>
      <c r="Y21" s="273"/>
    </row>
    <row r="22" spans="2:25" s="247" customFormat="1" ht="63.75" customHeight="1" x14ac:dyDescent="0.3">
      <c r="B22" s="283" t="s">
        <v>570</v>
      </c>
      <c r="C22" s="282"/>
      <c r="D22" s="281">
        <v>1100</v>
      </c>
      <c r="E22" s="281">
        <v>1000</v>
      </c>
      <c r="F22" s="280">
        <v>273.95</v>
      </c>
      <c r="G22" s="279">
        <v>15</v>
      </c>
      <c r="H22" s="278">
        <f>F22*G22</f>
        <v>4109.25</v>
      </c>
      <c r="I22" s="276">
        <v>0</v>
      </c>
      <c r="J22" s="276">
        <v>0</v>
      </c>
      <c r="K22" s="277"/>
      <c r="L22" s="277">
        <v>0</v>
      </c>
      <c r="M22" s="286">
        <v>0</v>
      </c>
      <c r="N22" s="276">
        <f>H22+I22+J22+K22+L22+M22</f>
        <v>4109.25</v>
      </c>
      <c r="O22" s="276">
        <v>325.68</v>
      </c>
      <c r="P22" s="276">
        <f>H22*1.1875%</f>
        <v>48.797343750000003</v>
      </c>
      <c r="Q22" s="276">
        <v>0</v>
      </c>
      <c r="R22" s="276">
        <v>0</v>
      </c>
      <c r="S22" s="276">
        <v>0</v>
      </c>
      <c r="T22" s="276">
        <v>0</v>
      </c>
      <c r="U22" s="276">
        <f>O22+P22+Q22+R22+S22+T22</f>
        <v>374.47734374999999</v>
      </c>
      <c r="V22" s="276">
        <f>N22-U22</f>
        <v>3734.7726562500002</v>
      </c>
      <c r="W22" s="276"/>
      <c r="X22" s="274">
        <f>V22-W22</f>
        <v>3734.7726562500002</v>
      </c>
      <c r="Y22" s="273"/>
    </row>
    <row r="23" spans="2:25" s="247" customFormat="1" ht="63.75" customHeight="1" x14ac:dyDescent="0.3">
      <c r="B23" s="283" t="s">
        <v>570</v>
      </c>
      <c r="C23" s="282"/>
      <c r="D23" s="281">
        <v>1100</v>
      </c>
      <c r="E23" s="281">
        <v>1000</v>
      </c>
      <c r="F23" s="280">
        <v>273.95</v>
      </c>
      <c r="G23" s="279">
        <v>15</v>
      </c>
      <c r="H23" s="278">
        <f>F23*G23</f>
        <v>4109.25</v>
      </c>
      <c r="I23" s="276">
        <v>0</v>
      </c>
      <c r="J23" s="276">
        <v>0</v>
      </c>
      <c r="K23" s="276"/>
      <c r="L23" s="276">
        <v>0</v>
      </c>
      <c r="M23" s="276">
        <v>0</v>
      </c>
      <c r="N23" s="276">
        <f>H23+I23+J23+K23+L23+M23</f>
        <v>4109.25</v>
      </c>
      <c r="O23" s="276">
        <v>325.68</v>
      </c>
      <c r="P23" s="276">
        <f>H23*1.1875%</f>
        <v>48.797343750000003</v>
      </c>
      <c r="Q23" s="276">
        <v>0</v>
      </c>
      <c r="R23" s="276">
        <v>0</v>
      </c>
      <c r="S23" s="276">
        <v>0</v>
      </c>
      <c r="T23" s="276">
        <v>0</v>
      </c>
      <c r="U23" s="276">
        <f>O23+P23+Q23+R23+S23+T23</f>
        <v>374.47734374999999</v>
      </c>
      <c r="V23" s="276">
        <f>N23-U23</f>
        <v>3734.7726562500002</v>
      </c>
      <c r="W23" s="276">
        <v>0</v>
      </c>
      <c r="X23" s="274">
        <f>V23-W23</f>
        <v>3734.7726562500002</v>
      </c>
      <c r="Y23" s="273"/>
    </row>
    <row r="24" spans="2:25" s="247" customFormat="1" ht="63.75" hidden="1" customHeight="1" x14ac:dyDescent="0.3">
      <c r="B24" s="283" t="s">
        <v>570</v>
      </c>
      <c r="C24" s="282"/>
      <c r="D24" s="281">
        <v>1100</v>
      </c>
      <c r="E24" s="281">
        <v>1000</v>
      </c>
      <c r="F24" s="280">
        <v>273.95</v>
      </c>
      <c r="G24" s="279">
        <v>0</v>
      </c>
      <c r="H24" s="278">
        <f>F24*G24</f>
        <v>0</v>
      </c>
      <c r="I24" s="276">
        <v>0</v>
      </c>
      <c r="J24" s="276">
        <v>0</v>
      </c>
      <c r="K24" s="276"/>
      <c r="L24" s="276">
        <v>0</v>
      </c>
      <c r="M24" s="276">
        <v>0</v>
      </c>
      <c r="N24" s="276">
        <f>H24+I24+J24+K24+L24+M24</f>
        <v>0</v>
      </c>
      <c r="O24" s="276"/>
      <c r="P24" s="276">
        <f>H24*1.1875%</f>
        <v>0</v>
      </c>
      <c r="Q24" s="276">
        <v>0</v>
      </c>
      <c r="R24" s="276">
        <v>0</v>
      </c>
      <c r="S24" s="276">
        <v>0</v>
      </c>
      <c r="T24" s="276">
        <v>0</v>
      </c>
      <c r="U24" s="276">
        <f>O24+P24+Q24+R24+S24+T24</f>
        <v>0</v>
      </c>
      <c r="V24" s="276">
        <f>N24-U24</f>
        <v>0</v>
      </c>
      <c r="W24" s="276">
        <v>0</v>
      </c>
      <c r="X24" s="274">
        <f>V24-W24</f>
        <v>0</v>
      </c>
      <c r="Y24" s="273"/>
    </row>
    <row r="25" spans="2:25" s="247" customFormat="1" ht="63.75" hidden="1" customHeight="1" x14ac:dyDescent="0.3">
      <c r="B25" s="283" t="s">
        <v>570</v>
      </c>
      <c r="C25" s="282"/>
      <c r="D25" s="281">
        <v>1100</v>
      </c>
      <c r="E25" s="281">
        <v>1000</v>
      </c>
      <c r="F25" s="280">
        <v>273.95</v>
      </c>
      <c r="G25" s="279"/>
      <c r="H25" s="278">
        <f>F25*G25</f>
        <v>0</v>
      </c>
      <c r="I25" s="276">
        <v>0</v>
      </c>
      <c r="J25" s="276">
        <v>0</v>
      </c>
      <c r="K25" s="276"/>
      <c r="L25" s="276">
        <v>0</v>
      </c>
      <c r="M25" s="276">
        <v>0</v>
      </c>
      <c r="N25" s="276">
        <f>H25+I25+J25+K25+L25+M25</f>
        <v>0</v>
      </c>
      <c r="O25" s="276"/>
      <c r="P25" s="276">
        <f>H25*1.1875%</f>
        <v>0</v>
      </c>
      <c r="Q25" s="276">
        <v>0</v>
      </c>
      <c r="R25" s="276">
        <v>0</v>
      </c>
      <c r="S25" s="276">
        <v>0</v>
      </c>
      <c r="T25" s="276">
        <v>0</v>
      </c>
      <c r="U25" s="276">
        <f>O25+P25+Q25+R25+S25+T25</f>
        <v>0</v>
      </c>
      <c r="V25" s="276">
        <f>N25-U25</f>
        <v>0</v>
      </c>
      <c r="W25" s="276"/>
      <c r="X25" s="274">
        <f>V25-W25</f>
        <v>0</v>
      </c>
      <c r="Y25" s="273"/>
    </row>
    <row r="26" spans="2:25" s="247" customFormat="1" ht="63.75" hidden="1" customHeight="1" x14ac:dyDescent="0.3">
      <c r="B26" s="283" t="s">
        <v>570</v>
      </c>
      <c r="C26" s="282"/>
      <c r="D26" s="281">
        <v>1100</v>
      </c>
      <c r="E26" s="281">
        <v>1000</v>
      </c>
      <c r="F26" s="280">
        <v>273.95</v>
      </c>
      <c r="G26" s="279">
        <v>0</v>
      </c>
      <c r="H26" s="278">
        <f>F26*G26</f>
        <v>0</v>
      </c>
      <c r="I26" s="276">
        <v>0</v>
      </c>
      <c r="J26" s="276">
        <v>0</v>
      </c>
      <c r="K26" s="276"/>
      <c r="L26" s="276">
        <v>0</v>
      </c>
      <c r="M26" s="276">
        <v>0</v>
      </c>
      <c r="N26" s="276">
        <f>H26+I26+J26+K26+L26+M26</f>
        <v>0</v>
      </c>
      <c r="O26" s="276">
        <v>0</v>
      </c>
      <c r="P26" s="276">
        <f>H26*1.1875%</f>
        <v>0</v>
      </c>
      <c r="Q26" s="276">
        <v>0</v>
      </c>
      <c r="R26" s="276">
        <v>0</v>
      </c>
      <c r="S26" s="276">
        <v>0</v>
      </c>
      <c r="T26" s="276">
        <v>0</v>
      </c>
      <c r="U26" s="276">
        <f>O26+P26+Q26+R26+S26+T26</f>
        <v>0</v>
      </c>
      <c r="V26" s="276">
        <f>N26-U26</f>
        <v>0</v>
      </c>
      <c r="W26" s="276">
        <v>0</v>
      </c>
      <c r="X26" s="274">
        <f>V26-W26</f>
        <v>0</v>
      </c>
      <c r="Y26" s="273"/>
    </row>
    <row r="27" spans="2:25" s="247" customFormat="1" ht="63.75" hidden="1" customHeight="1" x14ac:dyDescent="0.3">
      <c r="B27" s="283" t="s">
        <v>570</v>
      </c>
      <c r="C27" s="282"/>
      <c r="D27" s="281">
        <v>1100</v>
      </c>
      <c r="E27" s="281">
        <v>1000</v>
      </c>
      <c r="F27" s="280">
        <v>273.95</v>
      </c>
      <c r="G27" s="279"/>
      <c r="H27" s="278">
        <f>F27*G27</f>
        <v>0</v>
      </c>
      <c r="I27" s="276">
        <v>0</v>
      </c>
      <c r="J27" s="276">
        <v>0</v>
      </c>
      <c r="K27" s="276"/>
      <c r="L27" s="276">
        <v>0</v>
      </c>
      <c r="M27" s="276">
        <v>0</v>
      </c>
      <c r="N27" s="276">
        <f>H27+I27+J27+K27+L27+M27</f>
        <v>0</v>
      </c>
      <c r="O27" s="276"/>
      <c r="P27" s="276">
        <f>H27*1.1875%</f>
        <v>0</v>
      </c>
      <c r="Q27" s="276">
        <v>0</v>
      </c>
      <c r="R27" s="276">
        <v>0</v>
      </c>
      <c r="S27" s="276">
        <v>0</v>
      </c>
      <c r="T27" s="276">
        <v>0</v>
      </c>
      <c r="U27" s="276">
        <f>O27+P27+Q27+R27+S27+T27</f>
        <v>0</v>
      </c>
      <c r="V27" s="276">
        <f>N27-U27</f>
        <v>0</v>
      </c>
      <c r="W27" s="276">
        <v>0</v>
      </c>
      <c r="X27" s="274">
        <f>V27-W27</f>
        <v>0</v>
      </c>
      <c r="Y27" s="273"/>
    </row>
    <row r="28" spans="2:25" s="247" customFormat="1" ht="63.75" hidden="1" customHeight="1" x14ac:dyDescent="0.3">
      <c r="B28" s="283" t="s">
        <v>570</v>
      </c>
      <c r="C28" s="282"/>
      <c r="D28" s="281">
        <v>1100</v>
      </c>
      <c r="E28" s="281">
        <v>1000</v>
      </c>
      <c r="F28" s="280">
        <v>273.95</v>
      </c>
      <c r="G28" s="279">
        <v>0</v>
      </c>
      <c r="H28" s="278">
        <f>F28*G28</f>
        <v>0</v>
      </c>
      <c r="I28" s="276">
        <v>0</v>
      </c>
      <c r="J28" s="276">
        <v>0</v>
      </c>
      <c r="K28" s="276"/>
      <c r="L28" s="276">
        <v>0</v>
      </c>
      <c r="M28" s="276">
        <v>0</v>
      </c>
      <c r="N28" s="276">
        <f>H28+I28+J28+K28+L28+M28</f>
        <v>0</v>
      </c>
      <c r="O28" s="276">
        <v>0</v>
      </c>
      <c r="P28" s="276">
        <f>H28*1.1875%</f>
        <v>0</v>
      </c>
      <c r="Q28" s="276">
        <v>0</v>
      </c>
      <c r="R28" s="276">
        <v>0</v>
      </c>
      <c r="S28" s="276">
        <v>0</v>
      </c>
      <c r="T28" s="276">
        <v>0</v>
      </c>
      <c r="U28" s="276">
        <f>O28+P28+Q28+R28+S28+T28</f>
        <v>0</v>
      </c>
      <c r="V28" s="276">
        <f>N28-U28</f>
        <v>0</v>
      </c>
      <c r="W28" s="276">
        <v>0</v>
      </c>
      <c r="X28" s="274">
        <f>V28-W28</f>
        <v>0</v>
      </c>
      <c r="Y28" s="273"/>
    </row>
    <row r="29" spans="2:25" s="247" customFormat="1" ht="63.75" customHeight="1" x14ac:dyDescent="0.3">
      <c r="B29" s="284" t="s">
        <v>570</v>
      </c>
      <c r="C29" s="282"/>
      <c r="D29" s="281">
        <v>1100</v>
      </c>
      <c r="E29" s="281">
        <v>1000</v>
      </c>
      <c r="F29" s="280">
        <v>273.95</v>
      </c>
      <c r="G29" s="279">
        <v>15</v>
      </c>
      <c r="H29" s="278">
        <f>F29*G29</f>
        <v>4109.25</v>
      </c>
      <c r="I29" s="276">
        <v>0</v>
      </c>
      <c r="J29" s="276">
        <v>0</v>
      </c>
      <c r="K29" s="286"/>
      <c r="L29" s="286">
        <v>0</v>
      </c>
      <c r="M29" s="286">
        <v>0</v>
      </c>
      <c r="N29" s="276">
        <f>H29+I29+J29+K29+L29+M29</f>
        <v>4109.25</v>
      </c>
      <c r="O29" s="276">
        <v>325.68</v>
      </c>
      <c r="P29" s="276">
        <f>H29*1.1875%</f>
        <v>48.797343750000003</v>
      </c>
      <c r="Q29" s="276"/>
      <c r="R29" s="276">
        <v>0</v>
      </c>
      <c r="S29" s="276">
        <v>0</v>
      </c>
      <c r="T29" s="276">
        <v>0</v>
      </c>
      <c r="U29" s="276">
        <f>O29+P29+Q29+R29+S29+T29</f>
        <v>374.47734374999999</v>
      </c>
      <c r="V29" s="276">
        <f>N29-U29</f>
        <v>3734.7726562500002</v>
      </c>
      <c r="W29" s="276">
        <v>0</v>
      </c>
      <c r="X29" s="274">
        <f>V29-W29</f>
        <v>3734.7726562500002</v>
      </c>
      <c r="Y29" s="273"/>
    </row>
    <row r="30" spans="2:25" s="247" customFormat="1" ht="63.75" customHeight="1" x14ac:dyDescent="0.3">
      <c r="B30" s="283" t="s">
        <v>570</v>
      </c>
      <c r="C30" s="282"/>
      <c r="D30" s="281">
        <v>1100</v>
      </c>
      <c r="E30" s="281">
        <v>1000</v>
      </c>
      <c r="F30" s="280">
        <v>273.95</v>
      </c>
      <c r="G30" s="279">
        <v>15</v>
      </c>
      <c r="H30" s="278">
        <f>F30*G30</f>
        <v>4109.25</v>
      </c>
      <c r="I30" s="276">
        <v>0</v>
      </c>
      <c r="J30" s="276">
        <v>0</v>
      </c>
      <c r="K30" s="286"/>
      <c r="L30" s="286">
        <v>0</v>
      </c>
      <c r="M30" s="286">
        <v>0</v>
      </c>
      <c r="N30" s="276">
        <f>H30+I30+J30+K30+L30+M30</f>
        <v>4109.25</v>
      </c>
      <c r="O30" s="276">
        <v>325.68</v>
      </c>
      <c r="P30" s="276">
        <v>0</v>
      </c>
      <c r="Q30" s="276">
        <v>0</v>
      </c>
      <c r="R30" s="276">
        <v>0</v>
      </c>
      <c r="S30" s="276">
        <v>0</v>
      </c>
      <c r="T30" s="276">
        <v>0</v>
      </c>
      <c r="U30" s="276">
        <f>O30+P30+Q30+R30+S30+T30</f>
        <v>325.68</v>
      </c>
      <c r="V30" s="276">
        <f>N30-U30</f>
        <v>3783.57</v>
      </c>
      <c r="W30" s="276">
        <v>0</v>
      </c>
      <c r="X30" s="274">
        <f>V30-W30</f>
        <v>3783.57</v>
      </c>
      <c r="Y30" s="273"/>
    </row>
    <row r="31" spans="2:25" s="247" customFormat="1" ht="63.75" hidden="1" customHeight="1" x14ac:dyDescent="0.3">
      <c r="B31" s="283" t="s">
        <v>570</v>
      </c>
      <c r="C31" s="282"/>
      <c r="D31" s="281">
        <v>1100</v>
      </c>
      <c r="E31" s="281">
        <v>1000</v>
      </c>
      <c r="F31" s="280">
        <v>273.95</v>
      </c>
      <c r="G31" s="287"/>
      <c r="H31" s="278">
        <f>F31*G31</f>
        <v>0</v>
      </c>
      <c r="I31" s="276">
        <v>0</v>
      </c>
      <c r="J31" s="276">
        <v>0</v>
      </c>
      <c r="K31" s="286"/>
      <c r="L31" s="286">
        <v>0</v>
      </c>
      <c r="M31" s="286">
        <v>0</v>
      </c>
      <c r="N31" s="276">
        <f>H31+I31+J31+K31+L31+M31</f>
        <v>0</v>
      </c>
      <c r="O31" s="276"/>
      <c r="P31" s="276">
        <v>0</v>
      </c>
      <c r="Q31" s="276">
        <v>0</v>
      </c>
      <c r="R31" s="276">
        <v>0</v>
      </c>
      <c r="S31" s="276">
        <v>0</v>
      </c>
      <c r="T31" s="276">
        <v>0</v>
      </c>
      <c r="U31" s="276">
        <f>O31+P31+Q31+R31+S31+T31</f>
        <v>0</v>
      </c>
      <c r="V31" s="276">
        <f>N31-U31</f>
        <v>0</v>
      </c>
      <c r="W31" s="276">
        <v>0</v>
      </c>
      <c r="X31" s="274">
        <f>V31-W31</f>
        <v>0</v>
      </c>
      <c r="Y31" s="273"/>
    </row>
    <row r="32" spans="2:25" s="247" customFormat="1" ht="63.75" hidden="1" customHeight="1" x14ac:dyDescent="0.3">
      <c r="B32" s="283" t="s">
        <v>570</v>
      </c>
      <c r="C32" s="288"/>
      <c r="D32" s="281">
        <v>1100</v>
      </c>
      <c r="E32" s="281">
        <v>1000</v>
      </c>
      <c r="F32" s="280">
        <v>273.95</v>
      </c>
      <c r="G32" s="287">
        <v>0</v>
      </c>
      <c r="H32" s="280">
        <f>F32*G32</f>
        <v>0</v>
      </c>
      <c r="I32" s="276">
        <v>0</v>
      </c>
      <c r="J32" s="276">
        <v>0</v>
      </c>
      <c r="K32" s="286">
        <v>0</v>
      </c>
      <c r="L32" s="286">
        <v>0</v>
      </c>
      <c r="M32" s="286">
        <v>0</v>
      </c>
      <c r="N32" s="276">
        <f>H32+I32+J32+K32+L32+M32</f>
        <v>0</v>
      </c>
      <c r="O32" s="276">
        <v>0</v>
      </c>
      <c r="P32" s="276">
        <f>H32*1.1875%</f>
        <v>0</v>
      </c>
      <c r="Q32" s="276">
        <v>0</v>
      </c>
      <c r="R32" s="274">
        <v>0</v>
      </c>
      <c r="S32" s="274">
        <v>0</v>
      </c>
      <c r="T32" s="274">
        <v>0</v>
      </c>
      <c r="U32" s="276">
        <f>O32+P32+Q32+R32+S32+T32</f>
        <v>0</v>
      </c>
      <c r="V32" s="274">
        <f>N32-U32</f>
        <v>0</v>
      </c>
      <c r="W32" s="274">
        <v>0</v>
      </c>
      <c r="X32" s="274">
        <f>V32-W32</f>
        <v>0</v>
      </c>
      <c r="Y32" s="285"/>
    </row>
    <row r="33" spans="2:25" s="247" customFormat="1" ht="63.75" hidden="1" customHeight="1" x14ac:dyDescent="0.3">
      <c r="B33" s="283" t="s">
        <v>570</v>
      </c>
      <c r="C33" s="288"/>
      <c r="D33" s="281">
        <v>1100</v>
      </c>
      <c r="E33" s="281">
        <v>1000</v>
      </c>
      <c r="F33" s="280">
        <v>273.95</v>
      </c>
      <c r="G33" s="287"/>
      <c r="H33" s="280">
        <f>F33*G33</f>
        <v>0</v>
      </c>
      <c r="I33" s="276">
        <v>0</v>
      </c>
      <c r="J33" s="276">
        <v>0</v>
      </c>
      <c r="K33" s="286">
        <v>0</v>
      </c>
      <c r="L33" s="286">
        <v>0</v>
      </c>
      <c r="M33" s="286">
        <v>0</v>
      </c>
      <c r="N33" s="276">
        <f>H33+I33+J33+K33+L33+M33</f>
        <v>0</v>
      </c>
      <c r="O33" s="276"/>
      <c r="P33" s="276">
        <v>0</v>
      </c>
      <c r="Q33" s="276">
        <v>0</v>
      </c>
      <c r="R33" s="274">
        <v>0</v>
      </c>
      <c r="S33" s="274">
        <v>0</v>
      </c>
      <c r="T33" s="274">
        <v>0</v>
      </c>
      <c r="U33" s="276">
        <f>O33+P33+Q33+R33+S33+T33</f>
        <v>0</v>
      </c>
      <c r="V33" s="274">
        <f>N33-U33</f>
        <v>0</v>
      </c>
      <c r="W33" s="274">
        <v>0</v>
      </c>
      <c r="X33" s="274">
        <f>V33-W33</f>
        <v>0</v>
      </c>
      <c r="Y33" s="285"/>
    </row>
    <row r="34" spans="2:25" s="247" customFormat="1" ht="63.75" customHeight="1" x14ac:dyDescent="0.3">
      <c r="B34" s="283" t="s">
        <v>570</v>
      </c>
      <c r="C34" s="288"/>
      <c r="D34" s="281">
        <v>1100</v>
      </c>
      <c r="E34" s="281">
        <v>1000</v>
      </c>
      <c r="F34" s="280">
        <v>273.95</v>
      </c>
      <c r="G34" s="287">
        <v>15</v>
      </c>
      <c r="H34" s="280">
        <f>F34*G34</f>
        <v>4109.25</v>
      </c>
      <c r="I34" s="276">
        <v>0</v>
      </c>
      <c r="J34" s="276">
        <v>0</v>
      </c>
      <c r="K34" s="286"/>
      <c r="L34" s="286">
        <v>0</v>
      </c>
      <c r="M34" s="286">
        <v>0</v>
      </c>
      <c r="N34" s="276">
        <f>H34+I34+J34+K34+L34+M34</f>
        <v>4109.25</v>
      </c>
      <c r="O34" s="276">
        <v>325.68</v>
      </c>
      <c r="P34" s="276">
        <f>H34*1.1875%</f>
        <v>48.797343750000003</v>
      </c>
      <c r="Q34" s="276">
        <v>0</v>
      </c>
      <c r="R34" s="274">
        <v>0</v>
      </c>
      <c r="S34" s="274">
        <v>0</v>
      </c>
      <c r="T34" s="274">
        <v>0</v>
      </c>
      <c r="U34" s="276">
        <f>O34+P34+Q34+R34+S34+T34</f>
        <v>374.47734374999999</v>
      </c>
      <c r="V34" s="274">
        <f>N34-U34</f>
        <v>3734.7726562500002</v>
      </c>
      <c r="W34" s="274">
        <v>0</v>
      </c>
      <c r="X34" s="274">
        <f>V34-W34</f>
        <v>3734.7726562500002</v>
      </c>
      <c r="Y34" s="285"/>
    </row>
    <row r="35" spans="2:25" s="247" customFormat="1" ht="63.75" hidden="1" customHeight="1" x14ac:dyDescent="0.3">
      <c r="B35" s="283" t="s">
        <v>570</v>
      </c>
      <c r="C35" s="288"/>
      <c r="D35" s="281">
        <v>1100</v>
      </c>
      <c r="E35" s="281">
        <v>1000</v>
      </c>
      <c r="F35" s="280">
        <v>273.95</v>
      </c>
      <c r="G35" s="287">
        <v>0</v>
      </c>
      <c r="H35" s="280">
        <f>F35*G35</f>
        <v>0</v>
      </c>
      <c r="I35" s="276">
        <v>0</v>
      </c>
      <c r="J35" s="276">
        <v>0</v>
      </c>
      <c r="K35" s="286">
        <v>0</v>
      </c>
      <c r="L35" s="286">
        <v>0</v>
      </c>
      <c r="M35" s="286">
        <v>0</v>
      </c>
      <c r="N35" s="276">
        <f>H35+I35+J35+K35+L35+M35</f>
        <v>0</v>
      </c>
      <c r="O35" s="276">
        <v>0</v>
      </c>
      <c r="P35" s="276">
        <f>H35*1.1875%</f>
        <v>0</v>
      </c>
      <c r="Q35" s="276">
        <v>0</v>
      </c>
      <c r="R35" s="274">
        <v>0</v>
      </c>
      <c r="S35" s="274">
        <v>0</v>
      </c>
      <c r="T35" s="274">
        <v>0</v>
      </c>
      <c r="U35" s="276">
        <f>O35+P35+Q35+R35+S35+T35</f>
        <v>0</v>
      </c>
      <c r="V35" s="274">
        <f>N35-U35</f>
        <v>0</v>
      </c>
      <c r="W35" s="274">
        <v>0</v>
      </c>
      <c r="X35" s="274">
        <f>V35-W35</f>
        <v>0</v>
      </c>
      <c r="Y35" s="285"/>
    </row>
    <row r="36" spans="2:25" s="247" customFormat="1" ht="63.75" customHeight="1" x14ac:dyDescent="0.3">
      <c r="B36" s="283" t="s">
        <v>570</v>
      </c>
      <c r="C36" s="288"/>
      <c r="D36" s="281">
        <v>1100</v>
      </c>
      <c r="E36" s="281">
        <v>1000</v>
      </c>
      <c r="F36" s="280">
        <v>273.95</v>
      </c>
      <c r="G36" s="287">
        <v>15</v>
      </c>
      <c r="H36" s="280">
        <f>F36*G36</f>
        <v>4109.25</v>
      </c>
      <c r="I36" s="276">
        <v>0</v>
      </c>
      <c r="J36" s="276">
        <v>0</v>
      </c>
      <c r="K36" s="286"/>
      <c r="L36" s="286">
        <v>0</v>
      </c>
      <c r="M36" s="286">
        <v>0</v>
      </c>
      <c r="N36" s="276">
        <f>H36+I36+J36+K36+L36+M36</f>
        <v>4109.25</v>
      </c>
      <c r="O36" s="276">
        <v>325.68</v>
      </c>
      <c r="P36" s="276">
        <f>H36*1.1875%</f>
        <v>48.797343750000003</v>
      </c>
      <c r="Q36" s="276">
        <v>0</v>
      </c>
      <c r="R36" s="274">
        <v>0</v>
      </c>
      <c r="S36" s="274">
        <v>0</v>
      </c>
      <c r="T36" s="274">
        <v>0</v>
      </c>
      <c r="U36" s="276">
        <f>O36+P36+Q36+R36+S36+T36</f>
        <v>374.47734374999999</v>
      </c>
      <c r="V36" s="274">
        <f>N36-U36</f>
        <v>3734.7726562500002</v>
      </c>
      <c r="W36" s="274">
        <v>0</v>
      </c>
      <c r="X36" s="274">
        <f>V36-W36</f>
        <v>3734.7726562500002</v>
      </c>
      <c r="Y36" s="285"/>
    </row>
    <row r="37" spans="2:25" s="247" customFormat="1" ht="63.75" customHeight="1" x14ac:dyDescent="0.3">
      <c r="B37" s="283" t="s">
        <v>570</v>
      </c>
      <c r="C37" s="288"/>
      <c r="D37" s="281">
        <v>1100</v>
      </c>
      <c r="E37" s="281">
        <v>1000</v>
      </c>
      <c r="F37" s="280">
        <v>273.95</v>
      </c>
      <c r="G37" s="287">
        <v>15</v>
      </c>
      <c r="H37" s="280">
        <f>F37*G37</f>
        <v>4109.25</v>
      </c>
      <c r="I37" s="276">
        <v>0</v>
      </c>
      <c r="J37" s="276">
        <v>0</v>
      </c>
      <c r="K37" s="286">
        <v>0</v>
      </c>
      <c r="L37" s="286">
        <v>0</v>
      </c>
      <c r="M37" s="286">
        <v>0</v>
      </c>
      <c r="N37" s="276">
        <f>H37+I37+J37+K37+L37+M37</f>
        <v>4109.25</v>
      </c>
      <c r="O37" s="276">
        <v>325.68</v>
      </c>
      <c r="P37" s="276">
        <f>H37*1.1875%</f>
        <v>48.797343750000003</v>
      </c>
      <c r="Q37" s="276">
        <v>0</v>
      </c>
      <c r="R37" s="274">
        <v>0</v>
      </c>
      <c r="S37" s="274">
        <v>0</v>
      </c>
      <c r="T37" s="274">
        <v>0</v>
      </c>
      <c r="U37" s="276">
        <f>O37+P37+Q37+R37+S37+T37</f>
        <v>374.47734374999999</v>
      </c>
      <c r="V37" s="274">
        <f>N37-U37</f>
        <v>3734.7726562500002</v>
      </c>
      <c r="W37" s="274">
        <v>0</v>
      </c>
      <c r="X37" s="274">
        <f>V37-W37</f>
        <v>3734.7726562500002</v>
      </c>
      <c r="Y37" s="285"/>
    </row>
    <row r="38" spans="2:25" s="247" customFormat="1" ht="63.75" customHeight="1" x14ac:dyDescent="0.3">
      <c r="B38" s="284" t="s">
        <v>570</v>
      </c>
      <c r="C38" s="282"/>
      <c r="D38" s="281">
        <v>1100</v>
      </c>
      <c r="E38" s="281">
        <v>1000</v>
      </c>
      <c r="F38" s="280">
        <v>273.95</v>
      </c>
      <c r="G38" s="279">
        <v>15</v>
      </c>
      <c r="H38" s="278">
        <f>F38*G38</f>
        <v>4109.25</v>
      </c>
      <c r="I38" s="276">
        <v>0</v>
      </c>
      <c r="J38" s="276">
        <v>0</v>
      </c>
      <c r="K38" s="277"/>
      <c r="L38" s="277">
        <v>0</v>
      </c>
      <c r="M38" s="277">
        <v>0</v>
      </c>
      <c r="N38" s="276">
        <f>H38+I38+J38+K38+L38+M38</f>
        <v>4109.25</v>
      </c>
      <c r="O38" s="276">
        <v>325.68</v>
      </c>
      <c r="P38" s="276">
        <f>H38*1.1875%</f>
        <v>48.797343750000003</v>
      </c>
      <c r="Q38" s="276">
        <v>0</v>
      </c>
      <c r="R38" s="276">
        <v>0</v>
      </c>
      <c r="S38" s="276">
        <v>0</v>
      </c>
      <c r="T38" s="276">
        <v>0</v>
      </c>
      <c r="U38" s="276">
        <f>O38+P38+Q38+R38+S38+T38</f>
        <v>374.47734374999999</v>
      </c>
      <c r="V38" s="276">
        <f>N38-U38</f>
        <v>3734.7726562500002</v>
      </c>
      <c r="W38" s="276"/>
      <c r="X38" s="274">
        <f>V38-W38</f>
        <v>3734.7726562500002</v>
      </c>
      <c r="Y38" s="273"/>
    </row>
    <row r="39" spans="2:25" s="247" customFormat="1" ht="63.75" customHeight="1" x14ac:dyDescent="0.3">
      <c r="B39" s="283" t="s">
        <v>570</v>
      </c>
      <c r="C39" s="282"/>
      <c r="D39" s="281">
        <v>1100</v>
      </c>
      <c r="E39" s="281">
        <v>1000</v>
      </c>
      <c r="F39" s="280">
        <v>273.95</v>
      </c>
      <c r="G39" s="279">
        <v>15</v>
      </c>
      <c r="H39" s="278">
        <f>F39*G39</f>
        <v>4109.25</v>
      </c>
      <c r="I39" s="276">
        <v>0</v>
      </c>
      <c r="J39" s="276">
        <v>0</v>
      </c>
      <c r="K39" s="277"/>
      <c r="L39" s="277">
        <v>0</v>
      </c>
      <c r="M39" s="277">
        <v>0</v>
      </c>
      <c r="N39" s="276">
        <f>H39+I39+J39+K39+L39+M39</f>
        <v>4109.25</v>
      </c>
      <c r="O39" s="276">
        <v>325.68</v>
      </c>
      <c r="P39" s="276">
        <f>H39*1.1875%</f>
        <v>48.797343750000003</v>
      </c>
      <c r="Q39" s="276">
        <v>0</v>
      </c>
      <c r="R39" s="276">
        <v>0</v>
      </c>
      <c r="S39" s="276">
        <v>0</v>
      </c>
      <c r="T39" s="276">
        <v>0</v>
      </c>
      <c r="U39" s="276">
        <f>O39+P39+Q39+R39+S39+T39</f>
        <v>374.47734374999999</v>
      </c>
      <c r="V39" s="276">
        <f>N39-U39</f>
        <v>3734.7726562500002</v>
      </c>
      <c r="W39" s="276"/>
      <c r="X39" s="274">
        <f>V39-W39</f>
        <v>3734.7726562500002</v>
      </c>
      <c r="Y39" s="273"/>
    </row>
    <row r="40" spans="2:25" s="247" customFormat="1" ht="63.75" hidden="1" customHeight="1" x14ac:dyDescent="0.3">
      <c r="B40" s="283" t="s">
        <v>570</v>
      </c>
      <c r="C40" s="282"/>
      <c r="D40" s="281">
        <v>1100</v>
      </c>
      <c r="E40" s="281">
        <v>1000</v>
      </c>
      <c r="F40" s="280">
        <v>273.95</v>
      </c>
      <c r="G40" s="279"/>
      <c r="H40" s="278">
        <f>F40*G40</f>
        <v>0</v>
      </c>
      <c r="I40" s="276">
        <v>0</v>
      </c>
      <c r="J40" s="276">
        <v>0</v>
      </c>
      <c r="K40" s="277"/>
      <c r="L40" s="277">
        <v>0</v>
      </c>
      <c r="M40" s="277">
        <v>0</v>
      </c>
      <c r="N40" s="276">
        <f>H40+I40+J40+K40+L40+M40</f>
        <v>0</v>
      </c>
      <c r="O40" s="276"/>
      <c r="P40" s="276"/>
      <c r="Q40" s="276">
        <v>0</v>
      </c>
      <c r="R40" s="276">
        <v>0</v>
      </c>
      <c r="S40" s="276">
        <v>0</v>
      </c>
      <c r="T40" s="276">
        <v>0</v>
      </c>
      <c r="U40" s="276">
        <f>O40+P40+Q40+R40+S40+T40</f>
        <v>0</v>
      </c>
      <c r="V40" s="276">
        <f>N40-U40</f>
        <v>0</v>
      </c>
      <c r="W40" s="276"/>
      <c r="X40" s="274">
        <f>V40-W40</f>
        <v>0</v>
      </c>
      <c r="Y40" s="273"/>
    </row>
    <row r="41" spans="2:25" s="247" customFormat="1" ht="63.75" customHeight="1" x14ac:dyDescent="0.3">
      <c r="B41" s="283" t="s">
        <v>570</v>
      </c>
      <c r="C41" s="282"/>
      <c r="D41" s="281">
        <v>1100</v>
      </c>
      <c r="E41" s="281">
        <v>1000</v>
      </c>
      <c r="F41" s="280">
        <v>273.95</v>
      </c>
      <c r="G41" s="279">
        <v>15</v>
      </c>
      <c r="H41" s="278">
        <f>F41*G41</f>
        <v>4109.25</v>
      </c>
      <c r="I41" s="276">
        <v>0</v>
      </c>
      <c r="J41" s="276">
        <v>0</v>
      </c>
      <c r="K41" s="277"/>
      <c r="L41" s="277">
        <v>0</v>
      </c>
      <c r="M41" s="277">
        <v>0</v>
      </c>
      <c r="N41" s="276">
        <f>H41+I41+J41+K41+L41+M41</f>
        <v>4109.25</v>
      </c>
      <c r="O41" s="276">
        <v>325.68</v>
      </c>
      <c r="P41" s="276">
        <f>H41*1.1875%</f>
        <v>48.797343750000003</v>
      </c>
      <c r="Q41" s="276">
        <v>0</v>
      </c>
      <c r="R41" s="276">
        <v>0</v>
      </c>
      <c r="S41" s="276">
        <v>0</v>
      </c>
      <c r="T41" s="276">
        <v>0</v>
      </c>
      <c r="U41" s="276">
        <f>O41+P41+Q41+R41+S41+T41</f>
        <v>374.47734374999999</v>
      </c>
      <c r="V41" s="276">
        <f>N41-U41</f>
        <v>3734.7726562500002</v>
      </c>
      <c r="W41" s="276"/>
      <c r="X41" s="274">
        <f>V41-W41</f>
        <v>3734.7726562500002</v>
      </c>
      <c r="Y41" s="273"/>
    </row>
    <row r="42" spans="2:25" s="247" customFormat="1" ht="63.75" hidden="1" customHeight="1" x14ac:dyDescent="0.3">
      <c r="B42" s="283" t="s">
        <v>570</v>
      </c>
      <c r="C42" s="282"/>
      <c r="D42" s="281">
        <v>1100</v>
      </c>
      <c r="E42" s="281">
        <v>1000</v>
      </c>
      <c r="F42" s="280">
        <v>273.95</v>
      </c>
      <c r="G42" s="279"/>
      <c r="H42" s="278">
        <f>F42*G42</f>
        <v>0</v>
      </c>
      <c r="I42" s="276">
        <v>0</v>
      </c>
      <c r="J42" s="276">
        <v>0</v>
      </c>
      <c r="K42" s="277"/>
      <c r="L42" s="277">
        <v>0</v>
      </c>
      <c r="M42" s="277">
        <v>0</v>
      </c>
      <c r="N42" s="276">
        <f>H42+I42+J42+K42+L42+M42</f>
        <v>0</v>
      </c>
      <c r="O42" s="276"/>
      <c r="P42" s="276">
        <v>0</v>
      </c>
      <c r="Q42" s="276">
        <v>0</v>
      </c>
      <c r="R42" s="276">
        <v>0</v>
      </c>
      <c r="S42" s="276">
        <v>0</v>
      </c>
      <c r="T42" s="276">
        <v>0</v>
      </c>
      <c r="U42" s="276">
        <f>O42+P42+Q42+R42+S42+T42</f>
        <v>0</v>
      </c>
      <c r="V42" s="276">
        <f>N42-U42</f>
        <v>0</v>
      </c>
      <c r="W42" s="275"/>
      <c r="X42" s="274">
        <f>V42-W42</f>
        <v>0</v>
      </c>
      <c r="Y42" s="273"/>
    </row>
    <row r="43" spans="2:25" s="247" customFormat="1" ht="63.75" hidden="1" customHeight="1" x14ac:dyDescent="0.3">
      <c r="B43" s="269"/>
      <c r="C43" s="268"/>
      <c r="D43" s="267"/>
      <c r="E43" s="267"/>
      <c r="F43" s="266"/>
      <c r="G43" s="265"/>
      <c r="H43" s="272"/>
      <c r="I43" s="261"/>
      <c r="J43" s="261"/>
      <c r="K43" s="270"/>
      <c r="L43" s="270"/>
      <c r="M43" s="270"/>
      <c r="N43" s="261"/>
      <c r="O43" s="261"/>
      <c r="P43" s="261"/>
      <c r="Q43" s="261"/>
      <c r="R43" s="261"/>
      <c r="S43" s="261"/>
      <c r="T43" s="261"/>
      <c r="U43" s="261"/>
      <c r="V43" s="261"/>
      <c r="W43" s="261"/>
      <c r="X43" s="259"/>
      <c r="Y43" s="248"/>
    </row>
    <row r="44" spans="2:25" s="247" customFormat="1" ht="63.75" customHeight="1" x14ac:dyDescent="0.3">
      <c r="B44" s="269"/>
      <c r="C44" s="268"/>
      <c r="D44" s="267"/>
      <c r="E44" s="267"/>
      <c r="F44" s="266"/>
      <c r="G44" s="265"/>
      <c r="H44" s="271"/>
      <c r="I44" s="261"/>
      <c r="J44" s="261"/>
      <c r="K44" s="270"/>
      <c r="L44" s="270"/>
      <c r="M44" s="270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59"/>
      <c r="Y44" s="248"/>
    </row>
    <row r="45" spans="2:25" s="247" customFormat="1" ht="63.75" customHeight="1" thickBot="1" x14ac:dyDescent="0.35">
      <c r="B45" s="269"/>
      <c r="C45" s="268"/>
      <c r="D45" s="267"/>
      <c r="E45" s="267"/>
      <c r="F45" s="266"/>
      <c r="G45" s="265"/>
      <c r="H45" s="264"/>
      <c r="I45" s="262"/>
      <c r="J45" s="262"/>
      <c r="K45" s="263"/>
      <c r="L45" s="263"/>
      <c r="M45" s="263"/>
      <c r="N45" s="262"/>
      <c r="O45" s="261"/>
      <c r="P45" s="261"/>
      <c r="Q45" s="261"/>
      <c r="R45" s="261"/>
      <c r="S45" s="261"/>
      <c r="T45" s="261"/>
      <c r="U45" s="261"/>
      <c r="V45" s="261"/>
      <c r="W45" s="260"/>
      <c r="X45" s="259"/>
      <c r="Y45" s="248"/>
    </row>
    <row r="46" spans="2:25" s="247" customFormat="1" ht="63.75" customHeight="1" thickBot="1" x14ac:dyDescent="0.35">
      <c r="B46" s="258" t="s">
        <v>569</v>
      </c>
      <c r="C46" s="257"/>
      <c r="D46" s="257"/>
      <c r="E46" s="257"/>
      <c r="F46" s="257"/>
      <c r="G46" s="256"/>
      <c r="H46" s="243" t="s">
        <v>568</v>
      </c>
      <c r="I46" s="242" t="s">
        <v>552</v>
      </c>
      <c r="J46" s="242" t="s">
        <v>567</v>
      </c>
      <c r="K46" s="242" t="s">
        <v>566</v>
      </c>
      <c r="L46" s="242" t="s">
        <v>565</v>
      </c>
      <c r="M46" s="242" t="s">
        <v>564</v>
      </c>
      <c r="N46" s="255" t="s">
        <v>3</v>
      </c>
      <c r="O46" s="253" t="s">
        <v>6</v>
      </c>
      <c r="P46" s="254" t="s">
        <v>5</v>
      </c>
      <c r="Q46" s="253" t="s">
        <v>563</v>
      </c>
      <c r="R46" s="253" t="s">
        <v>562</v>
      </c>
      <c r="S46" s="253" t="s">
        <v>561</v>
      </c>
      <c r="T46" s="252" t="s">
        <v>560</v>
      </c>
      <c r="U46" s="251" t="s">
        <v>3</v>
      </c>
      <c r="V46" s="250" t="s">
        <v>3</v>
      </c>
      <c r="W46" s="249" t="s">
        <v>559</v>
      </c>
      <c r="X46" s="233" t="s">
        <v>558</v>
      </c>
      <c r="Y46" s="248"/>
    </row>
    <row r="47" spans="2:25" ht="63.75" customHeight="1" thickBot="1" x14ac:dyDescent="0.35">
      <c r="B47" s="246"/>
      <c r="C47" s="245"/>
      <c r="D47" s="245"/>
      <c r="E47" s="245"/>
      <c r="F47" s="245"/>
      <c r="G47" s="244"/>
      <c r="H47" s="243"/>
      <c r="I47" s="242" t="s">
        <v>557</v>
      </c>
      <c r="J47" s="242" t="s">
        <v>556</v>
      </c>
      <c r="K47" s="242" t="s">
        <v>555</v>
      </c>
      <c r="L47" s="242" t="s">
        <v>554</v>
      </c>
      <c r="M47" s="242" t="s">
        <v>553</v>
      </c>
      <c r="N47" s="241"/>
      <c r="O47" s="240"/>
      <c r="P47" s="239"/>
      <c r="Q47" s="238" t="s">
        <v>552</v>
      </c>
      <c r="R47" s="238" t="s">
        <v>551</v>
      </c>
      <c r="S47" s="238" t="s">
        <v>550</v>
      </c>
      <c r="T47" s="237" t="s">
        <v>549</v>
      </c>
      <c r="U47" s="236"/>
      <c r="V47" s="235" t="s">
        <v>548</v>
      </c>
      <c r="W47" s="234" t="s">
        <v>547</v>
      </c>
      <c r="X47" s="233" t="s">
        <v>546</v>
      </c>
      <c r="Y47" s="228"/>
    </row>
    <row r="48" spans="2:25" ht="63.75" customHeight="1" thickBot="1" x14ac:dyDescent="0.35">
      <c r="B48" s="232"/>
      <c r="C48" s="231"/>
      <c r="D48" s="231"/>
      <c r="E48" s="231"/>
      <c r="F48" s="231"/>
      <c r="G48" s="230"/>
      <c r="H48" s="229">
        <f>SUM(H5:H41)</f>
        <v>106490.55</v>
      </c>
      <c r="I48" s="229">
        <f>SUM(I5:I41)</f>
        <v>0</v>
      </c>
      <c r="J48" s="229">
        <f>SUM(J5:J41)</f>
        <v>0</v>
      </c>
      <c r="K48" s="229">
        <f>SUM(K5:K41)</f>
        <v>0</v>
      </c>
      <c r="L48" s="229">
        <f>SUM(L5:L41)</f>
        <v>0</v>
      </c>
      <c r="M48" s="229">
        <f>SUM(M5:M41)</f>
        <v>0</v>
      </c>
      <c r="N48" s="229">
        <f>SUM(N5:N41)</f>
        <v>106490.55</v>
      </c>
      <c r="O48" s="229">
        <f>SUM(O5:O41)</f>
        <v>10170.560000000005</v>
      </c>
      <c r="P48" s="229">
        <f>SUM(P5:P41)</f>
        <v>1118.5003124999998</v>
      </c>
      <c r="Q48" s="229">
        <f>SUM(Q5:Q41)</f>
        <v>0</v>
      </c>
      <c r="R48" s="229">
        <f>SUM(R5:R41)</f>
        <v>0</v>
      </c>
      <c r="S48" s="229">
        <f>SUM(S5:S41)</f>
        <v>0</v>
      </c>
      <c r="T48" s="229">
        <f>SUM(T5:T41)</f>
        <v>0</v>
      </c>
      <c r="U48" s="229">
        <f>SUM(U5:U41)</f>
        <v>11289.060312500003</v>
      </c>
      <c r="V48" s="229">
        <f>SUM(V5:V41)</f>
        <v>95201.489687500056</v>
      </c>
      <c r="W48" s="229">
        <f>SUM(W5:W41)</f>
        <v>327.67200000000003</v>
      </c>
      <c r="X48" s="229">
        <f>SUM(X5:X41)</f>
        <v>94873.81768750005</v>
      </c>
      <c r="Y48" s="228"/>
    </row>
  </sheetData>
  <mergeCells count="17">
    <mergeCell ref="C2:C4"/>
    <mergeCell ref="D2:N2"/>
    <mergeCell ref="P3:P4"/>
    <mergeCell ref="O2:T2"/>
    <mergeCell ref="H46:H47"/>
    <mergeCell ref="N46:N47"/>
    <mergeCell ref="P46:P47"/>
    <mergeCell ref="Y2:Y4"/>
    <mergeCell ref="D3:D4"/>
    <mergeCell ref="E3:E4"/>
    <mergeCell ref="H3:H4"/>
    <mergeCell ref="N3:N4"/>
    <mergeCell ref="U46:U47"/>
    <mergeCell ref="U3:U4"/>
    <mergeCell ref="B46:G48"/>
    <mergeCell ref="B2:B4"/>
    <mergeCell ref="G3:G4"/>
  </mergeCells>
  <pageMargins left="0.25" right="0.25" top="0.75" bottom="0.75" header="0.3" footer="0.3"/>
  <pageSetup scale="40" orientation="landscape" r:id="rId1"/>
  <headerFooter>
    <oddHeader>&amp;C&amp;"-,Negrita"&amp;18MUNICIPIO DE TECALITLAN JALISCOPORTAL VICTORIA NO. 9   RFC: MTE871101HLA     TEL: 371 41 8 01 69NOMINA  SEGURIDAD PUBLICA DEL 16 AL 31 DE DICIEMBRE DEL 2018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0.39997558519241921"/>
  </sheetPr>
  <dimension ref="A1:Z114"/>
  <sheetViews>
    <sheetView topLeftCell="A10" zoomScale="70" zoomScaleNormal="70" workbookViewId="0">
      <selection activeCell="C1" sqref="C1:C1048576"/>
    </sheetView>
  </sheetViews>
  <sheetFormatPr baseColWidth="10" defaultRowHeight="14.4" x14ac:dyDescent="0.3"/>
  <cols>
    <col min="2" max="2" width="33.44140625" bestFit="1" customWidth="1"/>
    <col min="3" max="5" width="0" hidden="1" customWidth="1"/>
    <col min="8" max="8" width="14.109375" bestFit="1" customWidth="1"/>
    <col min="9" max="13" width="0" hidden="1" customWidth="1"/>
    <col min="14" max="14" width="14.109375" bestFit="1" customWidth="1"/>
    <col min="15" max="15" width="12.88671875" bestFit="1" customWidth="1"/>
    <col min="16" max="20" width="0" hidden="1" customWidth="1"/>
    <col min="21" max="21" width="12.88671875" bestFit="1" customWidth="1"/>
    <col min="22" max="22" width="14.109375" bestFit="1" customWidth="1"/>
    <col min="23" max="23" width="0" hidden="1" customWidth="1"/>
    <col min="24" max="24" width="15.5546875" customWidth="1"/>
    <col min="25" max="25" width="50.6640625" customWidth="1"/>
  </cols>
  <sheetData>
    <row r="1" spans="1:26" ht="40.5" customHeight="1" thickBot="1" x14ac:dyDescent="0.35">
      <c r="A1" s="111"/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  <c r="Q1" s="227"/>
      <c r="R1" s="227"/>
      <c r="S1" s="227"/>
      <c r="T1" s="227"/>
      <c r="U1" s="227"/>
      <c r="V1" s="227"/>
      <c r="W1" s="227"/>
      <c r="X1" s="227"/>
      <c r="Y1" s="227"/>
      <c r="Z1" s="227"/>
    </row>
    <row r="2" spans="1:26" ht="40.5" customHeight="1" thickBot="1" x14ac:dyDescent="0.35">
      <c r="A2" s="111"/>
      <c r="B2" s="406" t="s">
        <v>337</v>
      </c>
      <c r="C2" s="412" t="s">
        <v>582</v>
      </c>
      <c r="D2" s="421" t="s">
        <v>545</v>
      </c>
      <c r="E2" s="420"/>
      <c r="F2" s="420"/>
      <c r="G2" s="420"/>
      <c r="H2" s="420"/>
      <c r="I2" s="420"/>
      <c r="J2" s="420"/>
      <c r="K2" s="420"/>
      <c r="L2" s="420"/>
      <c r="M2" s="420"/>
      <c r="N2" s="419"/>
      <c r="O2" s="532" t="s">
        <v>581</v>
      </c>
      <c r="P2" s="531"/>
      <c r="Q2" s="531"/>
      <c r="R2" s="531"/>
      <c r="S2" s="531"/>
      <c r="T2" s="530"/>
      <c r="U2" s="415"/>
      <c r="V2" s="415"/>
      <c r="W2" s="414"/>
      <c r="X2" s="415"/>
      <c r="Y2" s="406" t="s">
        <v>331</v>
      </c>
      <c r="Z2" s="227"/>
    </row>
    <row r="3" spans="1:26" ht="40.5" customHeight="1" x14ac:dyDescent="0.3">
      <c r="A3" s="111"/>
      <c r="B3" s="409"/>
      <c r="C3" s="401"/>
      <c r="D3" s="408" t="s">
        <v>580</v>
      </c>
      <c r="E3" s="529" t="s">
        <v>579</v>
      </c>
      <c r="F3" s="356" t="s">
        <v>578</v>
      </c>
      <c r="G3" s="423" t="s">
        <v>332</v>
      </c>
      <c r="H3" s="358" t="s">
        <v>568</v>
      </c>
      <c r="I3" s="356" t="s">
        <v>552</v>
      </c>
      <c r="J3" s="356" t="s">
        <v>567</v>
      </c>
      <c r="K3" s="356" t="s">
        <v>566</v>
      </c>
      <c r="L3" s="356" t="s">
        <v>565</v>
      </c>
      <c r="M3" s="356" t="s">
        <v>564</v>
      </c>
      <c r="N3" s="406" t="s">
        <v>3</v>
      </c>
      <c r="O3" s="516" t="s">
        <v>6</v>
      </c>
      <c r="P3" s="517" t="s">
        <v>5</v>
      </c>
      <c r="Q3" s="516" t="s">
        <v>563</v>
      </c>
      <c r="R3" s="516" t="s">
        <v>562</v>
      </c>
      <c r="S3" s="516" t="s">
        <v>561</v>
      </c>
      <c r="T3" s="516" t="s">
        <v>560</v>
      </c>
      <c r="U3" s="528" t="s">
        <v>3</v>
      </c>
      <c r="V3" s="527" t="s">
        <v>3</v>
      </c>
      <c r="W3" s="402" t="s">
        <v>559</v>
      </c>
      <c r="X3" s="353" t="s">
        <v>558</v>
      </c>
      <c r="Y3" s="409"/>
      <c r="Z3" s="227"/>
    </row>
    <row r="4" spans="1:26" ht="40.5" customHeight="1" thickBot="1" x14ac:dyDescent="0.35">
      <c r="A4" s="111"/>
      <c r="B4" s="396"/>
      <c r="C4" s="526"/>
      <c r="D4" s="525"/>
      <c r="E4" s="524"/>
      <c r="F4" s="347" t="s">
        <v>577</v>
      </c>
      <c r="G4" s="400"/>
      <c r="H4" s="349"/>
      <c r="I4" s="347" t="s">
        <v>557</v>
      </c>
      <c r="J4" s="347" t="s">
        <v>556</v>
      </c>
      <c r="K4" s="347" t="s">
        <v>555</v>
      </c>
      <c r="L4" s="347" t="s">
        <v>576</v>
      </c>
      <c r="M4" s="347" t="s">
        <v>553</v>
      </c>
      <c r="N4" s="396"/>
      <c r="O4" s="523"/>
      <c r="P4" s="522"/>
      <c r="Q4" s="521" t="s">
        <v>552</v>
      </c>
      <c r="R4" s="521" t="s">
        <v>551</v>
      </c>
      <c r="S4" s="521" t="s">
        <v>550</v>
      </c>
      <c r="T4" s="521" t="s">
        <v>549</v>
      </c>
      <c r="U4" s="520"/>
      <c r="V4" s="519" t="s">
        <v>548</v>
      </c>
      <c r="W4" s="391" t="s">
        <v>547</v>
      </c>
      <c r="X4" s="390" t="s">
        <v>546</v>
      </c>
      <c r="Y4" s="396"/>
      <c r="Z4" s="227"/>
    </row>
    <row r="5" spans="1:26" ht="40.5" customHeight="1" x14ac:dyDescent="0.3">
      <c r="A5" s="111"/>
      <c r="B5" s="297" t="s">
        <v>200</v>
      </c>
      <c r="C5" s="296"/>
      <c r="D5" s="295">
        <v>1100</v>
      </c>
      <c r="E5" s="295">
        <v>1000</v>
      </c>
      <c r="F5" s="294">
        <v>546.12</v>
      </c>
      <c r="G5" s="518">
        <v>12.6</v>
      </c>
      <c r="H5" s="292">
        <v>6882.61</v>
      </c>
      <c r="I5" s="291">
        <v>0</v>
      </c>
      <c r="J5" s="291">
        <v>0</v>
      </c>
      <c r="K5" s="291">
        <v>0</v>
      </c>
      <c r="L5" s="291">
        <v>0</v>
      </c>
      <c r="M5" s="291">
        <v>0</v>
      </c>
      <c r="N5" s="291">
        <f>H5+I5+J5+K5+L5+M5</f>
        <v>6882.61</v>
      </c>
      <c r="O5" s="290">
        <v>903.91</v>
      </c>
      <c r="P5" s="291">
        <v>0</v>
      </c>
      <c r="Q5" s="291">
        <v>0</v>
      </c>
      <c r="R5" s="291">
        <v>0</v>
      </c>
      <c r="S5" s="291">
        <v>0</v>
      </c>
      <c r="T5" s="291">
        <v>0</v>
      </c>
      <c r="U5" s="291">
        <f>O5+P5+Q5+R5+S5+T5</f>
        <v>903.91</v>
      </c>
      <c r="V5" s="291">
        <f>N5-U5</f>
        <v>5978.7</v>
      </c>
      <c r="W5" s="291"/>
      <c r="X5" s="290">
        <f>V5-W5</f>
        <v>5978.7</v>
      </c>
      <c r="Y5" s="289"/>
      <c r="Z5" s="247"/>
    </row>
    <row r="6" spans="1:26" ht="40.5" customHeight="1" x14ac:dyDescent="0.3">
      <c r="A6" s="111"/>
      <c r="B6" s="273" t="s">
        <v>575</v>
      </c>
      <c r="C6" s="282"/>
      <c r="D6" s="281">
        <v>1100</v>
      </c>
      <c r="E6" s="281">
        <v>1000</v>
      </c>
      <c r="F6" s="280">
        <v>505</v>
      </c>
      <c r="G6" s="518">
        <v>12.6</v>
      </c>
      <c r="H6" s="278">
        <v>6364.38</v>
      </c>
      <c r="I6" s="276">
        <v>0</v>
      </c>
      <c r="J6" s="276">
        <v>0</v>
      </c>
      <c r="K6" s="276">
        <v>0</v>
      </c>
      <c r="L6" s="274">
        <v>0</v>
      </c>
      <c r="M6" s="274">
        <v>0</v>
      </c>
      <c r="N6" s="276">
        <f>H6+I6+J6+K6+L6+M6</f>
        <v>6364.38</v>
      </c>
      <c r="O6" s="276">
        <v>793.22</v>
      </c>
      <c r="P6" s="276"/>
      <c r="Q6" s="276">
        <v>0</v>
      </c>
      <c r="R6" s="276">
        <v>0</v>
      </c>
      <c r="S6" s="276">
        <v>0</v>
      </c>
      <c r="T6" s="276">
        <v>0</v>
      </c>
      <c r="U6" s="276">
        <f>O6+P6+Q6+R6+S6+T6</f>
        <v>793.22</v>
      </c>
      <c r="V6" s="276">
        <f>N6-U6</f>
        <v>5571.16</v>
      </c>
      <c r="W6" s="276"/>
      <c r="X6" s="274">
        <f>V6-W6</f>
        <v>5571.16</v>
      </c>
      <c r="Y6" s="273"/>
      <c r="Z6" s="247"/>
    </row>
    <row r="7" spans="1:26" ht="40.5" customHeight="1" x14ac:dyDescent="0.3">
      <c r="A7" s="111"/>
      <c r="B7" s="283" t="s">
        <v>574</v>
      </c>
      <c r="C7" s="282"/>
      <c r="D7" s="281">
        <v>1100</v>
      </c>
      <c r="E7" s="281">
        <v>1000</v>
      </c>
      <c r="F7" s="280">
        <v>463.7</v>
      </c>
      <c r="G7" s="518">
        <v>12.6</v>
      </c>
      <c r="H7" s="278">
        <v>5843.89</v>
      </c>
      <c r="I7" s="276">
        <v>0</v>
      </c>
      <c r="J7" s="276">
        <v>0</v>
      </c>
      <c r="K7" s="276"/>
      <c r="L7" s="276">
        <v>0</v>
      </c>
      <c r="M7" s="276">
        <v>0</v>
      </c>
      <c r="N7" s="276">
        <f>H7+I7+J7+K7+L7+M7</f>
        <v>5843.89</v>
      </c>
      <c r="O7" s="274">
        <v>682.04</v>
      </c>
      <c r="P7" s="276"/>
      <c r="Q7" s="276">
        <v>0</v>
      </c>
      <c r="R7" s="276">
        <v>0</v>
      </c>
      <c r="S7" s="276">
        <v>0</v>
      </c>
      <c r="T7" s="276">
        <v>0</v>
      </c>
      <c r="U7" s="276">
        <f>O7+P7+Q7+R7+S7+T7</f>
        <v>682.04</v>
      </c>
      <c r="V7" s="276">
        <f>N7-U7</f>
        <v>5161.8500000000004</v>
      </c>
      <c r="W7" s="276"/>
      <c r="X7" s="274">
        <f>V7-W7</f>
        <v>5161.8500000000004</v>
      </c>
      <c r="Y7" s="273"/>
      <c r="Z7" s="247"/>
    </row>
    <row r="8" spans="1:26" ht="40.5" customHeight="1" x14ac:dyDescent="0.3">
      <c r="A8" s="111"/>
      <c r="B8" s="283" t="s">
        <v>574</v>
      </c>
      <c r="C8" s="282"/>
      <c r="D8" s="281">
        <v>1100</v>
      </c>
      <c r="E8" s="281">
        <v>1000</v>
      </c>
      <c r="F8" s="280">
        <v>463.7</v>
      </c>
      <c r="G8" s="518">
        <v>12.6</v>
      </c>
      <c r="H8" s="278">
        <v>5843.89</v>
      </c>
      <c r="I8" s="276">
        <v>0</v>
      </c>
      <c r="J8" s="276">
        <v>0</v>
      </c>
      <c r="K8" s="276"/>
      <c r="L8" s="274">
        <v>0</v>
      </c>
      <c r="M8" s="274">
        <v>0</v>
      </c>
      <c r="N8" s="276">
        <f>H8+I8+J8+K8+L8+M8</f>
        <v>5843.89</v>
      </c>
      <c r="O8" s="274">
        <v>682.04</v>
      </c>
      <c r="P8" s="276"/>
      <c r="Q8" s="276">
        <v>0</v>
      </c>
      <c r="R8" s="276">
        <v>0</v>
      </c>
      <c r="S8" s="276"/>
      <c r="T8" s="276">
        <v>0</v>
      </c>
      <c r="U8" s="276">
        <f>O8+P8+Q8+R8+S8+T8</f>
        <v>682.04</v>
      </c>
      <c r="V8" s="276">
        <f>N8-U8</f>
        <v>5161.8500000000004</v>
      </c>
      <c r="W8" s="276"/>
      <c r="X8" s="274">
        <f>V8-W8</f>
        <v>5161.8500000000004</v>
      </c>
      <c r="Y8" s="273"/>
      <c r="Z8" s="247"/>
    </row>
    <row r="9" spans="1:26" ht="40.5" customHeight="1" x14ac:dyDescent="0.3">
      <c r="A9" s="111"/>
      <c r="B9" s="283" t="s">
        <v>574</v>
      </c>
      <c r="C9" s="288"/>
      <c r="D9" s="281">
        <v>1100</v>
      </c>
      <c r="E9" s="281">
        <v>1000</v>
      </c>
      <c r="F9" s="280">
        <v>463.7</v>
      </c>
      <c r="G9" s="518">
        <v>12.6</v>
      </c>
      <c r="H9" s="278">
        <v>5843.89</v>
      </c>
      <c r="I9" s="276">
        <v>0</v>
      </c>
      <c r="J9" s="276">
        <v>0</v>
      </c>
      <c r="K9" s="274"/>
      <c r="L9" s="274">
        <v>0</v>
      </c>
      <c r="M9" s="274">
        <v>0</v>
      </c>
      <c r="N9" s="276">
        <f>H9+I9+J9+K9+L9+M9</f>
        <v>5843.89</v>
      </c>
      <c r="O9" s="274">
        <v>682.04</v>
      </c>
      <c r="P9" s="276"/>
      <c r="Q9" s="274">
        <v>0</v>
      </c>
      <c r="R9" s="274">
        <v>0</v>
      </c>
      <c r="S9" s="274">
        <v>0</v>
      </c>
      <c r="T9" s="274">
        <v>0</v>
      </c>
      <c r="U9" s="276">
        <f>O9+P9+Q9+R9+S9+T9</f>
        <v>682.04</v>
      </c>
      <c r="V9" s="274">
        <f>N9-U9</f>
        <v>5161.8500000000004</v>
      </c>
      <c r="W9" s="274"/>
      <c r="X9" s="274">
        <f>V9-W9</f>
        <v>5161.8500000000004</v>
      </c>
      <c r="Y9" s="285"/>
      <c r="Z9" s="247"/>
    </row>
    <row r="10" spans="1:26" ht="40.5" customHeight="1" x14ac:dyDescent="0.3">
      <c r="A10" s="111"/>
      <c r="B10" s="283" t="s">
        <v>573</v>
      </c>
      <c r="C10" s="282"/>
      <c r="D10" s="281">
        <v>1100</v>
      </c>
      <c r="E10" s="281">
        <v>1000</v>
      </c>
      <c r="F10" s="280">
        <v>273.95</v>
      </c>
      <c r="G10" s="518">
        <v>12.6</v>
      </c>
      <c r="H10" s="278">
        <v>3452.52</v>
      </c>
      <c r="I10" s="276">
        <v>0</v>
      </c>
      <c r="J10" s="276">
        <v>0</v>
      </c>
      <c r="K10" s="276">
        <v>0</v>
      </c>
      <c r="L10" s="274">
        <v>0</v>
      </c>
      <c r="M10" s="274">
        <v>0</v>
      </c>
      <c r="N10" s="276">
        <f>H10+I10+J10+K10+L10+M10</f>
        <v>3452.52</v>
      </c>
      <c r="O10" s="276">
        <v>128.28</v>
      </c>
      <c r="P10" s="276"/>
      <c r="Q10" s="276">
        <v>0</v>
      </c>
      <c r="R10" s="276">
        <v>0</v>
      </c>
      <c r="S10" s="276">
        <v>0</v>
      </c>
      <c r="T10" s="276">
        <v>0</v>
      </c>
      <c r="U10" s="276">
        <f>O10+P10+Q10+R10+S10+T10</f>
        <v>128.28</v>
      </c>
      <c r="V10" s="276">
        <f>N10-U10</f>
        <v>3324.24</v>
      </c>
      <c r="W10" s="276"/>
      <c r="X10" s="274">
        <f>V10-W10</f>
        <v>3324.24</v>
      </c>
      <c r="Y10" s="273"/>
      <c r="Z10" s="247"/>
    </row>
    <row r="11" spans="1:26" ht="40.5" customHeight="1" x14ac:dyDescent="0.3">
      <c r="A11" s="111"/>
      <c r="B11" s="283" t="s">
        <v>570</v>
      </c>
      <c r="C11" s="282"/>
      <c r="D11" s="281">
        <v>1100</v>
      </c>
      <c r="E11" s="281">
        <v>1000</v>
      </c>
      <c r="F11" s="280">
        <v>273.95</v>
      </c>
      <c r="G11" s="518">
        <v>12.6</v>
      </c>
      <c r="H11" s="278">
        <v>3452.52</v>
      </c>
      <c r="I11" s="276">
        <v>0</v>
      </c>
      <c r="J11" s="276">
        <v>0</v>
      </c>
      <c r="K11" s="276"/>
      <c r="L11" s="274">
        <v>0</v>
      </c>
      <c r="M11" s="274">
        <v>0</v>
      </c>
      <c r="N11" s="276">
        <f>H11+I11+J11+K11+L11+M11</f>
        <v>3452.52</v>
      </c>
      <c r="O11" s="276">
        <v>128.28</v>
      </c>
      <c r="P11" s="276"/>
      <c r="Q11" s="276">
        <v>0</v>
      </c>
      <c r="R11" s="276">
        <v>0</v>
      </c>
      <c r="S11" s="276"/>
      <c r="T11" s="276">
        <v>0</v>
      </c>
      <c r="U11" s="276">
        <f>O11+P11+Q11+R11+S11+T11</f>
        <v>128.28</v>
      </c>
      <c r="V11" s="276">
        <f>N11-U11</f>
        <v>3324.24</v>
      </c>
      <c r="W11" s="276"/>
      <c r="X11" s="274">
        <f>V11-W11</f>
        <v>3324.24</v>
      </c>
      <c r="Y11" s="273"/>
      <c r="Z11" s="247"/>
    </row>
    <row r="12" spans="1:26" ht="40.5" customHeight="1" x14ac:dyDescent="0.3">
      <c r="A12" s="111"/>
      <c r="B12" s="283" t="s">
        <v>570</v>
      </c>
      <c r="C12" s="282"/>
      <c r="D12" s="281">
        <v>1100</v>
      </c>
      <c r="E12" s="281">
        <v>1000</v>
      </c>
      <c r="F12" s="280">
        <v>273.95</v>
      </c>
      <c r="G12" s="518">
        <v>12.6</v>
      </c>
      <c r="H12" s="278">
        <v>3452.52</v>
      </c>
      <c r="I12" s="276">
        <v>0</v>
      </c>
      <c r="J12" s="276">
        <v>0</v>
      </c>
      <c r="K12" s="276">
        <v>0</v>
      </c>
      <c r="L12" s="274">
        <v>0</v>
      </c>
      <c r="M12" s="274">
        <v>0</v>
      </c>
      <c r="N12" s="276">
        <f>H12+I12+J12+K12+L12+M12</f>
        <v>3452.52</v>
      </c>
      <c r="O12" s="276">
        <v>128.28</v>
      </c>
      <c r="P12" s="276"/>
      <c r="Q12" s="276">
        <v>0</v>
      </c>
      <c r="R12" s="276">
        <v>0</v>
      </c>
      <c r="S12" s="276">
        <v>0</v>
      </c>
      <c r="T12" s="276">
        <v>0</v>
      </c>
      <c r="U12" s="276">
        <f>O12+P12+Q12+R12+S12+T12</f>
        <v>128.28</v>
      </c>
      <c r="V12" s="276">
        <f>N12-U12</f>
        <v>3324.24</v>
      </c>
      <c r="W12" s="276"/>
      <c r="X12" s="274">
        <f>V12-W12</f>
        <v>3324.24</v>
      </c>
      <c r="Y12" s="273"/>
      <c r="Z12" s="247"/>
    </row>
    <row r="13" spans="1:26" ht="40.5" customHeight="1" x14ac:dyDescent="0.3">
      <c r="A13" s="111"/>
      <c r="B13" s="283" t="s">
        <v>570</v>
      </c>
      <c r="C13" s="282"/>
      <c r="D13" s="281">
        <v>1100</v>
      </c>
      <c r="E13" s="281">
        <v>1000</v>
      </c>
      <c r="F13" s="280">
        <v>273.95</v>
      </c>
      <c r="G13" s="518">
        <v>12.6</v>
      </c>
      <c r="H13" s="278">
        <v>3452.52</v>
      </c>
      <c r="I13" s="276">
        <v>0</v>
      </c>
      <c r="J13" s="276">
        <v>0</v>
      </c>
      <c r="K13" s="276"/>
      <c r="L13" s="274">
        <v>0</v>
      </c>
      <c r="M13" s="274">
        <v>0</v>
      </c>
      <c r="N13" s="276">
        <f>H13+I13+J13+K13+L13+M13</f>
        <v>3452.52</v>
      </c>
      <c r="O13" s="276">
        <v>128.28</v>
      </c>
      <c r="P13" s="276"/>
      <c r="Q13" s="276">
        <v>0</v>
      </c>
      <c r="R13" s="276">
        <v>0</v>
      </c>
      <c r="S13" s="276">
        <v>0</v>
      </c>
      <c r="T13" s="276">
        <v>0</v>
      </c>
      <c r="U13" s="276">
        <f>O13+P13+Q13+R13+S13+T13</f>
        <v>128.28</v>
      </c>
      <c r="V13" s="276">
        <f>N13-U13</f>
        <v>3324.24</v>
      </c>
      <c r="W13" s="276"/>
      <c r="X13" s="274">
        <f>V13-W13</f>
        <v>3324.24</v>
      </c>
      <c r="Y13" s="273"/>
      <c r="Z13" s="247"/>
    </row>
    <row r="14" spans="1:26" ht="40.5" customHeight="1" x14ac:dyDescent="0.3">
      <c r="A14" s="111"/>
      <c r="B14" s="283" t="s">
        <v>570</v>
      </c>
      <c r="C14" s="282"/>
      <c r="D14" s="281">
        <v>1100</v>
      </c>
      <c r="E14" s="281">
        <v>1000</v>
      </c>
      <c r="F14" s="280">
        <v>273.95</v>
      </c>
      <c r="G14" s="518">
        <v>12.6</v>
      </c>
      <c r="H14" s="278">
        <v>3452.52</v>
      </c>
      <c r="I14" s="276">
        <v>0</v>
      </c>
      <c r="J14" s="276">
        <v>0</v>
      </c>
      <c r="K14" s="276">
        <v>0</v>
      </c>
      <c r="L14" s="274">
        <v>0</v>
      </c>
      <c r="M14" s="274">
        <v>0</v>
      </c>
      <c r="N14" s="276">
        <f>H14+I14+J14+K14+L14+M14</f>
        <v>3452.52</v>
      </c>
      <c r="O14" s="276">
        <v>128.28</v>
      </c>
      <c r="P14" s="276"/>
      <c r="Q14" s="276">
        <v>0</v>
      </c>
      <c r="R14" s="276">
        <v>0</v>
      </c>
      <c r="S14" s="276">
        <v>0</v>
      </c>
      <c r="T14" s="276">
        <v>0</v>
      </c>
      <c r="U14" s="276">
        <f>O14+P14+Q14+R14+S14+T14</f>
        <v>128.28</v>
      </c>
      <c r="V14" s="276">
        <f>N14-U14</f>
        <v>3324.24</v>
      </c>
      <c r="W14" s="276"/>
      <c r="X14" s="274">
        <f>V14-W14</f>
        <v>3324.24</v>
      </c>
      <c r="Y14" s="273"/>
      <c r="Z14" s="247"/>
    </row>
    <row r="15" spans="1:26" ht="40.5" customHeight="1" x14ac:dyDescent="0.3">
      <c r="A15" s="111"/>
      <c r="B15" s="283" t="s">
        <v>570</v>
      </c>
      <c r="C15" s="282"/>
      <c r="D15" s="281">
        <v>1100</v>
      </c>
      <c r="E15" s="281">
        <v>1000</v>
      </c>
      <c r="F15" s="280">
        <v>273.95</v>
      </c>
      <c r="G15" s="518">
        <v>12.6</v>
      </c>
      <c r="H15" s="278">
        <v>3452.52</v>
      </c>
      <c r="I15" s="276">
        <v>0</v>
      </c>
      <c r="J15" s="276">
        <v>0</v>
      </c>
      <c r="K15" s="276"/>
      <c r="L15" s="274">
        <v>0</v>
      </c>
      <c r="M15" s="274">
        <v>0</v>
      </c>
      <c r="N15" s="276">
        <f>H15+I15+J15+K15+L15+M15</f>
        <v>3452.52</v>
      </c>
      <c r="O15" s="276">
        <v>128.28</v>
      </c>
      <c r="P15" s="276"/>
      <c r="Q15" s="276">
        <v>0</v>
      </c>
      <c r="R15" s="276">
        <v>0</v>
      </c>
      <c r="S15" s="276">
        <v>0</v>
      </c>
      <c r="T15" s="276">
        <v>0</v>
      </c>
      <c r="U15" s="276">
        <f>O15+P15+Q15+R15+S15+T15</f>
        <v>128.28</v>
      </c>
      <c r="V15" s="276">
        <f>N15-U15</f>
        <v>3324.24</v>
      </c>
      <c r="W15" s="276">
        <v>0</v>
      </c>
      <c r="X15" s="274">
        <f>V15-W15</f>
        <v>3324.24</v>
      </c>
      <c r="Y15" s="273"/>
      <c r="Z15" s="247"/>
    </row>
    <row r="16" spans="1:26" ht="40.5" customHeight="1" x14ac:dyDescent="0.3">
      <c r="A16" s="111"/>
      <c r="B16" s="283" t="s">
        <v>570</v>
      </c>
      <c r="C16" s="282"/>
      <c r="D16" s="281">
        <v>1100</v>
      </c>
      <c r="E16" s="281">
        <v>1000</v>
      </c>
      <c r="F16" s="280">
        <v>273.95</v>
      </c>
      <c r="G16" s="518">
        <v>12.6</v>
      </c>
      <c r="H16" s="278">
        <v>3452.52</v>
      </c>
      <c r="I16" s="276">
        <v>0</v>
      </c>
      <c r="J16" s="276">
        <v>0</v>
      </c>
      <c r="K16" s="276">
        <v>0</v>
      </c>
      <c r="L16" s="276">
        <v>0</v>
      </c>
      <c r="M16" s="276">
        <v>0</v>
      </c>
      <c r="N16" s="276">
        <f>H16+I16+J16+K16+L16+M16</f>
        <v>3452.52</v>
      </c>
      <c r="O16" s="276">
        <v>128.28</v>
      </c>
      <c r="P16" s="276"/>
      <c r="Q16" s="276">
        <v>0</v>
      </c>
      <c r="R16" s="276">
        <v>0</v>
      </c>
      <c r="S16" s="276">
        <v>0</v>
      </c>
      <c r="T16" s="276">
        <v>0</v>
      </c>
      <c r="U16" s="276">
        <f>O16+P16+Q16+R16+S16+T16</f>
        <v>128.28</v>
      </c>
      <c r="V16" s="276">
        <f>N16-U16</f>
        <v>3324.24</v>
      </c>
      <c r="W16" s="276">
        <v>0</v>
      </c>
      <c r="X16" s="274">
        <f>V16-W16</f>
        <v>3324.24</v>
      </c>
      <c r="Y16" s="273"/>
      <c r="Z16" s="247"/>
    </row>
    <row r="17" spans="1:26" ht="40.5" customHeight="1" x14ac:dyDescent="0.3">
      <c r="A17" s="111"/>
      <c r="B17" s="283" t="s">
        <v>570</v>
      </c>
      <c r="C17" s="282"/>
      <c r="D17" s="281">
        <v>1100</v>
      </c>
      <c r="E17" s="281">
        <v>1000</v>
      </c>
      <c r="F17" s="280">
        <v>273.95</v>
      </c>
      <c r="G17" s="518">
        <v>12.6</v>
      </c>
      <c r="H17" s="278">
        <v>3452.52</v>
      </c>
      <c r="I17" s="276">
        <v>0</v>
      </c>
      <c r="J17" s="276">
        <v>0</v>
      </c>
      <c r="K17" s="277"/>
      <c r="L17" s="277">
        <v>0</v>
      </c>
      <c r="M17" s="286">
        <v>0</v>
      </c>
      <c r="N17" s="276">
        <f>H17+I17+J17+K17+L17+M17</f>
        <v>3452.52</v>
      </c>
      <c r="O17" s="276">
        <v>128.28</v>
      </c>
      <c r="P17" s="276"/>
      <c r="Q17" s="276">
        <v>0</v>
      </c>
      <c r="R17" s="276">
        <v>0</v>
      </c>
      <c r="S17" s="276">
        <v>0</v>
      </c>
      <c r="T17" s="276">
        <v>0</v>
      </c>
      <c r="U17" s="276">
        <f>O17+P17+Q17+R17+S17+T17</f>
        <v>128.28</v>
      </c>
      <c r="V17" s="276">
        <f>N17-U17</f>
        <v>3324.24</v>
      </c>
      <c r="W17" s="276"/>
      <c r="X17" s="274">
        <f>V17-W17</f>
        <v>3324.24</v>
      </c>
      <c r="Y17" s="273"/>
      <c r="Z17" s="247"/>
    </row>
    <row r="18" spans="1:26" ht="40.5" customHeight="1" x14ac:dyDescent="0.3">
      <c r="A18" s="111"/>
      <c r="B18" s="283" t="s">
        <v>570</v>
      </c>
      <c r="C18" s="282"/>
      <c r="D18" s="281">
        <v>1100</v>
      </c>
      <c r="E18" s="281">
        <v>1000</v>
      </c>
      <c r="F18" s="280">
        <v>273.95</v>
      </c>
      <c r="G18" s="518">
        <v>12.6</v>
      </c>
      <c r="H18" s="278">
        <v>3452.52</v>
      </c>
      <c r="I18" s="276">
        <v>0</v>
      </c>
      <c r="J18" s="276">
        <v>0</v>
      </c>
      <c r="K18" s="276"/>
      <c r="L18" s="276">
        <v>0</v>
      </c>
      <c r="M18" s="276">
        <v>0</v>
      </c>
      <c r="N18" s="276">
        <f>H18+I18+J18+K18+L18+M18</f>
        <v>3452.52</v>
      </c>
      <c r="O18" s="276">
        <v>128.28</v>
      </c>
      <c r="P18" s="276"/>
      <c r="Q18" s="276">
        <v>0</v>
      </c>
      <c r="R18" s="276">
        <v>0</v>
      </c>
      <c r="S18" s="276">
        <v>0</v>
      </c>
      <c r="T18" s="276">
        <v>0</v>
      </c>
      <c r="U18" s="276">
        <f>O18+P18+Q18+R18+S18+T18</f>
        <v>128.28</v>
      </c>
      <c r="V18" s="276">
        <f>N18-U18</f>
        <v>3324.24</v>
      </c>
      <c r="W18" s="276">
        <v>0</v>
      </c>
      <c r="X18" s="274">
        <f>V18-W18</f>
        <v>3324.24</v>
      </c>
      <c r="Y18" s="273"/>
      <c r="Z18" s="247"/>
    </row>
    <row r="19" spans="1:26" ht="40.5" customHeight="1" x14ac:dyDescent="0.3">
      <c r="A19" s="111"/>
      <c r="B19" s="284" t="s">
        <v>570</v>
      </c>
      <c r="C19" s="282"/>
      <c r="D19" s="281">
        <v>1100</v>
      </c>
      <c r="E19" s="281">
        <v>1000</v>
      </c>
      <c r="F19" s="280">
        <v>273.95</v>
      </c>
      <c r="G19" s="518">
        <v>12.6</v>
      </c>
      <c r="H19" s="278">
        <v>3452.52</v>
      </c>
      <c r="I19" s="276">
        <v>0</v>
      </c>
      <c r="J19" s="276">
        <v>0</v>
      </c>
      <c r="K19" s="286"/>
      <c r="L19" s="286">
        <v>0</v>
      </c>
      <c r="M19" s="286">
        <v>0</v>
      </c>
      <c r="N19" s="276">
        <f>H19+I19+J19+K19+L19+M19</f>
        <v>3452.52</v>
      </c>
      <c r="O19" s="276">
        <v>128.28</v>
      </c>
      <c r="P19" s="276"/>
      <c r="Q19" s="276"/>
      <c r="R19" s="276">
        <v>0</v>
      </c>
      <c r="S19" s="276">
        <v>0</v>
      </c>
      <c r="T19" s="276">
        <v>0</v>
      </c>
      <c r="U19" s="276">
        <f>O19+P19+Q19+R19+S19+T19</f>
        <v>128.28</v>
      </c>
      <c r="V19" s="276">
        <f>N19-U19</f>
        <v>3324.24</v>
      </c>
      <c r="W19" s="276">
        <v>0</v>
      </c>
      <c r="X19" s="274">
        <f>V19-W19</f>
        <v>3324.24</v>
      </c>
      <c r="Y19" s="273"/>
      <c r="Z19" s="247"/>
    </row>
    <row r="20" spans="1:26" ht="40.5" customHeight="1" x14ac:dyDescent="0.3">
      <c r="A20" s="111"/>
      <c r="B20" s="283" t="s">
        <v>570</v>
      </c>
      <c r="C20" s="282"/>
      <c r="D20" s="281">
        <v>1100</v>
      </c>
      <c r="E20" s="281">
        <v>1000</v>
      </c>
      <c r="F20" s="280">
        <v>273.95</v>
      </c>
      <c r="G20" s="518">
        <v>12.6</v>
      </c>
      <c r="H20" s="278">
        <v>3452.52</v>
      </c>
      <c r="I20" s="276">
        <v>0</v>
      </c>
      <c r="J20" s="276">
        <v>0</v>
      </c>
      <c r="K20" s="286"/>
      <c r="L20" s="286">
        <v>0</v>
      </c>
      <c r="M20" s="286">
        <v>0</v>
      </c>
      <c r="N20" s="276">
        <f>H20+I20+J20+K20+L20+M20</f>
        <v>3452.52</v>
      </c>
      <c r="O20" s="276">
        <v>128.28</v>
      </c>
      <c r="P20" s="276"/>
      <c r="Q20" s="276">
        <v>0</v>
      </c>
      <c r="R20" s="276">
        <v>0</v>
      </c>
      <c r="S20" s="276">
        <v>0</v>
      </c>
      <c r="T20" s="276">
        <v>0</v>
      </c>
      <c r="U20" s="276">
        <f>O20+P20+Q20+R20+S20+T20</f>
        <v>128.28</v>
      </c>
      <c r="V20" s="276">
        <f>N20-U20</f>
        <v>3324.24</v>
      </c>
      <c r="W20" s="276">
        <v>0</v>
      </c>
      <c r="X20" s="274">
        <f>V20-W20</f>
        <v>3324.24</v>
      </c>
      <c r="Y20" s="273"/>
      <c r="Z20" s="247"/>
    </row>
    <row r="21" spans="1:26" ht="40.5" customHeight="1" x14ac:dyDescent="0.3">
      <c r="A21" s="111"/>
      <c r="B21" s="283" t="s">
        <v>570</v>
      </c>
      <c r="C21" s="288"/>
      <c r="D21" s="281">
        <v>1100</v>
      </c>
      <c r="E21" s="281">
        <v>1000</v>
      </c>
      <c r="F21" s="280">
        <v>273.95</v>
      </c>
      <c r="G21" s="518">
        <v>12.6</v>
      </c>
      <c r="H21" s="278">
        <v>3452.52</v>
      </c>
      <c r="I21" s="276">
        <v>0</v>
      </c>
      <c r="J21" s="276">
        <v>0</v>
      </c>
      <c r="K21" s="286"/>
      <c r="L21" s="286">
        <v>0</v>
      </c>
      <c r="M21" s="286">
        <v>0</v>
      </c>
      <c r="N21" s="276">
        <f>H21+I21+J21+K21+L21+M21</f>
        <v>3452.52</v>
      </c>
      <c r="O21" s="276">
        <v>128.28</v>
      </c>
      <c r="P21" s="276"/>
      <c r="Q21" s="276">
        <v>0</v>
      </c>
      <c r="R21" s="274">
        <v>0</v>
      </c>
      <c r="S21" s="274">
        <v>0</v>
      </c>
      <c r="T21" s="274">
        <v>0</v>
      </c>
      <c r="U21" s="276">
        <f>O21+P21+Q21+R21+S21+T21</f>
        <v>128.28</v>
      </c>
      <c r="V21" s="274">
        <f>N21-U21</f>
        <v>3324.24</v>
      </c>
      <c r="W21" s="274">
        <v>0</v>
      </c>
      <c r="X21" s="274">
        <f>V21-W21</f>
        <v>3324.24</v>
      </c>
      <c r="Y21" s="285"/>
      <c r="Z21" s="247"/>
    </row>
    <row r="22" spans="1:26" ht="40.5" customHeight="1" x14ac:dyDescent="0.3">
      <c r="A22" s="111"/>
      <c r="B22" s="283" t="s">
        <v>570</v>
      </c>
      <c r="C22" s="288"/>
      <c r="D22" s="281">
        <v>1100</v>
      </c>
      <c r="E22" s="281">
        <v>1000</v>
      </c>
      <c r="F22" s="280">
        <v>273.95</v>
      </c>
      <c r="G22" s="518">
        <v>12.6</v>
      </c>
      <c r="H22" s="278">
        <v>3452.52</v>
      </c>
      <c r="I22" s="276">
        <v>0</v>
      </c>
      <c r="J22" s="276">
        <v>0</v>
      </c>
      <c r="K22" s="286"/>
      <c r="L22" s="286">
        <v>0</v>
      </c>
      <c r="M22" s="286">
        <v>0</v>
      </c>
      <c r="N22" s="276">
        <f>H22+I22+J22+K22+L22+M22</f>
        <v>3452.52</v>
      </c>
      <c r="O22" s="276">
        <v>128.28</v>
      </c>
      <c r="P22" s="276"/>
      <c r="Q22" s="276">
        <v>0</v>
      </c>
      <c r="R22" s="274">
        <v>0</v>
      </c>
      <c r="S22" s="274">
        <v>0</v>
      </c>
      <c r="T22" s="274">
        <v>0</v>
      </c>
      <c r="U22" s="276">
        <f>O22+P22+Q22+R22+S22+T22</f>
        <v>128.28</v>
      </c>
      <c r="V22" s="274">
        <f>N22-U22</f>
        <v>3324.24</v>
      </c>
      <c r="W22" s="274">
        <v>0</v>
      </c>
      <c r="X22" s="274">
        <f>V22-W22</f>
        <v>3324.24</v>
      </c>
      <c r="Y22" s="285"/>
      <c r="Z22" s="247"/>
    </row>
    <row r="23" spans="1:26" ht="40.5" customHeight="1" x14ac:dyDescent="0.3">
      <c r="A23" s="111"/>
      <c r="B23" s="283" t="s">
        <v>570</v>
      </c>
      <c r="C23" s="288"/>
      <c r="D23" s="281">
        <v>1100</v>
      </c>
      <c r="E23" s="281">
        <v>1000</v>
      </c>
      <c r="F23" s="280">
        <v>273.95</v>
      </c>
      <c r="G23" s="518">
        <v>12.6</v>
      </c>
      <c r="H23" s="278">
        <v>3452.52</v>
      </c>
      <c r="I23" s="276">
        <v>0</v>
      </c>
      <c r="J23" s="276">
        <v>0</v>
      </c>
      <c r="K23" s="286">
        <v>0</v>
      </c>
      <c r="L23" s="286">
        <v>0</v>
      </c>
      <c r="M23" s="286">
        <v>0</v>
      </c>
      <c r="N23" s="276">
        <f>H23+I23+J23+K23+L23+M23</f>
        <v>3452.52</v>
      </c>
      <c r="O23" s="276">
        <v>128.28</v>
      </c>
      <c r="P23" s="276"/>
      <c r="Q23" s="276">
        <v>0</v>
      </c>
      <c r="R23" s="274">
        <v>0</v>
      </c>
      <c r="S23" s="274">
        <v>0</v>
      </c>
      <c r="T23" s="274">
        <v>0</v>
      </c>
      <c r="U23" s="276">
        <f>O23+P23+Q23+R23+S23+T23</f>
        <v>128.28</v>
      </c>
      <c r="V23" s="274">
        <f>N23-U23</f>
        <v>3324.24</v>
      </c>
      <c r="W23" s="274">
        <v>0</v>
      </c>
      <c r="X23" s="274">
        <f>V23-W23</f>
        <v>3324.24</v>
      </c>
      <c r="Y23" s="285"/>
      <c r="Z23" s="247"/>
    </row>
    <row r="24" spans="1:26" ht="40.5" customHeight="1" x14ac:dyDescent="0.3">
      <c r="A24" s="111"/>
      <c r="B24" s="284" t="s">
        <v>570</v>
      </c>
      <c r="C24" s="282"/>
      <c r="D24" s="281">
        <v>1100</v>
      </c>
      <c r="E24" s="281">
        <v>1000</v>
      </c>
      <c r="F24" s="280">
        <v>273.95</v>
      </c>
      <c r="G24" s="518">
        <v>12.6</v>
      </c>
      <c r="H24" s="278">
        <v>3452.52</v>
      </c>
      <c r="I24" s="276">
        <v>0</v>
      </c>
      <c r="J24" s="276">
        <v>0</v>
      </c>
      <c r="K24" s="277"/>
      <c r="L24" s="277">
        <v>0</v>
      </c>
      <c r="M24" s="277">
        <v>0</v>
      </c>
      <c r="N24" s="276">
        <f>H24+I24+J24+K24+L24+M24</f>
        <v>3452.52</v>
      </c>
      <c r="O24" s="276">
        <v>128.28</v>
      </c>
      <c r="P24" s="276"/>
      <c r="Q24" s="276">
        <v>0</v>
      </c>
      <c r="R24" s="276">
        <v>0</v>
      </c>
      <c r="S24" s="276">
        <v>0</v>
      </c>
      <c r="T24" s="276">
        <v>0</v>
      </c>
      <c r="U24" s="276">
        <f>O24+P24+Q24+R24+S24+T24</f>
        <v>128.28</v>
      </c>
      <c r="V24" s="276">
        <f>N24-U24</f>
        <v>3324.24</v>
      </c>
      <c r="W24" s="276"/>
      <c r="X24" s="274">
        <f>V24-W24</f>
        <v>3324.24</v>
      </c>
      <c r="Y24" s="273"/>
      <c r="Z24" s="247"/>
    </row>
    <row r="25" spans="1:26" ht="40.5" customHeight="1" x14ac:dyDescent="0.3">
      <c r="A25" s="111"/>
      <c r="B25" s="283" t="s">
        <v>570</v>
      </c>
      <c r="C25" s="282"/>
      <c r="D25" s="281">
        <v>1100</v>
      </c>
      <c r="E25" s="281">
        <v>1000</v>
      </c>
      <c r="F25" s="280">
        <v>273.95</v>
      </c>
      <c r="G25" s="518">
        <v>12.6</v>
      </c>
      <c r="H25" s="278">
        <v>3452.52</v>
      </c>
      <c r="I25" s="276">
        <v>0</v>
      </c>
      <c r="J25" s="276">
        <v>0</v>
      </c>
      <c r="K25" s="277"/>
      <c r="L25" s="277">
        <v>0</v>
      </c>
      <c r="M25" s="277">
        <v>0</v>
      </c>
      <c r="N25" s="276">
        <f>H25+I25+J25+K25+L25+M25</f>
        <v>3452.52</v>
      </c>
      <c r="O25" s="276">
        <v>128.28</v>
      </c>
      <c r="P25" s="276"/>
      <c r="Q25" s="276">
        <v>0</v>
      </c>
      <c r="R25" s="276">
        <v>0</v>
      </c>
      <c r="S25" s="276">
        <v>0</v>
      </c>
      <c r="T25" s="276">
        <v>0</v>
      </c>
      <c r="U25" s="276">
        <f>O25+P25+Q25+R25+S25+T25</f>
        <v>128.28</v>
      </c>
      <c r="V25" s="276">
        <f>N25-U25</f>
        <v>3324.24</v>
      </c>
      <c r="W25" s="276"/>
      <c r="X25" s="274">
        <f>V25-W25</f>
        <v>3324.24</v>
      </c>
      <c r="Y25" s="273"/>
      <c r="Z25" s="247"/>
    </row>
    <row r="26" spans="1:26" ht="40.5" customHeight="1" x14ac:dyDescent="0.3">
      <c r="A26" s="111"/>
      <c r="B26" s="283" t="s">
        <v>570</v>
      </c>
      <c r="C26" s="282"/>
      <c r="D26" s="281">
        <v>1100</v>
      </c>
      <c r="E26" s="281">
        <v>1000</v>
      </c>
      <c r="F26" s="280">
        <v>273.95</v>
      </c>
      <c r="G26" s="518">
        <v>12.6</v>
      </c>
      <c r="H26" s="278">
        <v>3452.52</v>
      </c>
      <c r="I26" s="276">
        <v>0</v>
      </c>
      <c r="J26" s="276">
        <v>0</v>
      </c>
      <c r="K26" s="277"/>
      <c r="L26" s="277">
        <v>0</v>
      </c>
      <c r="M26" s="277">
        <v>0</v>
      </c>
      <c r="N26" s="276">
        <f>H26+I26+J26+K26+L26+M26</f>
        <v>3452.52</v>
      </c>
      <c r="O26" s="276">
        <v>128.28</v>
      </c>
      <c r="P26" s="276"/>
      <c r="Q26" s="276">
        <v>0</v>
      </c>
      <c r="R26" s="276">
        <v>0</v>
      </c>
      <c r="S26" s="276">
        <v>0</v>
      </c>
      <c r="T26" s="276">
        <v>0</v>
      </c>
      <c r="U26" s="276">
        <f>O26+P26+Q26+R26+S26+T26</f>
        <v>128.28</v>
      </c>
      <c r="V26" s="276">
        <f>N26-U26</f>
        <v>3324.24</v>
      </c>
      <c r="W26" s="276"/>
      <c r="X26" s="274">
        <f>V26-W26</f>
        <v>3324.24</v>
      </c>
      <c r="Y26" s="273"/>
      <c r="Z26" s="247"/>
    </row>
    <row r="27" spans="1:26" ht="40.5" customHeight="1" thickBot="1" x14ac:dyDescent="0.35">
      <c r="A27" s="111"/>
      <c r="B27" s="283" t="s">
        <v>570</v>
      </c>
      <c r="C27" s="282"/>
      <c r="D27" s="281">
        <v>1100</v>
      </c>
      <c r="E27" s="281">
        <v>1000</v>
      </c>
      <c r="F27" s="280">
        <v>273.95</v>
      </c>
      <c r="G27" s="279"/>
      <c r="H27" s="278">
        <f>F27*G27</f>
        <v>0</v>
      </c>
      <c r="I27" s="276">
        <v>0</v>
      </c>
      <c r="J27" s="276">
        <v>0</v>
      </c>
      <c r="K27" s="277"/>
      <c r="L27" s="277">
        <v>0</v>
      </c>
      <c r="M27" s="277">
        <v>0</v>
      </c>
      <c r="N27" s="276">
        <f>H27+I27+J27+K27+L27+M27</f>
        <v>0</v>
      </c>
      <c r="O27" s="276"/>
      <c r="P27" s="276">
        <v>0</v>
      </c>
      <c r="Q27" s="276">
        <v>0</v>
      </c>
      <c r="R27" s="276">
        <v>0</v>
      </c>
      <c r="S27" s="276">
        <v>0</v>
      </c>
      <c r="T27" s="276">
        <v>0</v>
      </c>
      <c r="U27" s="276">
        <f>O27+P27+Q27+R27+S27+T27</f>
        <v>0</v>
      </c>
      <c r="V27" s="276">
        <f>N27-U27</f>
        <v>0</v>
      </c>
      <c r="W27" s="275"/>
      <c r="X27" s="274">
        <f>V27-W27</f>
        <v>0</v>
      </c>
      <c r="Y27" s="273"/>
      <c r="Z27" s="247"/>
    </row>
    <row r="28" spans="1:26" ht="40.5" customHeight="1" thickBot="1" x14ac:dyDescent="0.35">
      <c r="A28" s="111"/>
      <c r="B28" s="258" t="s">
        <v>569</v>
      </c>
      <c r="C28" s="257"/>
      <c r="D28" s="257"/>
      <c r="E28" s="257"/>
      <c r="F28" s="257"/>
      <c r="G28" s="256"/>
      <c r="H28" s="243" t="s">
        <v>568</v>
      </c>
      <c r="I28" s="242" t="s">
        <v>552</v>
      </c>
      <c r="J28" s="242" t="s">
        <v>567</v>
      </c>
      <c r="K28" s="242" t="s">
        <v>566</v>
      </c>
      <c r="L28" s="242" t="s">
        <v>565</v>
      </c>
      <c r="M28" s="242" t="s">
        <v>564</v>
      </c>
      <c r="N28" s="255" t="s">
        <v>3</v>
      </c>
      <c r="O28" s="516" t="s">
        <v>6</v>
      </c>
      <c r="P28" s="517" t="s">
        <v>5</v>
      </c>
      <c r="Q28" s="516" t="s">
        <v>563</v>
      </c>
      <c r="R28" s="516" t="s">
        <v>562</v>
      </c>
      <c r="S28" s="516" t="s">
        <v>561</v>
      </c>
      <c r="T28" s="252" t="s">
        <v>560</v>
      </c>
      <c r="U28" s="251" t="s">
        <v>3</v>
      </c>
      <c r="V28" s="250" t="s">
        <v>3</v>
      </c>
      <c r="W28" s="249" t="s">
        <v>559</v>
      </c>
      <c r="X28" s="233" t="s">
        <v>558</v>
      </c>
      <c r="Y28" s="248"/>
      <c r="Z28" s="247"/>
    </row>
    <row r="29" spans="1:26" ht="40.5" customHeight="1" thickBot="1" x14ac:dyDescent="0.35">
      <c r="A29" s="111"/>
      <c r="B29" s="246"/>
      <c r="C29" s="245"/>
      <c r="D29" s="245"/>
      <c r="E29" s="245"/>
      <c r="F29" s="245"/>
      <c r="G29" s="244"/>
      <c r="H29" s="243"/>
      <c r="I29" s="242" t="s">
        <v>557</v>
      </c>
      <c r="J29" s="242" t="s">
        <v>556</v>
      </c>
      <c r="K29" s="242" t="s">
        <v>555</v>
      </c>
      <c r="L29" s="242" t="s">
        <v>554</v>
      </c>
      <c r="M29" s="242" t="s">
        <v>553</v>
      </c>
      <c r="N29" s="241"/>
      <c r="O29" s="515"/>
      <c r="P29" s="514"/>
      <c r="Q29" s="513" t="s">
        <v>552</v>
      </c>
      <c r="R29" s="513" t="s">
        <v>551</v>
      </c>
      <c r="S29" s="513" t="s">
        <v>550</v>
      </c>
      <c r="T29" s="237" t="s">
        <v>549</v>
      </c>
      <c r="U29" s="236"/>
      <c r="V29" s="235" t="s">
        <v>548</v>
      </c>
      <c r="W29" s="234" t="s">
        <v>547</v>
      </c>
      <c r="X29" s="233" t="s">
        <v>546</v>
      </c>
      <c r="Y29" s="228"/>
      <c r="Z29" s="227"/>
    </row>
    <row r="30" spans="1:26" ht="40.5" customHeight="1" thickBot="1" x14ac:dyDescent="0.35">
      <c r="A30" s="111"/>
      <c r="B30" s="232"/>
      <c r="C30" s="231"/>
      <c r="D30" s="231"/>
      <c r="E30" s="231"/>
      <c r="F30" s="231"/>
      <c r="G30" s="230"/>
      <c r="H30" s="229">
        <f>SUM(H5:H26)</f>
        <v>89471.5</v>
      </c>
      <c r="I30" s="229">
        <f>SUM(I5:I26)</f>
        <v>0</v>
      </c>
      <c r="J30" s="229">
        <f>SUM(J5:J26)</f>
        <v>0</v>
      </c>
      <c r="K30" s="229">
        <f>SUM(K5:K26)</f>
        <v>0</v>
      </c>
      <c r="L30" s="229">
        <f>SUM(L5:L26)</f>
        <v>0</v>
      </c>
      <c r="M30" s="229">
        <f>SUM(M5:M26)</f>
        <v>0</v>
      </c>
      <c r="N30" s="229">
        <f>SUM(N5:N26)</f>
        <v>89471.5</v>
      </c>
      <c r="O30" s="229">
        <f>SUM(O5:O26)</f>
        <v>5924.0099999999966</v>
      </c>
      <c r="P30" s="229">
        <f>SUM(P5:P26)</f>
        <v>0</v>
      </c>
      <c r="Q30" s="229">
        <f>SUM(Q5:Q26)</f>
        <v>0</v>
      </c>
      <c r="R30" s="229">
        <f>SUM(R5:R26)</f>
        <v>0</v>
      </c>
      <c r="S30" s="229">
        <f>SUM(S5:S26)</f>
        <v>0</v>
      </c>
      <c r="T30" s="229">
        <f>SUM(T5:T26)</f>
        <v>0</v>
      </c>
      <c r="U30" s="229">
        <f>SUM(U5:U26)</f>
        <v>5924.0099999999966</v>
      </c>
      <c r="V30" s="229">
        <f>SUM(V5:V26)</f>
        <v>83547.490000000005</v>
      </c>
      <c r="W30" s="229">
        <f>SUM(W5:W26)</f>
        <v>0</v>
      </c>
      <c r="X30" s="229">
        <f>SUM(X5:X26)</f>
        <v>83547.490000000005</v>
      </c>
      <c r="Y30" s="228"/>
      <c r="Z30" s="227"/>
    </row>
    <row r="31" spans="1:26" ht="30" customHeight="1" x14ac:dyDescent="0.3">
      <c r="A31" s="111"/>
      <c r="B31" s="227"/>
      <c r="C31" s="227"/>
      <c r="D31" s="227"/>
      <c r="E31" s="227"/>
      <c r="F31" s="227"/>
      <c r="G31" s="227"/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</row>
    <row r="32" spans="1:26" ht="30" customHeight="1" x14ac:dyDescent="0.3">
      <c r="A32" s="111"/>
      <c r="B32" s="510"/>
      <c r="C32" s="509"/>
      <c r="D32" s="482"/>
      <c r="E32" s="482"/>
      <c r="F32" s="142"/>
      <c r="G32" s="111"/>
    </row>
    <row r="33" spans="1:7" ht="30" customHeight="1" x14ac:dyDescent="0.3">
      <c r="A33" s="111"/>
      <c r="B33" s="510"/>
      <c r="C33" s="509"/>
      <c r="D33" s="482"/>
      <c r="E33" s="482"/>
      <c r="F33" s="482"/>
      <c r="G33" s="111"/>
    </row>
    <row r="34" spans="1:7" ht="30" customHeight="1" x14ac:dyDescent="0.3">
      <c r="A34" s="111"/>
      <c r="B34" s="510"/>
      <c r="C34" s="509"/>
      <c r="D34" s="482"/>
      <c r="E34" s="482"/>
      <c r="F34" s="482"/>
      <c r="G34" s="111"/>
    </row>
    <row r="35" spans="1:7" ht="30" customHeight="1" x14ac:dyDescent="0.3">
      <c r="A35" s="111"/>
      <c r="B35" s="510"/>
      <c r="C35" s="509"/>
      <c r="D35" s="482"/>
      <c r="E35" s="482"/>
      <c r="F35" s="482"/>
      <c r="G35" s="111"/>
    </row>
    <row r="36" spans="1:7" ht="30" customHeight="1" x14ac:dyDescent="0.3">
      <c r="A36" s="111"/>
      <c r="B36" s="510"/>
      <c r="C36" s="509"/>
      <c r="D36" s="482"/>
      <c r="E36" s="482"/>
      <c r="F36" s="482"/>
      <c r="G36" s="111"/>
    </row>
    <row r="37" spans="1:7" ht="30" customHeight="1" x14ac:dyDescent="0.3">
      <c r="A37" s="111"/>
      <c r="B37" s="510"/>
      <c r="C37" s="509"/>
      <c r="D37" s="482"/>
      <c r="E37" s="482"/>
      <c r="F37" s="142"/>
      <c r="G37" s="111"/>
    </row>
    <row r="38" spans="1:7" ht="30" customHeight="1" x14ac:dyDescent="0.3">
      <c r="A38" s="111"/>
      <c r="B38" s="510"/>
      <c r="C38" s="509"/>
      <c r="D38" s="482"/>
      <c r="E38" s="482"/>
      <c r="F38" s="142"/>
      <c r="G38" s="111"/>
    </row>
    <row r="39" spans="1:7" ht="30" customHeight="1" x14ac:dyDescent="0.3">
      <c r="A39" s="111"/>
      <c r="B39" s="510"/>
      <c r="C39" s="509"/>
      <c r="D39" s="482"/>
      <c r="E39" s="482"/>
      <c r="F39" s="482"/>
      <c r="G39" s="111"/>
    </row>
    <row r="40" spans="1:7" ht="30" customHeight="1" x14ac:dyDescent="0.3">
      <c r="A40" s="111"/>
      <c r="B40" s="510"/>
      <c r="C40" s="509"/>
      <c r="D40" s="482"/>
      <c r="E40" s="482"/>
      <c r="F40" s="482"/>
      <c r="G40" s="111"/>
    </row>
    <row r="41" spans="1:7" ht="30" customHeight="1" x14ac:dyDescent="0.3">
      <c r="A41" s="111"/>
      <c r="B41" s="510"/>
      <c r="C41" s="509"/>
      <c r="D41" s="482"/>
      <c r="E41" s="482"/>
      <c r="F41" s="482"/>
      <c r="G41" s="111"/>
    </row>
    <row r="42" spans="1:7" ht="30" customHeight="1" x14ac:dyDescent="0.3">
      <c r="A42" s="111"/>
      <c r="B42" s="510"/>
      <c r="C42" s="509"/>
      <c r="D42" s="482"/>
      <c r="E42" s="482"/>
      <c r="F42" s="482"/>
      <c r="G42" s="111"/>
    </row>
    <row r="43" spans="1:7" ht="30" customHeight="1" x14ac:dyDescent="0.3">
      <c r="A43" s="111"/>
      <c r="B43" s="510"/>
      <c r="C43" s="509"/>
      <c r="D43" s="482"/>
      <c r="E43" s="482"/>
      <c r="F43" s="482"/>
      <c r="G43" s="111"/>
    </row>
    <row r="44" spans="1:7" ht="30" customHeight="1" x14ac:dyDescent="0.3">
      <c r="A44" s="111"/>
      <c r="B44" s="510"/>
      <c r="C44" s="509"/>
      <c r="D44" s="482"/>
      <c r="E44" s="482"/>
      <c r="F44" s="142"/>
      <c r="G44" s="111"/>
    </row>
    <row r="45" spans="1:7" ht="30" customHeight="1" x14ac:dyDescent="0.3">
      <c r="A45" s="111"/>
      <c r="B45" s="510"/>
      <c r="C45" s="509"/>
      <c r="D45" s="482"/>
      <c r="E45" s="482"/>
      <c r="F45" s="184"/>
      <c r="G45" s="111"/>
    </row>
    <row r="46" spans="1:7" ht="30" customHeight="1" x14ac:dyDescent="0.3">
      <c r="A46" s="111"/>
      <c r="B46" s="510"/>
      <c r="C46" s="509"/>
      <c r="D46" s="482"/>
      <c r="E46" s="482"/>
      <c r="F46" s="184"/>
      <c r="G46" s="111"/>
    </row>
    <row r="47" spans="1:7" ht="30" customHeight="1" x14ac:dyDescent="0.3">
      <c r="A47" s="111"/>
      <c r="B47" s="510"/>
      <c r="C47" s="509"/>
      <c r="D47" s="482"/>
      <c r="E47" s="482"/>
      <c r="F47" s="142"/>
      <c r="G47" s="111"/>
    </row>
    <row r="48" spans="1:7" ht="30" customHeight="1" x14ac:dyDescent="0.3">
      <c r="A48" s="111"/>
      <c r="B48" s="510"/>
      <c r="C48" s="509"/>
      <c r="D48" s="482"/>
      <c r="E48" s="482"/>
      <c r="F48" s="225"/>
      <c r="G48" s="111"/>
    </row>
    <row r="49" spans="1:7" ht="30" customHeight="1" x14ac:dyDescent="0.3">
      <c r="A49" s="111"/>
      <c r="B49" s="510"/>
      <c r="C49" s="509"/>
      <c r="D49" s="482"/>
      <c r="E49" s="482"/>
      <c r="F49" s="142"/>
      <c r="G49" s="111"/>
    </row>
    <row r="50" spans="1:7" ht="30" customHeight="1" x14ac:dyDescent="0.3">
      <c r="A50" s="111"/>
      <c r="B50" s="510"/>
      <c r="C50" s="509"/>
      <c r="D50" s="482"/>
      <c r="E50" s="482"/>
      <c r="F50" s="142"/>
      <c r="G50" s="111"/>
    </row>
    <row r="51" spans="1:7" ht="30" customHeight="1" x14ac:dyDescent="0.3">
      <c r="A51" s="111"/>
      <c r="B51" s="510"/>
      <c r="C51" s="509"/>
      <c r="D51" s="482"/>
      <c r="E51" s="482"/>
      <c r="F51" s="184"/>
      <c r="G51" s="111"/>
    </row>
    <row r="52" spans="1:7" ht="30" customHeight="1" x14ac:dyDescent="0.3">
      <c r="A52" s="111"/>
      <c r="B52" s="510"/>
      <c r="C52" s="509"/>
      <c r="D52" s="482"/>
      <c r="E52" s="482"/>
      <c r="F52" s="142"/>
      <c r="G52" s="111"/>
    </row>
    <row r="53" spans="1:7" ht="30" customHeight="1" x14ac:dyDescent="0.3">
      <c r="A53" s="111"/>
      <c r="B53" s="510"/>
      <c r="C53" s="509"/>
      <c r="D53" s="482"/>
      <c r="E53" s="482"/>
      <c r="F53" s="142"/>
      <c r="G53" s="111"/>
    </row>
    <row r="54" spans="1:7" ht="30" customHeight="1" x14ac:dyDescent="0.3">
      <c r="A54" s="111"/>
      <c r="B54" s="510"/>
      <c r="C54" s="509"/>
      <c r="D54" s="482"/>
      <c r="E54" s="482"/>
      <c r="F54" s="142"/>
      <c r="G54" s="111"/>
    </row>
    <row r="55" spans="1:7" ht="30" customHeight="1" x14ac:dyDescent="0.3">
      <c r="A55" s="111"/>
      <c r="B55" s="510"/>
      <c r="C55" s="509"/>
      <c r="D55" s="482"/>
      <c r="E55" s="482"/>
      <c r="F55" s="142"/>
      <c r="G55" s="111"/>
    </row>
    <row r="56" spans="1:7" ht="30" customHeight="1" x14ac:dyDescent="0.3">
      <c r="A56" s="111"/>
      <c r="B56" s="510"/>
      <c r="C56" s="509"/>
      <c r="D56" s="482"/>
      <c r="E56" s="482"/>
      <c r="F56" s="142"/>
      <c r="G56" s="111"/>
    </row>
    <row r="57" spans="1:7" ht="30" customHeight="1" x14ac:dyDescent="0.3">
      <c r="A57" s="111"/>
      <c r="B57" s="510"/>
      <c r="C57" s="509"/>
      <c r="D57" s="482"/>
      <c r="E57" s="482"/>
      <c r="F57" s="184"/>
      <c r="G57" s="111"/>
    </row>
    <row r="58" spans="1:7" ht="30" customHeight="1" x14ac:dyDescent="0.3">
      <c r="A58" s="111"/>
      <c r="B58" s="510"/>
      <c r="C58" s="509"/>
      <c r="D58" s="482"/>
      <c r="E58" s="482"/>
      <c r="F58" s="142"/>
      <c r="G58" s="111"/>
    </row>
    <row r="59" spans="1:7" ht="30" customHeight="1" x14ac:dyDescent="0.3">
      <c r="A59" s="111"/>
      <c r="B59" s="510"/>
      <c r="C59" s="509"/>
      <c r="D59" s="482"/>
      <c r="E59" s="482"/>
      <c r="F59" s="142"/>
      <c r="G59" s="111"/>
    </row>
    <row r="60" spans="1:7" ht="30" customHeight="1" x14ac:dyDescent="0.3">
      <c r="A60" s="111"/>
      <c r="B60" s="510"/>
      <c r="C60" s="509"/>
      <c r="D60" s="482"/>
      <c r="E60" s="482"/>
      <c r="F60" s="142"/>
      <c r="G60" s="111"/>
    </row>
    <row r="61" spans="1:7" ht="30" customHeight="1" x14ac:dyDescent="0.3">
      <c r="A61" s="111"/>
      <c r="B61" s="510"/>
      <c r="C61" s="509"/>
      <c r="D61" s="482"/>
      <c r="E61" s="482"/>
      <c r="F61" s="184"/>
      <c r="G61" s="111"/>
    </row>
    <row r="62" spans="1:7" ht="30" customHeight="1" x14ac:dyDescent="0.3">
      <c r="A62" s="111"/>
      <c r="B62" s="510"/>
      <c r="C62" s="509"/>
      <c r="D62" s="482"/>
      <c r="E62" s="482"/>
      <c r="F62" s="184"/>
      <c r="G62" s="111"/>
    </row>
    <row r="63" spans="1:7" ht="30" customHeight="1" x14ac:dyDescent="0.3">
      <c r="A63" s="111"/>
      <c r="B63" s="510"/>
      <c r="C63" s="509"/>
      <c r="D63" s="482"/>
      <c r="E63" s="482"/>
      <c r="F63" s="184"/>
      <c r="G63" s="111"/>
    </row>
    <row r="64" spans="1:7" ht="30" customHeight="1" x14ac:dyDescent="0.3">
      <c r="A64" s="111"/>
      <c r="B64" s="510"/>
      <c r="C64" s="509"/>
      <c r="D64" s="482"/>
      <c r="E64" s="482"/>
      <c r="F64" s="142"/>
      <c r="G64" s="111"/>
    </row>
    <row r="65" spans="1:7" ht="30" customHeight="1" x14ac:dyDescent="0.3">
      <c r="A65" s="111"/>
      <c r="B65" s="510"/>
      <c r="C65" s="509"/>
      <c r="D65" s="482"/>
      <c r="E65" s="482"/>
      <c r="F65" s="184"/>
      <c r="G65" s="111"/>
    </row>
    <row r="66" spans="1:7" ht="30" customHeight="1" x14ac:dyDescent="0.3">
      <c r="A66" s="111"/>
      <c r="B66" s="510"/>
      <c r="C66" s="509"/>
      <c r="D66" s="482"/>
      <c r="E66" s="482"/>
      <c r="F66" s="184"/>
      <c r="G66" s="111"/>
    </row>
    <row r="67" spans="1:7" ht="30" customHeight="1" x14ac:dyDescent="0.3">
      <c r="A67" s="111"/>
      <c r="B67" s="510"/>
      <c r="C67" s="509"/>
      <c r="D67" s="482"/>
      <c r="E67" s="482"/>
      <c r="F67" s="184"/>
      <c r="G67" s="111"/>
    </row>
    <row r="68" spans="1:7" ht="30" customHeight="1" x14ac:dyDescent="0.3">
      <c r="A68" s="111"/>
      <c r="B68" s="510"/>
      <c r="C68" s="509"/>
      <c r="D68" s="482"/>
      <c r="E68" s="482"/>
      <c r="F68" s="142"/>
      <c r="G68" s="111"/>
    </row>
    <row r="69" spans="1:7" ht="30" customHeight="1" x14ac:dyDescent="0.3">
      <c r="A69" s="111"/>
      <c r="B69" s="510"/>
      <c r="C69" s="509"/>
      <c r="D69" s="482"/>
      <c r="E69" s="482"/>
      <c r="F69" s="184"/>
      <c r="G69" s="111"/>
    </row>
    <row r="70" spans="1:7" ht="30" customHeight="1" x14ac:dyDescent="0.3">
      <c r="A70" s="111"/>
      <c r="B70" s="510"/>
      <c r="C70" s="509"/>
      <c r="D70" s="482"/>
      <c r="E70" s="482"/>
      <c r="F70" s="142"/>
      <c r="G70" s="111"/>
    </row>
    <row r="71" spans="1:7" ht="30" customHeight="1" x14ac:dyDescent="0.3">
      <c r="A71" s="111"/>
      <c r="B71" s="510"/>
      <c r="C71" s="509"/>
      <c r="D71" s="482"/>
      <c r="E71" s="482"/>
      <c r="F71" s="184"/>
      <c r="G71" s="111"/>
    </row>
    <row r="72" spans="1:7" ht="30" customHeight="1" x14ac:dyDescent="0.3">
      <c r="A72" s="111"/>
      <c r="B72" s="510"/>
      <c r="C72" s="509"/>
      <c r="D72" s="482"/>
      <c r="E72" s="482"/>
      <c r="F72" s="142"/>
      <c r="G72" s="111"/>
    </row>
    <row r="73" spans="1:7" ht="30" customHeight="1" x14ac:dyDescent="0.3">
      <c r="A73" s="111"/>
      <c r="B73" s="510"/>
      <c r="C73" s="509"/>
      <c r="D73" s="482"/>
      <c r="E73" s="482"/>
      <c r="F73" s="142"/>
      <c r="G73" s="111"/>
    </row>
    <row r="74" spans="1:7" ht="30" customHeight="1" x14ac:dyDescent="0.3">
      <c r="A74" s="111"/>
      <c r="B74" s="510"/>
      <c r="C74" s="509"/>
      <c r="D74" s="482"/>
      <c r="E74" s="482"/>
      <c r="F74" s="142"/>
      <c r="G74" s="111"/>
    </row>
    <row r="75" spans="1:7" ht="30" customHeight="1" x14ac:dyDescent="0.3">
      <c r="A75" s="111"/>
      <c r="B75" s="510"/>
      <c r="C75" s="509"/>
      <c r="D75" s="482"/>
      <c r="E75" s="482"/>
      <c r="F75" s="482"/>
      <c r="G75" s="111"/>
    </row>
    <row r="76" spans="1:7" ht="30" customHeight="1" x14ac:dyDescent="0.3">
      <c r="A76" s="111"/>
      <c r="B76" s="512"/>
      <c r="C76" s="509"/>
      <c r="D76" s="142"/>
      <c r="E76" s="142"/>
      <c r="F76" s="142"/>
      <c r="G76" s="111"/>
    </row>
    <row r="77" spans="1:7" ht="30" customHeight="1" x14ac:dyDescent="0.3">
      <c r="A77" s="111"/>
      <c r="B77" s="510"/>
      <c r="C77" s="509"/>
      <c r="D77" s="482"/>
      <c r="E77" s="482"/>
      <c r="F77" s="184"/>
      <c r="G77" s="111"/>
    </row>
    <row r="78" spans="1:7" ht="30" customHeight="1" x14ac:dyDescent="0.3">
      <c r="A78" s="111"/>
      <c r="B78" s="510"/>
      <c r="C78" s="509"/>
      <c r="D78" s="482"/>
      <c r="E78" s="482"/>
      <c r="F78" s="142"/>
      <c r="G78" s="111"/>
    </row>
    <row r="79" spans="1:7" ht="30" customHeight="1" x14ac:dyDescent="0.3">
      <c r="A79" s="111"/>
      <c r="B79" s="510"/>
      <c r="C79" s="509"/>
      <c r="D79" s="482"/>
      <c r="E79" s="482"/>
      <c r="F79" s="142"/>
      <c r="G79" s="111"/>
    </row>
    <row r="80" spans="1:7" ht="30" customHeight="1" x14ac:dyDescent="0.3">
      <c r="A80" s="111"/>
      <c r="B80" s="510"/>
      <c r="C80" s="509"/>
      <c r="D80" s="482"/>
      <c r="E80" s="482"/>
      <c r="F80" s="482"/>
      <c r="G80" s="111"/>
    </row>
    <row r="81" spans="1:7" ht="30" customHeight="1" x14ac:dyDescent="0.3">
      <c r="A81" s="111"/>
      <c r="B81" s="510"/>
      <c r="C81" s="509"/>
      <c r="D81" s="482"/>
      <c r="E81" s="482"/>
      <c r="F81" s="482"/>
      <c r="G81" s="111"/>
    </row>
    <row r="82" spans="1:7" ht="30" customHeight="1" x14ac:dyDescent="0.3">
      <c r="A82" s="111"/>
      <c r="B82" s="510"/>
      <c r="C82" s="509"/>
      <c r="D82" s="482"/>
      <c r="E82" s="482"/>
      <c r="F82" s="482"/>
      <c r="G82" s="111"/>
    </row>
    <row r="83" spans="1:7" ht="30" customHeight="1" x14ac:dyDescent="0.3">
      <c r="A83" s="111"/>
      <c r="B83" s="510"/>
      <c r="C83" s="509"/>
      <c r="D83" s="482"/>
      <c r="E83" s="482"/>
      <c r="F83" s="482"/>
      <c r="G83" s="111"/>
    </row>
    <row r="84" spans="1:7" ht="30" customHeight="1" x14ac:dyDescent="0.3">
      <c r="A84" s="111"/>
      <c r="B84" s="510"/>
      <c r="C84" s="509"/>
      <c r="D84" s="482"/>
      <c r="E84" s="482"/>
      <c r="F84" s="142"/>
      <c r="G84" s="111"/>
    </row>
    <row r="85" spans="1:7" ht="30" customHeight="1" x14ac:dyDescent="0.3">
      <c r="A85" s="111"/>
      <c r="B85" s="510"/>
      <c r="C85" s="509"/>
      <c r="D85" s="482"/>
      <c r="E85" s="482"/>
      <c r="F85" s="142"/>
      <c r="G85" s="111"/>
    </row>
    <row r="86" spans="1:7" ht="30" customHeight="1" x14ac:dyDescent="0.3">
      <c r="A86" s="111"/>
      <c r="B86" s="510"/>
      <c r="C86" s="509"/>
      <c r="D86" s="482"/>
      <c r="E86" s="482"/>
      <c r="F86" s="482"/>
      <c r="G86" s="111"/>
    </row>
    <row r="87" spans="1:7" ht="30" customHeight="1" x14ac:dyDescent="0.3">
      <c r="A87" s="111"/>
      <c r="B87" s="510"/>
      <c r="C87" s="509"/>
      <c r="D87" s="482"/>
      <c r="E87" s="482"/>
      <c r="F87" s="482"/>
      <c r="G87" s="111"/>
    </row>
    <row r="88" spans="1:7" ht="30" customHeight="1" x14ac:dyDescent="0.3">
      <c r="A88" s="111"/>
      <c r="B88" s="510"/>
      <c r="C88" s="509"/>
      <c r="D88" s="482"/>
      <c r="E88" s="482"/>
      <c r="F88" s="142"/>
      <c r="G88" s="111"/>
    </row>
    <row r="89" spans="1:7" ht="30" customHeight="1" x14ac:dyDescent="0.3">
      <c r="A89" s="111"/>
      <c r="B89" s="510"/>
      <c r="C89" s="509"/>
      <c r="D89" s="482"/>
      <c r="E89" s="482"/>
      <c r="F89" s="142"/>
      <c r="G89" s="111"/>
    </row>
    <row r="90" spans="1:7" ht="30" customHeight="1" x14ac:dyDescent="0.3">
      <c r="A90" s="111"/>
      <c r="B90" s="510"/>
      <c r="C90" s="509"/>
      <c r="D90" s="482"/>
      <c r="E90" s="482"/>
      <c r="F90" s="142"/>
      <c r="G90" s="111"/>
    </row>
    <row r="91" spans="1:7" ht="30" customHeight="1" x14ac:dyDescent="0.3">
      <c r="A91" s="111"/>
      <c r="B91" s="510"/>
      <c r="C91" s="509"/>
      <c r="D91" s="482"/>
      <c r="E91" s="482"/>
      <c r="F91" s="482"/>
      <c r="G91" s="111"/>
    </row>
    <row r="92" spans="1:7" ht="30" customHeight="1" x14ac:dyDescent="0.3">
      <c r="A92" s="111"/>
      <c r="B92" s="510"/>
      <c r="C92" s="509"/>
      <c r="D92" s="482"/>
      <c r="E92" s="482"/>
      <c r="F92" s="142"/>
      <c r="G92" s="111"/>
    </row>
    <row r="93" spans="1:7" ht="30" customHeight="1" x14ac:dyDescent="0.3">
      <c r="A93" s="111"/>
      <c r="B93" s="510"/>
      <c r="C93" s="509"/>
      <c r="D93" s="482"/>
      <c r="E93" s="482"/>
      <c r="F93" s="482"/>
      <c r="G93" s="111"/>
    </row>
    <row r="94" spans="1:7" ht="30" customHeight="1" x14ac:dyDescent="0.3">
      <c r="A94" s="111"/>
      <c r="B94" s="510"/>
      <c r="C94" s="509"/>
      <c r="D94" s="482"/>
      <c r="E94" s="482"/>
      <c r="F94" s="482"/>
      <c r="G94" s="111"/>
    </row>
    <row r="95" spans="1:7" ht="30" customHeight="1" x14ac:dyDescent="0.3">
      <c r="A95" s="111"/>
      <c r="B95" s="510"/>
      <c r="C95" s="509"/>
      <c r="D95" s="482"/>
      <c r="E95" s="482"/>
      <c r="F95" s="142"/>
      <c r="G95" s="111"/>
    </row>
    <row r="96" spans="1:7" ht="30" customHeight="1" x14ac:dyDescent="0.3">
      <c r="A96" s="111"/>
      <c r="B96" s="510"/>
      <c r="C96" s="509"/>
      <c r="D96" s="482"/>
      <c r="E96" s="482"/>
      <c r="F96" s="142"/>
      <c r="G96" s="111"/>
    </row>
    <row r="97" spans="1:7" ht="30" customHeight="1" x14ac:dyDescent="0.3">
      <c r="A97" s="111"/>
      <c r="B97" s="510"/>
      <c r="C97" s="509"/>
      <c r="D97" s="482"/>
      <c r="E97" s="482"/>
      <c r="F97" s="142"/>
      <c r="G97" s="111"/>
    </row>
    <row r="98" spans="1:7" ht="30" customHeight="1" x14ac:dyDescent="0.3">
      <c r="A98" s="111"/>
      <c r="B98" s="512"/>
      <c r="C98" s="509"/>
      <c r="D98" s="482"/>
      <c r="E98" s="482"/>
      <c r="F98" s="184"/>
      <c r="G98" s="111"/>
    </row>
    <row r="99" spans="1:7" ht="30" customHeight="1" x14ac:dyDescent="0.3">
      <c r="A99" s="111"/>
      <c r="B99" s="510"/>
      <c r="C99" s="509"/>
      <c r="D99" s="482"/>
      <c r="E99" s="482"/>
      <c r="F99" s="184"/>
      <c r="G99" s="111"/>
    </row>
    <row r="100" spans="1:7" ht="30" customHeight="1" x14ac:dyDescent="0.3">
      <c r="A100" s="111"/>
      <c r="B100" s="510"/>
      <c r="C100" s="509"/>
      <c r="D100" s="482"/>
      <c r="E100" s="482"/>
      <c r="F100" s="184"/>
      <c r="G100" s="111"/>
    </row>
    <row r="101" spans="1:7" ht="30" customHeight="1" x14ac:dyDescent="0.3">
      <c r="A101" s="111"/>
      <c r="B101" s="510"/>
      <c r="C101" s="509"/>
      <c r="D101" s="482"/>
      <c r="E101" s="482"/>
      <c r="F101" s="184"/>
      <c r="G101" s="111"/>
    </row>
    <row r="102" spans="1:7" ht="30" customHeight="1" x14ac:dyDescent="0.3">
      <c r="A102" s="111"/>
      <c r="B102" s="510"/>
      <c r="C102" s="509"/>
      <c r="D102" s="482"/>
      <c r="E102" s="482"/>
      <c r="F102" s="184"/>
      <c r="G102" s="111"/>
    </row>
    <row r="103" spans="1:7" ht="30" customHeight="1" x14ac:dyDescent="0.3">
      <c r="A103" s="111"/>
      <c r="B103" s="510"/>
      <c r="C103" s="509"/>
      <c r="D103" s="142"/>
      <c r="E103" s="142"/>
      <c r="F103" s="184"/>
      <c r="G103" s="111"/>
    </row>
    <row r="104" spans="1:7" ht="30" customHeight="1" x14ac:dyDescent="0.3">
      <c r="A104" s="111"/>
      <c r="B104" s="510"/>
      <c r="C104" s="509"/>
      <c r="D104" s="482"/>
      <c r="E104" s="482"/>
      <c r="F104" s="482"/>
      <c r="G104" s="111"/>
    </row>
    <row r="105" spans="1:7" ht="30" customHeight="1" x14ac:dyDescent="0.3">
      <c r="A105" s="111"/>
      <c r="B105" s="511"/>
      <c r="C105" s="509"/>
      <c r="D105" s="482"/>
      <c r="E105" s="482"/>
      <c r="F105" s="142"/>
      <c r="G105" s="111"/>
    </row>
    <row r="106" spans="1:7" ht="30" customHeight="1" x14ac:dyDescent="0.3">
      <c r="A106" s="111"/>
      <c r="B106" s="509"/>
      <c r="C106" s="509"/>
      <c r="D106" s="184"/>
      <c r="E106" s="184"/>
      <c r="F106" s="184"/>
      <c r="G106" s="111"/>
    </row>
    <row r="107" spans="1:7" ht="30" customHeight="1" x14ac:dyDescent="0.3">
      <c r="A107" s="111"/>
      <c r="B107" s="510"/>
      <c r="C107" s="509"/>
      <c r="D107" s="482"/>
      <c r="E107" s="482"/>
      <c r="F107" s="482"/>
      <c r="G107" s="111"/>
    </row>
    <row r="108" spans="1:7" ht="30" customHeight="1" x14ac:dyDescent="0.3">
      <c r="A108" s="111"/>
      <c r="B108" s="510"/>
      <c r="C108" s="509"/>
      <c r="D108" s="482"/>
      <c r="E108" s="482"/>
      <c r="F108" s="142"/>
      <c r="G108" s="111"/>
    </row>
    <row r="109" spans="1:7" ht="30" customHeight="1" x14ac:dyDescent="0.3">
      <c r="A109" s="111"/>
      <c r="B109" s="510"/>
      <c r="C109" s="509"/>
      <c r="D109" s="482"/>
      <c r="E109" s="482"/>
      <c r="F109" s="142"/>
      <c r="G109" s="111"/>
    </row>
    <row r="110" spans="1:7" ht="30" customHeight="1" x14ac:dyDescent="0.3">
      <c r="A110" s="111"/>
      <c r="B110" s="510"/>
      <c r="C110" s="509"/>
      <c r="D110" s="482"/>
      <c r="E110" s="482"/>
      <c r="F110" s="142"/>
      <c r="G110" s="111"/>
    </row>
    <row r="111" spans="1:7" ht="30" customHeight="1" x14ac:dyDescent="0.3">
      <c r="A111" s="111"/>
      <c r="B111" s="510"/>
      <c r="C111" s="509"/>
      <c r="D111" s="482"/>
      <c r="E111" s="482"/>
      <c r="F111" s="142"/>
      <c r="G111" s="111"/>
    </row>
    <row r="112" spans="1:7" ht="30" customHeight="1" x14ac:dyDescent="0.3">
      <c r="A112" s="111"/>
      <c r="B112" s="510"/>
      <c r="C112" s="509"/>
      <c r="D112" s="482"/>
      <c r="E112" s="482"/>
      <c r="F112" s="142"/>
      <c r="G112" s="111"/>
    </row>
    <row r="113" spans="1:7" ht="30" customHeight="1" x14ac:dyDescent="0.3">
      <c r="A113" s="111"/>
      <c r="B113" s="510"/>
      <c r="C113" s="509"/>
      <c r="D113" s="482"/>
      <c r="E113" s="482"/>
      <c r="F113" s="142"/>
      <c r="G113" s="111"/>
    </row>
    <row r="114" spans="1:7" x14ac:dyDescent="0.3">
      <c r="A114" s="111"/>
      <c r="B114" s="111"/>
      <c r="C114" s="111"/>
      <c r="D114" s="111"/>
      <c r="E114" s="111"/>
      <c r="F114" s="111"/>
      <c r="G114" s="111"/>
    </row>
  </sheetData>
  <mergeCells count="17">
    <mergeCell ref="B2:B4"/>
    <mergeCell ref="C2:C4"/>
    <mergeCell ref="D2:N2"/>
    <mergeCell ref="O2:T2"/>
    <mergeCell ref="B28:G30"/>
    <mergeCell ref="H28:H29"/>
    <mergeCell ref="N28:N29"/>
    <mergeCell ref="P28:P29"/>
    <mergeCell ref="U28:U29"/>
    <mergeCell ref="Y2:Y4"/>
    <mergeCell ref="D3:D4"/>
    <mergeCell ref="E3:E4"/>
    <mergeCell ref="G3:G4"/>
    <mergeCell ref="H3:H4"/>
    <mergeCell ref="N3:N4"/>
    <mergeCell ref="P3:P4"/>
    <mergeCell ref="U3:U4"/>
  </mergeCells>
  <pageMargins left="0.23622047244094491" right="0.23622047244094491" top="0.74803149606299213" bottom="0.74803149606299213" header="0.31496062992125984" footer="0.31496062992125984"/>
  <pageSetup scale="55" orientation="landscape" r:id="rId1"/>
  <headerFooter>
    <oddHeader>&amp;C&amp;"-,Negrita"&amp;12MUNICIPIO DE TECALITLAN JALISCOPORTAL VICTORIA NO.9 RFC:MTE871101HLA  TEL: 371 41 8 01 69NOMINA DE AGUINALDO DE SEGURIDAD PUBLICA DEL 01/OCTUBRE/2018  AL 31/DICIEMBRE/2018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499984740745262"/>
  </sheetPr>
  <dimension ref="A1:Z20"/>
  <sheetViews>
    <sheetView tabSelected="1" view="pageLayout" topLeftCell="A6" zoomScale="55" zoomScaleNormal="55" zoomScalePageLayoutView="55" workbookViewId="0">
      <selection activeCell="A12" sqref="A12:XFD12"/>
    </sheetView>
  </sheetViews>
  <sheetFormatPr baseColWidth="10" defaultRowHeight="14.4" x14ac:dyDescent="0.3"/>
  <cols>
    <col min="1" max="1" width="5" customWidth="1"/>
    <col min="2" max="2" width="24" customWidth="1"/>
    <col min="3" max="3" width="30.88671875" customWidth="1"/>
    <col min="4" max="6" width="0" hidden="1" customWidth="1"/>
    <col min="7" max="8" width="14" bestFit="1" customWidth="1"/>
    <col min="9" max="9" width="18.88671875" bestFit="1" customWidth="1"/>
    <col min="10" max="13" width="11.109375" hidden="1" customWidth="1"/>
    <col min="14" max="14" width="11.109375" bestFit="1" customWidth="1"/>
    <col min="15" max="15" width="18.88671875" bestFit="1" customWidth="1"/>
    <col min="16" max="16" width="20" customWidth="1"/>
    <col min="17" max="17" width="14.109375" bestFit="1" customWidth="1"/>
    <col min="18" max="19" width="11.109375" hidden="1" customWidth="1"/>
    <col min="20" max="20" width="12.109375" customWidth="1"/>
    <col min="21" max="21" width="11.109375" hidden="1" customWidth="1"/>
    <col min="22" max="22" width="18.109375" customWidth="1"/>
    <col min="23" max="23" width="18.88671875" bestFit="1" customWidth="1"/>
    <col min="24" max="24" width="16.33203125" customWidth="1"/>
    <col min="25" max="25" width="18.109375" customWidth="1"/>
    <col min="26" max="26" width="51" customWidth="1"/>
  </cols>
  <sheetData>
    <row r="1" spans="1:26" ht="63.75" customHeight="1" x14ac:dyDescent="0.3"/>
    <row r="2" spans="1:26" s="362" customFormat="1" ht="63.75" customHeight="1" x14ac:dyDescent="0.3">
      <c r="A2" s="373"/>
      <c r="B2" s="388" t="s">
        <v>600</v>
      </c>
      <c r="C2" s="381" t="s">
        <v>599</v>
      </c>
      <c r="D2" s="363"/>
      <c r="E2" s="374"/>
      <c r="F2" s="374"/>
      <c r="G2" s="387">
        <v>348.03</v>
      </c>
      <c r="H2" s="369">
        <v>15</v>
      </c>
      <c r="I2" s="386">
        <f>G2*H2</f>
        <v>5220.45</v>
      </c>
      <c r="J2" s="377">
        <v>0</v>
      </c>
      <c r="K2" s="378">
        <v>0</v>
      </c>
      <c r="L2" s="377">
        <v>0</v>
      </c>
      <c r="M2" s="385">
        <v>0</v>
      </c>
      <c r="N2" s="385">
        <v>0</v>
      </c>
      <c r="O2" s="377">
        <f>I2+J2+K2+L2+M2+N2</f>
        <v>5220.45</v>
      </c>
      <c r="P2" s="377">
        <v>501.09</v>
      </c>
      <c r="Q2" s="377">
        <f>I2*1.1875%</f>
        <v>61.992843749999999</v>
      </c>
      <c r="R2" s="377">
        <v>0</v>
      </c>
      <c r="S2" s="377">
        <v>0</v>
      </c>
      <c r="T2" s="377">
        <v>0</v>
      </c>
      <c r="U2" s="377">
        <v>0</v>
      </c>
      <c r="V2" s="377">
        <f>P2+Q2+R2+S2+T2+U2</f>
        <v>563.08284374999994</v>
      </c>
      <c r="W2" s="377">
        <f>O2-V2</f>
        <v>4657.3671562500003</v>
      </c>
      <c r="X2" s="377"/>
      <c r="Y2" s="385">
        <f>W2-X2</f>
        <v>4657.3671562500003</v>
      </c>
      <c r="Z2" s="363"/>
    </row>
    <row r="3" spans="1:26" s="362" customFormat="1" ht="63.75" customHeight="1" x14ac:dyDescent="0.3">
      <c r="A3" s="373"/>
      <c r="B3" s="372" t="s">
        <v>588</v>
      </c>
      <c r="C3" s="381" t="s">
        <v>598</v>
      </c>
      <c r="D3" s="363"/>
      <c r="E3" s="374"/>
      <c r="F3" s="374"/>
      <c r="G3" s="380">
        <v>214.05</v>
      </c>
      <c r="H3" s="369">
        <v>15</v>
      </c>
      <c r="I3" s="379">
        <f>G3*H3</f>
        <v>3210.75</v>
      </c>
      <c r="J3" s="376">
        <v>0</v>
      </c>
      <c r="K3" s="378">
        <v>0</v>
      </c>
      <c r="L3" s="376">
        <v>0</v>
      </c>
      <c r="M3" s="377">
        <f>E3*1.1875%</f>
        <v>0</v>
      </c>
      <c r="N3" s="375">
        <v>0</v>
      </c>
      <c r="O3" s="376">
        <f>I3+J3+K3+L3+M3+N3</f>
        <v>3210.75</v>
      </c>
      <c r="P3" s="376">
        <v>102.83</v>
      </c>
      <c r="Q3" s="377">
        <f>I3*1.1875%</f>
        <v>38.127656250000001</v>
      </c>
      <c r="R3" s="376">
        <v>0</v>
      </c>
      <c r="S3" s="376">
        <v>0</v>
      </c>
      <c r="T3" s="376">
        <v>0</v>
      </c>
      <c r="U3" s="376">
        <v>0</v>
      </c>
      <c r="V3" s="376">
        <f>P3+Q3+R3+S3+T3+U3</f>
        <v>140.95765625000001</v>
      </c>
      <c r="W3" s="376">
        <f>O3-V3</f>
        <v>3069.7923437499999</v>
      </c>
      <c r="X3" s="376">
        <v>0</v>
      </c>
      <c r="Y3" s="375">
        <f>W3-X3</f>
        <v>3069.7923437499999</v>
      </c>
      <c r="Z3" s="363"/>
    </row>
    <row r="4" spans="1:26" s="362" customFormat="1" ht="63.75" hidden="1" customHeight="1" x14ac:dyDescent="0.3">
      <c r="A4" s="373"/>
      <c r="B4" s="372" t="s">
        <v>588</v>
      </c>
      <c r="C4" s="381"/>
      <c r="D4" s="374"/>
      <c r="E4" s="363"/>
      <c r="F4" s="363"/>
      <c r="G4" s="383">
        <v>348.03</v>
      </c>
      <c r="H4" s="369">
        <v>0</v>
      </c>
      <c r="I4" s="379">
        <f>G4*H4</f>
        <v>0</v>
      </c>
      <c r="J4" s="365">
        <v>0</v>
      </c>
      <c r="K4" s="378">
        <v>0</v>
      </c>
      <c r="L4" s="365">
        <v>0</v>
      </c>
      <c r="M4" s="376">
        <v>0</v>
      </c>
      <c r="N4" s="376">
        <v>0</v>
      </c>
      <c r="O4" s="376">
        <f>I4+J4+K4+L4+M4+N4</f>
        <v>0</v>
      </c>
      <c r="P4" s="365"/>
      <c r="Q4" s="377">
        <f>I4*1.1875%</f>
        <v>0</v>
      </c>
      <c r="R4" s="376">
        <v>0</v>
      </c>
      <c r="S4" s="376">
        <v>0</v>
      </c>
      <c r="T4" s="376">
        <v>0</v>
      </c>
      <c r="U4" s="376">
        <v>0</v>
      </c>
      <c r="V4" s="376">
        <f>P4+Q4+R4+S4+T4+U4</f>
        <v>0</v>
      </c>
      <c r="W4" s="376">
        <f>O4-V4</f>
        <v>0</v>
      </c>
      <c r="X4" s="376">
        <v>0</v>
      </c>
      <c r="Y4" s="375">
        <f>W4-X4</f>
        <v>0</v>
      </c>
      <c r="Z4" s="374"/>
    </row>
    <row r="5" spans="1:26" s="362" customFormat="1" ht="63.75" customHeight="1" x14ac:dyDescent="0.3">
      <c r="A5" s="373"/>
      <c r="B5" s="372" t="s">
        <v>588</v>
      </c>
      <c r="C5" s="384" t="s">
        <v>597</v>
      </c>
      <c r="D5" s="374"/>
      <c r="E5" s="363"/>
      <c r="F5" s="363"/>
      <c r="G5" s="383">
        <v>214.05</v>
      </c>
      <c r="H5" s="369">
        <v>15</v>
      </c>
      <c r="I5" s="379">
        <f>G5*H5</f>
        <v>3210.75</v>
      </c>
      <c r="J5" s="365">
        <v>0</v>
      </c>
      <c r="K5" s="378">
        <v>0</v>
      </c>
      <c r="L5" s="365">
        <v>0</v>
      </c>
      <c r="M5" s="376">
        <v>0</v>
      </c>
      <c r="N5" s="376">
        <v>0</v>
      </c>
      <c r="O5" s="376">
        <f>I5+J5+K5+L5+M5+N5</f>
        <v>3210.75</v>
      </c>
      <c r="P5" s="365">
        <v>102.83</v>
      </c>
      <c r="Q5" s="377">
        <f>I5*1.1875%</f>
        <v>38.127656250000001</v>
      </c>
      <c r="R5" s="376">
        <v>0</v>
      </c>
      <c r="S5" s="376">
        <v>0</v>
      </c>
      <c r="T5" s="376">
        <v>0</v>
      </c>
      <c r="U5" s="376"/>
      <c r="V5" s="376">
        <f>P5+Q5+R5+S5+T5+U5</f>
        <v>140.95765625000001</v>
      </c>
      <c r="W5" s="376">
        <f>O5-V5</f>
        <v>3069.7923437499999</v>
      </c>
      <c r="X5" s="376">
        <v>0</v>
      </c>
      <c r="Y5" s="375">
        <f>W5-X5</f>
        <v>3069.7923437499999</v>
      </c>
      <c r="Z5" s="374"/>
    </row>
    <row r="6" spans="1:26" s="362" customFormat="1" ht="63.75" customHeight="1" x14ac:dyDescent="0.3">
      <c r="A6" s="373"/>
      <c r="B6" s="372" t="s">
        <v>588</v>
      </c>
      <c r="C6" s="384" t="s">
        <v>596</v>
      </c>
      <c r="D6" s="374"/>
      <c r="E6" s="363"/>
      <c r="F6" s="363"/>
      <c r="G6" s="383">
        <v>285.86</v>
      </c>
      <c r="H6" s="369">
        <v>15</v>
      </c>
      <c r="I6" s="379">
        <f>G6*H6</f>
        <v>4287.9000000000005</v>
      </c>
      <c r="J6" s="365">
        <v>0</v>
      </c>
      <c r="K6" s="378">
        <v>0</v>
      </c>
      <c r="L6" s="365">
        <v>0</v>
      </c>
      <c r="M6" s="376">
        <v>0</v>
      </c>
      <c r="N6" s="376">
        <v>0</v>
      </c>
      <c r="O6" s="376">
        <f>I6+J6+K6+L6+M6+N6</f>
        <v>4287.9000000000005</v>
      </c>
      <c r="P6" s="365">
        <v>346.65</v>
      </c>
      <c r="Q6" s="377">
        <f>I6*1.1875%</f>
        <v>50.918812500000008</v>
      </c>
      <c r="R6" s="376">
        <v>0</v>
      </c>
      <c r="S6" s="376">
        <v>0</v>
      </c>
      <c r="T6" s="376">
        <v>0</v>
      </c>
      <c r="U6" s="376">
        <v>0</v>
      </c>
      <c r="V6" s="376">
        <f>P6+Q6+R6+S6+T6+U6</f>
        <v>397.56881249999998</v>
      </c>
      <c r="W6" s="376">
        <f>O6-V6</f>
        <v>3890.3311875000004</v>
      </c>
      <c r="X6" s="376"/>
      <c r="Y6" s="375">
        <f>W6-X6</f>
        <v>3890.3311875000004</v>
      </c>
      <c r="Z6" s="374"/>
    </row>
    <row r="7" spans="1:26" s="362" customFormat="1" ht="63.75" customHeight="1" x14ac:dyDescent="0.3">
      <c r="A7" s="373"/>
      <c r="B7" s="372" t="s">
        <v>588</v>
      </c>
      <c r="C7" s="384" t="s">
        <v>595</v>
      </c>
      <c r="D7" s="374"/>
      <c r="E7" s="363"/>
      <c r="F7" s="363"/>
      <c r="G7" s="383">
        <v>214.05</v>
      </c>
      <c r="H7" s="369">
        <v>15</v>
      </c>
      <c r="I7" s="379">
        <f>G7*H7</f>
        <v>3210.75</v>
      </c>
      <c r="J7" s="365">
        <v>0</v>
      </c>
      <c r="K7" s="378">
        <v>0</v>
      </c>
      <c r="L7" s="365">
        <v>0</v>
      </c>
      <c r="M7" s="376">
        <v>0</v>
      </c>
      <c r="N7" s="376">
        <v>0</v>
      </c>
      <c r="O7" s="376">
        <f>I7+J7+K7+L7+M7+N7</f>
        <v>3210.75</v>
      </c>
      <c r="P7" s="365">
        <v>102.83</v>
      </c>
      <c r="Q7" s="377">
        <f>I7*1.1875%</f>
        <v>38.127656250000001</v>
      </c>
      <c r="R7" s="376">
        <v>0</v>
      </c>
      <c r="S7" s="376">
        <v>0</v>
      </c>
      <c r="T7" s="376">
        <v>0</v>
      </c>
      <c r="U7" s="376">
        <v>0</v>
      </c>
      <c r="V7" s="376">
        <f>P7+Q7+R7+S7+T7+U7</f>
        <v>140.95765625000001</v>
      </c>
      <c r="W7" s="376">
        <f>O7-V7</f>
        <v>3069.7923437499999</v>
      </c>
      <c r="X7" s="376"/>
      <c r="Y7" s="375">
        <f>W7-X7</f>
        <v>3069.7923437499999</v>
      </c>
      <c r="Z7" s="374"/>
    </row>
    <row r="8" spans="1:26" s="362" customFormat="1" ht="63.75" customHeight="1" x14ac:dyDescent="0.3">
      <c r="A8" s="373"/>
      <c r="B8" s="372" t="s">
        <v>588</v>
      </c>
      <c r="C8" s="384" t="s">
        <v>594</v>
      </c>
      <c r="D8" s="374"/>
      <c r="E8" s="363"/>
      <c r="F8" s="363"/>
      <c r="G8" s="383">
        <v>214.05</v>
      </c>
      <c r="H8" s="369">
        <v>15</v>
      </c>
      <c r="I8" s="379">
        <f>G8*H8</f>
        <v>3210.75</v>
      </c>
      <c r="J8" s="365">
        <v>0</v>
      </c>
      <c r="K8" s="378">
        <v>0</v>
      </c>
      <c r="L8" s="365">
        <v>0</v>
      </c>
      <c r="M8" s="376">
        <v>0</v>
      </c>
      <c r="N8" s="376">
        <v>0</v>
      </c>
      <c r="O8" s="376">
        <f>I8+J8+K8+L8+M8+N8</f>
        <v>3210.75</v>
      </c>
      <c r="P8" s="365">
        <v>102.83</v>
      </c>
      <c r="Q8" s="377">
        <f>I8*1.1875%</f>
        <v>38.127656250000001</v>
      </c>
      <c r="R8" s="376">
        <v>0</v>
      </c>
      <c r="S8" s="376">
        <v>0</v>
      </c>
      <c r="T8" s="376">
        <v>0</v>
      </c>
      <c r="U8" s="376">
        <v>0</v>
      </c>
      <c r="V8" s="376">
        <f>P8+Q8+R8+S8+T8+U8</f>
        <v>140.95765625000001</v>
      </c>
      <c r="W8" s="376">
        <f>O8-V8</f>
        <v>3069.7923437499999</v>
      </c>
      <c r="X8" s="376"/>
      <c r="Y8" s="375">
        <f>W8-X8</f>
        <v>3069.7923437499999</v>
      </c>
      <c r="Z8" s="374"/>
    </row>
    <row r="9" spans="1:26" s="362" customFormat="1" ht="63.75" customHeight="1" x14ac:dyDescent="0.3">
      <c r="A9" s="373"/>
      <c r="B9" s="372" t="s">
        <v>588</v>
      </c>
      <c r="C9" s="381" t="s">
        <v>593</v>
      </c>
      <c r="D9" s="374"/>
      <c r="E9" s="374"/>
      <c r="F9" s="374"/>
      <c r="G9" s="380">
        <v>214.05</v>
      </c>
      <c r="H9" s="369">
        <v>15</v>
      </c>
      <c r="I9" s="379">
        <f>G9*H9</f>
        <v>3210.75</v>
      </c>
      <c r="J9" s="376">
        <v>0</v>
      </c>
      <c r="K9" s="378">
        <v>0</v>
      </c>
      <c r="L9" s="378"/>
      <c r="M9" s="378">
        <v>0</v>
      </c>
      <c r="N9" s="378">
        <v>0</v>
      </c>
      <c r="O9" s="376">
        <f>I9+J9+K9+L9+M9+N9</f>
        <v>3210.75</v>
      </c>
      <c r="P9" s="376">
        <v>102.83</v>
      </c>
      <c r="Q9" s="377">
        <f>I9*1.1875%</f>
        <v>38.127656250000001</v>
      </c>
      <c r="R9" s="376"/>
      <c r="S9" s="376">
        <v>0</v>
      </c>
      <c r="T9" s="376">
        <v>0</v>
      </c>
      <c r="U9" s="376">
        <v>0</v>
      </c>
      <c r="V9" s="376">
        <f>P9+Q9+R9+S9+T9+U9</f>
        <v>140.95765625000001</v>
      </c>
      <c r="W9" s="376">
        <f>O9-V9</f>
        <v>3069.7923437499999</v>
      </c>
      <c r="X9" s="376">
        <v>0</v>
      </c>
      <c r="Y9" s="375">
        <f>W9-X9</f>
        <v>3069.7923437499999</v>
      </c>
      <c r="Z9" s="374"/>
    </row>
    <row r="10" spans="1:26" s="362" customFormat="1" ht="63.75" customHeight="1" x14ac:dyDescent="0.3">
      <c r="A10" s="373"/>
      <c r="B10" s="372" t="s">
        <v>52</v>
      </c>
      <c r="C10" s="381" t="s">
        <v>592</v>
      </c>
      <c r="D10" s="374"/>
      <c r="E10" s="374"/>
      <c r="F10" s="374"/>
      <c r="G10" s="380">
        <v>207.79</v>
      </c>
      <c r="H10" s="369">
        <v>15</v>
      </c>
      <c r="I10" s="379">
        <f>G10*H10</f>
        <v>3116.85</v>
      </c>
      <c r="J10" s="376">
        <v>0</v>
      </c>
      <c r="K10" s="378">
        <v>0</v>
      </c>
      <c r="L10" s="378">
        <v>0</v>
      </c>
      <c r="M10" s="378">
        <v>0</v>
      </c>
      <c r="N10" s="378">
        <v>0</v>
      </c>
      <c r="O10" s="376">
        <f>I10+J10+K10+L10+M10+N10</f>
        <v>3116.85</v>
      </c>
      <c r="P10" s="376">
        <v>92.61</v>
      </c>
      <c r="Q10" s="377">
        <f>I10*1.1875%</f>
        <v>37.012593750000001</v>
      </c>
      <c r="R10" s="376">
        <v>0</v>
      </c>
      <c r="S10" s="376">
        <v>0</v>
      </c>
      <c r="T10" s="376">
        <f>(I10*1%)</f>
        <v>31.168499999999998</v>
      </c>
      <c r="U10" s="376">
        <v>0</v>
      </c>
      <c r="V10" s="376">
        <f>P10+Q10+R10+S10+T10+U10</f>
        <v>160.79109374999999</v>
      </c>
      <c r="W10" s="376">
        <f>O10-V10</f>
        <v>2956.0589062499998</v>
      </c>
      <c r="X10" s="376">
        <v>0</v>
      </c>
      <c r="Y10" s="375">
        <f>W10-X10</f>
        <v>2956.0589062499998</v>
      </c>
      <c r="Z10" s="374" t="s">
        <v>591</v>
      </c>
    </row>
    <row r="11" spans="1:26" s="362" customFormat="1" ht="63.75" customHeight="1" x14ac:dyDescent="0.3">
      <c r="A11" s="373"/>
      <c r="B11" s="372" t="s">
        <v>588</v>
      </c>
      <c r="C11" s="382" t="s">
        <v>590</v>
      </c>
      <c r="D11" s="374"/>
      <c r="E11" s="374"/>
      <c r="F11" s="374"/>
      <c r="G11" s="380">
        <v>214.05</v>
      </c>
      <c r="H11" s="369">
        <v>15</v>
      </c>
      <c r="I11" s="379">
        <f>G11*H11</f>
        <v>3210.75</v>
      </c>
      <c r="J11" s="376">
        <v>0</v>
      </c>
      <c r="K11" s="378">
        <v>0</v>
      </c>
      <c r="L11" s="378"/>
      <c r="M11" s="378">
        <v>0</v>
      </c>
      <c r="N11" s="378">
        <v>0</v>
      </c>
      <c r="O11" s="376">
        <f>I11+J11+K11+L11+M11+N11</f>
        <v>3210.75</v>
      </c>
      <c r="P11" s="376">
        <v>102.83</v>
      </c>
      <c r="Q11" s="377">
        <f>I11*1.1875%</f>
        <v>38.127656250000001</v>
      </c>
      <c r="R11" s="376">
        <v>0</v>
      </c>
      <c r="S11" s="376">
        <v>0</v>
      </c>
      <c r="T11" s="376">
        <v>0</v>
      </c>
      <c r="U11" s="376">
        <v>0</v>
      </c>
      <c r="V11" s="376">
        <f>P11+Q11+R11+S11+T11+U11</f>
        <v>140.95765625000001</v>
      </c>
      <c r="W11" s="376">
        <f>O11-V11</f>
        <v>3069.7923437499999</v>
      </c>
      <c r="X11" s="376">
        <v>0</v>
      </c>
      <c r="Y11" s="375">
        <f>W11-X11</f>
        <v>3069.7923437499999</v>
      </c>
      <c r="Z11" s="374"/>
    </row>
    <row r="12" spans="1:26" s="362" customFormat="1" ht="63.75" hidden="1" customHeight="1" x14ac:dyDescent="0.3">
      <c r="A12" s="373"/>
      <c r="B12" s="372" t="s">
        <v>588</v>
      </c>
      <c r="C12" s="373"/>
      <c r="D12" s="374"/>
      <c r="E12" s="374"/>
      <c r="F12" s="374"/>
      <c r="G12" s="380">
        <v>214.05</v>
      </c>
      <c r="H12" s="369"/>
      <c r="I12" s="379">
        <f>G12*H12</f>
        <v>0</v>
      </c>
      <c r="J12" s="376">
        <v>0</v>
      </c>
      <c r="K12" s="378">
        <v>0</v>
      </c>
      <c r="L12" s="378"/>
      <c r="M12" s="378">
        <v>0</v>
      </c>
      <c r="N12" s="378">
        <v>0</v>
      </c>
      <c r="O12" s="376">
        <f>I12+J12+K12+L12+M12+N12</f>
        <v>0</v>
      </c>
      <c r="P12" s="376"/>
      <c r="Q12" s="377"/>
      <c r="R12" s="376">
        <v>0</v>
      </c>
      <c r="S12" s="376">
        <v>0</v>
      </c>
      <c r="T12" s="376">
        <v>0</v>
      </c>
      <c r="U12" s="376">
        <v>0</v>
      </c>
      <c r="V12" s="376">
        <f>P12+Q12+R12+S12+T12+U12</f>
        <v>0</v>
      </c>
      <c r="W12" s="376">
        <f>O12-V12</f>
        <v>0</v>
      </c>
      <c r="X12" s="376">
        <v>0</v>
      </c>
      <c r="Y12" s="375">
        <f>W12-X12</f>
        <v>0</v>
      </c>
      <c r="Z12" s="374"/>
    </row>
    <row r="13" spans="1:26" s="362" customFormat="1" ht="63.75" customHeight="1" x14ac:dyDescent="0.3">
      <c r="A13" s="373"/>
      <c r="B13" s="372" t="s">
        <v>588</v>
      </c>
      <c r="C13" s="381" t="s">
        <v>589</v>
      </c>
      <c r="D13" s="374"/>
      <c r="E13" s="374"/>
      <c r="F13" s="374"/>
      <c r="G13" s="380">
        <v>214.05</v>
      </c>
      <c r="H13" s="369">
        <v>15</v>
      </c>
      <c r="I13" s="379">
        <f>G13*H13</f>
        <v>3210.75</v>
      </c>
      <c r="J13" s="376">
        <v>0</v>
      </c>
      <c r="K13" s="378">
        <v>0</v>
      </c>
      <c r="L13" s="378"/>
      <c r="M13" s="378">
        <v>0</v>
      </c>
      <c r="N13" s="378">
        <v>0</v>
      </c>
      <c r="O13" s="376">
        <f>I13+J13+K13+L13+M13+N13</f>
        <v>3210.75</v>
      </c>
      <c r="P13" s="376">
        <v>102.83</v>
      </c>
      <c r="Q13" s="377">
        <f>I13*1.1875%</f>
        <v>38.127656250000001</v>
      </c>
      <c r="R13" s="376">
        <v>0</v>
      </c>
      <c r="S13" s="376">
        <v>0</v>
      </c>
      <c r="T13" s="376">
        <v>0</v>
      </c>
      <c r="U13" s="376">
        <v>0</v>
      </c>
      <c r="V13" s="376">
        <f>P13+Q13+R13+S13+T13+U13</f>
        <v>140.95765625000001</v>
      </c>
      <c r="W13" s="376">
        <f>O13-V13</f>
        <v>3069.7923437499999</v>
      </c>
      <c r="X13" s="376"/>
      <c r="Y13" s="375">
        <f>W13-X13</f>
        <v>3069.7923437499999</v>
      </c>
      <c r="Z13" s="374"/>
    </row>
    <row r="14" spans="1:26" s="362" customFormat="1" ht="63.75" customHeight="1" x14ac:dyDescent="0.3">
      <c r="A14" s="373"/>
      <c r="B14" s="372" t="s">
        <v>588</v>
      </c>
      <c r="C14" s="371" t="s">
        <v>587</v>
      </c>
      <c r="D14" s="363"/>
      <c r="E14" s="363"/>
      <c r="F14" s="363"/>
      <c r="G14" s="370">
        <v>214.05</v>
      </c>
      <c r="H14" s="565">
        <v>15</v>
      </c>
      <c r="I14" s="368">
        <f>G14*H14</f>
        <v>3210.75</v>
      </c>
      <c r="J14" s="365">
        <v>0</v>
      </c>
      <c r="K14" s="367">
        <v>0</v>
      </c>
      <c r="L14" s="367">
        <v>0</v>
      </c>
      <c r="M14" s="367">
        <v>0</v>
      </c>
      <c r="N14" s="367">
        <v>0</v>
      </c>
      <c r="O14" s="365">
        <f>I14+J14+K14+L14+M14+N14</f>
        <v>3210.75</v>
      </c>
      <c r="P14" s="365">
        <v>102.83</v>
      </c>
      <c r="Q14" s="366">
        <f>I14*1.1875%</f>
        <v>38.127656250000001</v>
      </c>
      <c r="R14" s="365">
        <v>0</v>
      </c>
      <c r="S14" s="365">
        <v>0</v>
      </c>
      <c r="T14" s="365">
        <v>0</v>
      </c>
      <c r="U14" s="365">
        <v>0</v>
      </c>
      <c r="V14" s="365">
        <f>P14+Q14+R14+S14+T14+U14</f>
        <v>140.95765625000001</v>
      </c>
      <c r="W14" s="365">
        <f>O14-V14</f>
        <v>3069.7923437499999</v>
      </c>
      <c r="X14" s="365">
        <v>0</v>
      </c>
      <c r="Y14" s="364">
        <f>W14-X14</f>
        <v>3069.7923437499999</v>
      </c>
      <c r="Z14" s="363"/>
    </row>
    <row r="15" spans="1:26" s="362" customFormat="1" ht="63.75" customHeight="1" x14ac:dyDescent="0.3">
      <c r="A15" s="373"/>
      <c r="B15" s="564"/>
      <c r="C15" s="563"/>
      <c r="D15" s="555"/>
      <c r="E15" s="555"/>
      <c r="F15" s="555"/>
      <c r="G15" s="562"/>
      <c r="H15" s="561"/>
      <c r="I15" s="560"/>
      <c r="J15" s="557"/>
      <c r="K15" s="559"/>
      <c r="L15" s="559"/>
      <c r="M15" s="559"/>
      <c r="N15" s="559"/>
      <c r="O15" s="557"/>
      <c r="P15" s="557"/>
      <c r="Q15" s="558"/>
      <c r="R15" s="557"/>
      <c r="S15" s="557"/>
      <c r="T15" s="557"/>
      <c r="U15" s="557"/>
      <c r="V15" s="557"/>
      <c r="W15" s="557"/>
      <c r="X15" s="557"/>
      <c r="Y15" s="556"/>
      <c r="Z15" s="555"/>
    </row>
    <row r="16" spans="1:26" s="362" customFormat="1" ht="63.75" customHeight="1" thickBot="1" x14ac:dyDescent="0.35">
      <c r="A16" s="373"/>
      <c r="B16" s="564"/>
      <c r="C16" s="563"/>
      <c r="D16" s="555"/>
      <c r="E16" s="555"/>
      <c r="F16" s="555"/>
      <c r="G16" s="562"/>
      <c r="H16" s="561"/>
      <c r="I16" s="560"/>
      <c r="J16" s="557"/>
      <c r="K16" s="559"/>
      <c r="L16" s="559"/>
      <c r="M16" s="559"/>
      <c r="N16" s="559"/>
      <c r="O16" s="557"/>
      <c r="P16" s="557"/>
      <c r="Q16" s="558"/>
      <c r="R16" s="557"/>
      <c r="S16" s="557"/>
      <c r="T16" s="557"/>
      <c r="U16" s="557"/>
      <c r="V16" s="557"/>
      <c r="W16" s="557"/>
      <c r="X16" s="557"/>
      <c r="Y16" s="556"/>
      <c r="Z16" s="555"/>
    </row>
    <row r="17" spans="1:26" ht="63.75" customHeight="1" x14ac:dyDescent="0.3">
      <c r="A17" s="330"/>
      <c r="B17" s="554" t="s">
        <v>586</v>
      </c>
      <c r="C17" s="553"/>
      <c r="D17" s="553"/>
      <c r="E17" s="553"/>
      <c r="F17" s="553"/>
      <c r="G17" s="553"/>
      <c r="H17" s="552"/>
      <c r="I17" s="551" t="s">
        <v>568</v>
      </c>
      <c r="J17" s="550" t="s">
        <v>585</v>
      </c>
      <c r="K17" s="549" t="s">
        <v>552</v>
      </c>
      <c r="L17" s="549" t="s">
        <v>566</v>
      </c>
      <c r="M17" s="549" t="s">
        <v>565</v>
      </c>
      <c r="N17" s="549" t="s">
        <v>564</v>
      </c>
      <c r="O17" s="548" t="s">
        <v>3</v>
      </c>
      <c r="P17" s="238" t="s">
        <v>584</v>
      </c>
      <c r="Q17" s="239" t="s">
        <v>5</v>
      </c>
      <c r="R17" s="238" t="s">
        <v>563</v>
      </c>
      <c r="S17" s="238" t="s">
        <v>562</v>
      </c>
      <c r="T17" s="238" t="s">
        <v>561</v>
      </c>
      <c r="U17" s="238" t="s">
        <v>560</v>
      </c>
      <c r="V17" s="239" t="s">
        <v>3</v>
      </c>
      <c r="W17" s="538" t="s">
        <v>3</v>
      </c>
      <c r="X17" s="547" t="s">
        <v>559</v>
      </c>
      <c r="Y17" s="546" t="s">
        <v>558</v>
      </c>
      <c r="Z17" s="339"/>
    </row>
    <row r="18" spans="1:26" ht="63.75" customHeight="1" thickBot="1" x14ac:dyDescent="0.35">
      <c r="A18" s="330"/>
      <c r="B18" s="545"/>
      <c r="C18" s="544"/>
      <c r="D18" s="544"/>
      <c r="E18" s="544"/>
      <c r="F18" s="544"/>
      <c r="G18" s="544"/>
      <c r="H18" s="543"/>
      <c r="I18" s="542"/>
      <c r="J18" s="541"/>
      <c r="K18" s="540" t="s">
        <v>557</v>
      </c>
      <c r="L18" s="540" t="s">
        <v>555</v>
      </c>
      <c r="M18" s="540" t="s">
        <v>576</v>
      </c>
      <c r="N18" s="540" t="s">
        <v>553</v>
      </c>
      <c r="O18" s="539"/>
      <c r="P18" s="240">
        <v>1</v>
      </c>
      <c r="Q18" s="239"/>
      <c r="R18" s="238" t="s">
        <v>552</v>
      </c>
      <c r="S18" s="238" t="s">
        <v>551</v>
      </c>
      <c r="T18" s="238" t="s">
        <v>550</v>
      </c>
      <c r="U18" s="238" t="s">
        <v>549</v>
      </c>
      <c r="V18" s="239"/>
      <c r="W18" s="538" t="s">
        <v>548</v>
      </c>
      <c r="X18" s="537" t="s">
        <v>583</v>
      </c>
      <c r="Y18" s="536" t="s">
        <v>546</v>
      </c>
      <c r="Z18" s="339"/>
    </row>
    <row r="19" spans="1:26" ht="63.75" customHeight="1" thickBot="1" x14ac:dyDescent="0.35">
      <c r="A19" s="330"/>
      <c r="B19" s="535"/>
      <c r="C19" s="534"/>
      <c r="D19" s="534"/>
      <c r="E19" s="534"/>
      <c r="F19" s="534"/>
      <c r="G19" s="534"/>
      <c r="H19" s="533"/>
      <c r="I19" s="335">
        <f>SUM(I2:I14)</f>
        <v>38311.199999999997</v>
      </c>
      <c r="J19" s="334">
        <f>SUM(J2:J14)</f>
        <v>0</v>
      </c>
      <c r="K19" s="334">
        <f>SUM(K2:K14)</f>
        <v>0</v>
      </c>
      <c r="L19" s="334">
        <f>SUM(L2:L14)</f>
        <v>0</v>
      </c>
      <c r="M19" s="334">
        <f>SUM(M2:M14)</f>
        <v>0</v>
      </c>
      <c r="N19" s="334">
        <f>SUM(N2:N14)</f>
        <v>0</v>
      </c>
      <c r="O19" s="334">
        <f>SUM(O2:O14)</f>
        <v>38311.199999999997</v>
      </c>
      <c r="P19" s="334">
        <f>SUM(P2:P14)</f>
        <v>1762.9899999999996</v>
      </c>
      <c r="Q19" s="334">
        <f>SUM(Q2:Q14)</f>
        <v>454.94549999999992</v>
      </c>
      <c r="R19" s="334">
        <f>SUM(R2:R14)</f>
        <v>0</v>
      </c>
      <c r="S19" s="334">
        <f>SUM(S2:S14)</f>
        <v>0</v>
      </c>
      <c r="T19" s="334">
        <f>SUM(T2:T14)</f>
        <v>31.168499999999998</v>
      </c>
      <c r="U19" s="334">
        <f>SUM(U2:U14)</f>
        <v>0</v>
      </c>
      <c r="V19" s="333">
        <f>SUM(V2:V14)</f>
        <v>2249.1040000000007</v>
      </c>
      <c r="W19" s="332">
        <f>SUM(W2:W14)</f>
        <v>36062.095999999998</v>
      </c>
      <c r="X19" s="331">
        <f>SUM(X2:X14)</f>
        <v>0</v>
      </c>
      <c r="Y19" s="331">
        <f>SUM(Y2:Y14)</f>
        <v>36062.095999999998</v>
      </c>
      <c r="Z19" s="330"/>
    </row>
    <row r="20" spans="1:26" ht="15.6" x14ac:dyDescent="0.3">
      <c r="A20" s="330"/>
      <c r="B20" s="330"/>
      <c r="C20" s="330"/>
      <c r="D20" s="330"/>
      <c r="E20" s="330"/>
      <c r="F20" s="330"/>
      <c r="G20" s="330"/>
      <c r="H20" s="330"/>
      <c r="I20" s="330"/>
      <c r="J20" s="330"/>
      <c r="K20" s="330"/>
      <c r="L20" s="330"/>
      <c r="M20" s="330"/>
      <c r="N20" s="330"/>
      <c r="O20" s="330"/>
      <c r="P20" s="330"/>
      <c r="Q20" s="330"/>
      <c r="R20" s="330"/>
      <c r="S20" s="330"/>
      <c r="T20" s="330"/>
      <c r="U20" s="330"/>
      <c r="V20" s="330"/>
      <c r="W20" s="330"/>
      <c r="X20" s="330"/>
      <c r="Y20" s="330"/>
      <c r="Z20" s="330"/>
    </row>
  </sheetData>
  <mergeCells count="6">
    <mergeCell ref="V17:V18"/>
    <mergeCell ref="B17:H19"/>
    <mergeCell ref="I17:I18"/>
    <mergeCell ref="J17:J18"/>
    <mergeCell ref="O17:O18"/>
    <mergeCell ref="Q17:Q18"/>
  </mergeCells>
  <pageMargins left="0.25" right="0.25" top="0.75" bottom="0.75" header="0.3" footer="0.3"/>
  <pageSetup scale="40" orientation="landscape" r:id="rId1"/>
  <headerFooter>
    <oddHeader>&amp;C&amp;"-,Negrita"&amp;18MUNICIPIO DE TECALITLAN JALISCOPORTAL VICTORIA NO. 9   RFC: MTE871101HLA     TEL: 371 41 8 01 69NOMINA PROTECCION CIVIL DEL 16 AL 31 DE DICIEMBRE DEL 2018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</sheetPr>
  <dimension ref="A1:AA19"/>
  <sheetViews>
    <sheetView topLeftCell="A7" zoomScale="70" zoomScaleNormal="70" workbookViewId="0">
      <selection activeCell="P29" sqref="P29"/>
    </sheetView>
  </sheetViews>
  <sheetFormatPr baseColWidth="10" defaultRowHeight="14.4" x14ac:dyDescent="0.3"/>
  <cols>
    <col min="2" max="2" width="16.6640625" customWidth="1"/>
    <col min="3" max="3" width="25.33203125" bestFit="1" customWidth="1"/>
    <col min="4" max="6" width="0" hidden="1" customWidth="1"/>
    <col min="9" max="9" width="12.88671875" bestFit="1" customWidth="1"/>
    <col min="10" max="14" width="0" hidden="1" customWidth="1"/>
    <col min="15" max="15" width="12.88671875" bestFit="1" customWidth="1"/>
    <col min="17" max="17" width="0" hidden="1" customWidth="1"/>
    <col min="18" max="18" width="16" hidden="1" customWidth="1"/>
    <col min="19" max="19" width="11" hidden="1" customWidth="1"/>
    <col min="20" max="20" width="12.109375" hidden="1" customWidth="1"/>
    <col min="21" max="21" width="12.6640625" hidden="1" customWidth="1"/>
    <col min="23" max="23" width="12.88671875" bestFit="1" customWidth="1"/>
    <col min="24" max="24" width="0" hidden="1" customWidth="1"/>
    <col min="25" max="25" width="12.88671875" bestFit="1" customWidth="1"/>
    <col min="26" max="26" width="50.6640625" customWidth="1"/>
  </cols>
  <sheetData>
    <row r="1" spans="1:27" ht="40.5" customHeight="1" thickBot="1" x14ac:dyDescent="0.35"/>
    <row r="2" spans="1:27" ht="40.5" customHeight="1" thickBot="1" x14ac:dyDescent="0.35">
      <c r="A2" s="330"/>
      <c r="B2" s="423" t="s">
        <v>337</v>
      </c>
      <c r="C2" s="422" t="s">
        <v>336</v>
      </c>
      <c r="D2" s="406" t="s">
        <v>582</v>
      </c>
      <c r="E2" s="421" t="s">
        <v>545</v>
      </c>
      <c r="F2" s="420"/>
      <c r="G2" s="420"/>
      <c r="H2" s="420"/>
      <c r="I2" s="420"/>
      <c r="J2" s="420"/>
      <c r="K2" s="420"/>
      <c r="L2" s="420"/>
      <c r="M2" s="420"/>
      <c r="N2" s="420"/>
      <c r="O2" s="419"/>
      <c r="P2" s="418" t="s">
        <v>581</v>
      </c>
      <c r="Q2" s="417"/>
      <c r="R2" s="417"/>
      <c r="S2" s="417"/>
      <c r="T2" s="417"/>
      <c r="U2" s="417"/>
      <c r="V2" s="416"/>
      <c r="W2" s="415"/>
      <c r="X2" s="414"/>
      <c r="Y2" s="413"/>
      <c r="Z2" s="412" t="s">
        <v>331</v>
      </c>
    </row>
    <row r="3" spans="1:27" ht="40.5" customHeight="1" x14ac:dyDescent="0.3">
      <c r="A3" s="330"/>
      <c r="B3" s="411"/>
      <c r="C3" s="410"/>
      <c r="D3" s="409"/>
      <c r="E3" s="408" t="s">
        <v>580</v>
      </c>
      <c r="F3" s="408" t="s">
        <v>579</v>
      </c>
      <c r="G3" s="407" t="s">
        <v>578</v>
      </c>
      <c r="H3" s="402" t="s">
        <v>602</v>
      </c>
      <c r="I3" s="358" t="s">
        <v>568</v>
      </c>
      <c r="J3" s="357" t="s">
        <v>585</v>
      </c>
      <c r="K3" s="356" t="s">
        <v>552</v>
      </c>
      <c r="L3" s="356" t="s">
        <v>566</v>
      </c>
      <c r="M3" s="356" t="s">
        <v>565</v>
      </c>
      <c r="N3" s="356" t="s">
        <v>564</v>
      </c>
      <c r="O3" s="406" t="s">
        <v>3</v>
      </c>
      <c r="P3" s="405" t="s">
        <v>584</v>
      </c>
      <c r="Q3" s="404" t="s">
        <v>5</v>
      </c>
      <c r="R3" s="405" t="s">
        <v>563</v>
      </c>
      <c r="S3" s="405" t="s">
        <v>562</v>
      </c>
      <c r="T3" s="405" t="s">
        <v>561</v>
      </c>
      <c r="U3" s="405" t="s">
        <v>560</v>
      </c>
      <c r="V3" s="404" t="s">
        <v>3</v>
      </c>
      <c r="W3" s="403" t="s">
        <v>3</v>
      </c>
      <c r="X3" s="402" t="s">
        <v>559</v>
      </c>
      <c r="Y3" s="353" t="s">
        <v>558</v>
      </c>
      <c r="Z3" s="401"/>
    </row>
    <row r="4" spans="1:27" ht="40.5" customHeight="1" thickBot="1" x14ac:dyDescent="0.35">
      <c r="A4" s="330"/>
      <c r="B4" s="400"/>
      <c r="C4" s="399"/>
      <c r="D4" s="396"/>
      <c r="E4" s="398"/>
      <c r="F4" s="398"/>
      <c r="G4" s="397" t="s">
        <v>577</v>
      </c>
      <c r="H4" s="391" t="s">
        <v>601</v>
      </c>
      <c r="I4" s="349"/>
      <c r="J4" s="348"/>
      <c r="K4" s="347" t="s">
        <v>557</v>
      </c>
      <c r="L4" s="347" t="s">
        <v>555</v>
      </c>
      <c r="M4" s="347" t="s">
        <v>576</v>
      </c>
      <c r="N4" s="347" t="s">
        <v>553</v>
      </c>
      <c r="O4" s="396"/>
      <c r="P4" s="395">
        <v>1</v>
      </c>
      <c r="Q4" s="393"/>
      <c r="R4" s="394" t="s">
        <v>552</v>
      </c>
      <c r="S4" s="394" t="s">
        <v>551</v>
      </c>
      <c r="T4" s="394" t="s">
        <v>550</v>
      </c>
      <c r="U4" s="394" t="s">
        <v>549</v>
      </c>
      <c r="V4" s="393"/>
      <c r="W4" s="392" t="s">
        <v>548</v>
      </c>
      <c r="X4" s="391" t="s">
        <v>583</v>
      </c>
      <c r="Y4" s="390" t="s">
        <v>546</v>
      </c>
      <c r="Z4" s="389"/>
    </row>
    <row r="5" spans="1:27" ht="40.5" customHeight="1" x14ac:dyDescent="0.3">
      <c r="A5" s="373"/>
      <c r="B5" s="388" t="s">
        <v>600</v>
      </c>
      <c r="C5" s="381" t="s">
        <v>599</v>
      </c>
      <c r="D5" s="363"/>
      <c r="E5" s="374"/>
      <c r="F5" s="374"/>
      <c r="G5" s="387">
        <v>348.03</v>
      </c>
      <c r="H5" s="369">
        <v>12.6</v>
      </c>
      <c r="I5" s="386">
        <v>4386.13</v>
      </c>
      <c r="J5" s="377">
        <v>0</v>
      </c>
      <c r="K5" s="378">
        <v>0</v>
      </c>
      <c r="L5" s="377">
        <v>0</v>
      </c>
      <c r="M5" s="385">
        <v>0</v>
      </c>
      <c r="N5" s="385">
        <v>0</v>
      </c>
      <c r="O5" s="377">
        <f>I5+J5+K5+L5+M5+N5</f>
        <v>4386.13</v>
      </c>
      <c r="P5" s="377">
        <v>370.67</v>
      </c>
      <c r="Q5" s="377"/>
      <c r="R5" s="377">
        <v>0</v>
      </c>
      <c r="S5" s="377">
        <v>0</v>
      </c>
      <c r="T5" s="377">
        <v>0</v>
      </c>
      <c r="U5" s="377">
        <v>0</v>
      </c>
      <c r="V5" s="377">
        <f>P5+Q5+R5+S5+T5+U5</f>
        <v>370.67</v>
      </c>
      <c r="W5" s="377">
        <f>O5-V5</f>
        <v>4015.46</v>
      </c>
      <c r="X5" s="377"/>
      <c r="Y5" s="385">
        <f>W5-X5</f>
        <v>4015.46</v>
      </c>
      <c r="Z5" s="363"/>
      <c r="AA5" s="362"/>
    </row>
    <row r="6" spans="1:27" ht="40.5" customHeight="1" x14ac:dyDescent="0.3">
      <c r="A6" s="373"/>
      <c r="B6" s="372" t="s">
        <v>588</v>
      </c>
      <c r="C6" s="381" t="s">
        <v>598</v>
      </c>
      <c r="D6" s="363"/>
      <c r="E6" s="374"/>
      <c r="F6" s="374"/>
      <c r="G6" s="380">
        <v>214.05</v>
      </c>
      <c r="H6" s="369">
        <v>12.6</v>
      </c>
      <c r="I6" s="379">
        <v>2697.62</v>
      </c>
      <c r="J6" s="376">
        <v>0</v>
      </c>
      <c r="K6" s="378">
        <v>0</v>
      </c>
      <c r="L6" s="376">
        <v>0</v>
      </c>
      <c r="M6" s="377">
        <f>E6*1.1875%</f>
        <v>0</v>
      </c>
      <c r="N6" s="375">
        <v>0</v>
      </c>
      <c r="O6" s="376">
        <f>I6+J6+K6+L6+M6+N6</f>
        <v>2697.62</v>
      </c>
      <c r="P6" s="376">
        <v>5.09</v>
      </c>
      <c r="Q6" s="377"/>
      <c r="R6" s="376">
        <v>0</v>
      </c>
      <c r="S6" s="376">
        <v>0</v>
      </c>
      <c r="T6" s="376">
        <v>0</v>
      </c>
      <c r="U6" s="376">
        <v>0</v>
      </c>
      <c r="V6" s="376">
        <f>P6+Q6+R6+S6+T6+U6</f>
        <v>5.09</v>
      </c>
      <c r="W6" s="376">
        <f>O6-V6</f>
        <v>2692.5299999999997</v>
      </c>
      <c r="X6" s="376">
        <v>0</v>
      </c>
      <c r="Y6" s="375">
        <f>W6-X6</f>
        <v>2692.5299999999997</v>
      </c>
      <c r="Z6" s="363"/>
      <c r="AA6" s="362"/>
    </row>
    <row r="7" spans="1:27" ht="40.5" customHeight="1" x14ac:dyDescent="0.3">
      <c r="A7" s="373"/>
      <c r="B7" s="372" t="s">
        <v>588</v>
      </c>
      <c r="C7" s="384" t="s">
        <v>597</v>
      </c>
      <c r="D7" s="374"/>
      <c r="E7" s="363"/>
      <c r="F7" s="363"/>
      <c r="G7" s="383">
        <v>214.05</v>
      </c>
      <c r="H7" s="369">
        <v>12.6</v>
      </c>
      <c r="I7" s="379">
        <v>2697.62</v>
      </c>
      <c r="J7" s="365">
        <v>0</v>
      </c>
      <c r="K7" s="378">
        <v>0</v>
      </c>
      <c r="L7" s="365">
        <v>0</v>
      </c>
      <c r="M7" s="376">
        <v>0</v>
      </c>
      <c r="N7" s="376">
        <v>0</v>
      </c>
      <c r="O7" s="376">
        <f>I7+J7+K7+L7+M7+N7</f>
        <v>2697.62</v>
      </c>
      <c r="P7" s="365">
        <v>5.09</v>
      </c>
      <c r="Q7" s="377"/>
      <c r="R7" s="376">
        <v>0</v>
      </c>
      <c r="S7" s="376">
        <v>0</v>
      </c>
      <c r="T7" s="376">
        <v>0</v>
      </c>
      <c r="U7" s="376"/>
      <c r="V7" s="376">
        <f>P7+Q7+R7+S7+T7+U7</f>
        <v>5.09</v>
      </c>
      <c r="W7" s="376">
        <f>O7-V7</f>
        <v>2692.5299999999997</v>
      </c>
      <c r="X7" s="376">
        <v>0</v>
      </c>
      <c r="Y7" s="375">
        <f>W7-X7</f>
        <v>2692.5299999999997</v>
      </c>
      <c r="Z7" s="374"/>
      <c r="AA7" s="362"/>
    </row>
    <row r="8" spans="1:27" ht="40.5" customHeight="1" x14ac:dyDescent="0.3">
      <c r="A8" s="373"/>
      <c r="B8" s="372" t="s">
        <v>588</v>
      </c>
      <c r="C8" s="384" t="s">
        <v>596</v>
      </c>
      <c r="D8" s="374"/>
      <c r="E8" s="363"/>
      <c r="F8" s="363"/>
      <c r="G8" s="383">
        <v>285.86</v>
      </c>
      <c r="H8" s="369">
        <v>12.6</v>
      </c>
      <c r="I8" s="379">
        <v>3602.62</v>
      </c>
      <c r="J8" s="365">
        <v>0</v>
      </c>
      <c r="K8" s="378">
        <v>0</v>
      </c>
      <c r="L8" s="365">
        <v>0</v>
      </c>
      <c r="M8" s="376">
        <v>0</v>
      </c>
      <c r="N8" s="376">
        <v>0</v>
      </c>
      <c r="O8" s="376">
        <f>I8+J8+K8+L8+M8+N8</f>
        <v>3602.62</v>
      </c>
      <c r="P8" s="365">
        <v>164.37</v>
      </c>
      <c r="Q8" s="377"/>
      <c r="R8" s="376">
        <v>0</v>
      </c>
      <c r="S8" s="376">
        <v>0</v>
      </c>
      <c r="T8" s="376">
        <v>0</v>
      </c>
      <c r="U8" s="376">
        <v>0</v>
      </c>
      <c r="V8" s="376">
        <f>P8+Q8+R8+S8+T8+U8</f>
        <v>164.37</v>
      </c>
      <c r="W8" s="376">
        <f>O8-V8</f>
        <v>3438.25</v>
      </c>
      <c r="X8" s="376"/>
      <c r="Y8" s="375">
        <f>W8-X8</f>
        <v>3438.25</v>
      </c>
      <c r="Z8" s="374"/>
      <c r="AA8" s="362"/>
    </row>
    <row r="9" spans="1:27" ht="40.5" customHeight="1" x14ac:dyDescent="0.3">
      <c r="A9" s="373"/>
      <c r="B9" s="372" t="s">
        <v>588</v>
      </c>
      <c r="C9" s="384" t="s">
        <v>595</v>
      </c>
      <c r="D9" s="374"/>
      <c r="E9" s="363"/>
      <c r="F9" s="363"/>
      <c r="G9" s="383">
        <v>214.05</v>
      </c>
      <c r="H9" s="369">
        <v>12.6</v>
      </c>
      <c r="I9" s="379">
        <v>2697.62</v>
      </c>
      <c r="J9" s="365">
        <v>0</v>
      </c>
      <c r="K9" s="378">
        <v>0</v>
      </c>
      <c r="L9" s="365">
        <v>0</v>
      </c>
      <c r="M9" s="376">
        <v>0</v>
      </c>
      <c r="N9" s="376">
        <v>0</v>
      </c>
      <c r="O9" s="376">
        <f>I9+J9+K9+L9+M9+N9</f>
        <v>2697.62</v>
      </c>
      <c r="P9" s="365">
        <v>5.09</v>
      </c>
      <c r="Q9" s="377"/>
      <c r="R9" s="376">
        <v>0</v>
      </c>
      <c r="S9" s="376">
        <v>0</v>
      </c>
      <c r="T9" s="376">
        <v>0</v>
      </c>
      <c r="U9" s="376">
        <v>0</v>
      </c>
      <c r="V9" s="376">
        <f>P9+Q9+R9+S9+T9+U9</f>
        <v>5.09</v>
      </c>
      <c r="W9" s="376">
        <f>O9-V9</f>
        <v>2692.5299999999997</v>
      </c>
      <c r="X9" s="376"/>
      <c r="Y9" s="375">
        <f>W9-X9</f>
        <v>2692.5299999999997</v>
      </c>
      <c r="Z9" s="374"/>
      <c r="AA9" s="362"/>
    </row>
    <row r="10" spans="1:27" ht="40.5" customHeight="1" x14ac:dyDescent="0.3">
      <c r="A10" s="373"/>
      <c r="B10" s="372" t="s">
        <v>588</v>
      </c>
      <c r="C10" s="384" t="s">
        <v>594</v>
      </c>
      <c r="D10" s="374"/>
      <c r="E10" s="363"/>
      <c r="F10" s="363"/>
      <c r="G10" s="383">
        <v>214.05</v>
      </c>
      <c r="H10" s="369">
        <v>12.6</v>
      </c>
      <c r="I10" s="379">
        <v>2697.62</v>
      </c>
      <c r="J10" s="365">
        <v>0</v>
      </c>
      <c r="K10" s="378">
        <v>0</v>
      </c>
      <c r="L10" s="365">
        <v>0</v>
      </c>
      <c r="M10" s="376">
        <v>0</v>
      </c>
      <c r="N10" s="376">
        <v>0</v>
      </c>
      <c r="O10" s="376">
        <f>I10+J10+K10+L10+M10+N10</f>
        <v>2697.62</v>
      </c>
      <c r="P10" s="365">
        <v>5.09</v>
      </c>
      <c r="Q10" s="377"/>
      <c r="R10" s="376">
        <v>0</v>
      </c>
      <c r="S10" s="376">
        <v>0</v>
      </c>
      <c r="T10" s="376">
        <v>0</v>
      </c>
      <c r="U10" s="376">
        <v>0</v>
      </c>
      <c r="V10" s="376">
        <f>P10+Q10+R10+S10+T10+U10</f>
        <v>5.09</v>
      </c>
      <c r="W10" s="376">
        <f>O10-V10</f>
        <v>2692.5299999999997</v>
      </c>
      <c r="X10" s="376"/>
      <c r="Y10" s="375">
        <f>W10-X10</f>
        <v>2692.5299999999997</v>
      </c>
      <c r="Z10" s="374"/>
      <c r="AA10" s="362"/>
    </row>
    <row r="11" spans="1:27" ht="40.5" customHeight="1" x14ac:dyDescent="0.3">
      <c r="A11" s="373"/>
      <c r="B11" s="372" t="s">
        <v>588</v>
      </c>
      <c r="C11" s="381" t="s">
        <v>593</v>
      </c>
      <c r="D11" s="374"/>
      <c r="E11" s="374"/>
      <c r="F11" s="374"/>
      <c r="G11" s="380">
        <v>214.05</v>
      </c>
      <c r="H11" s="369">
        <v>12.6</v>
      </c>
      <c r="I11" s="379">
        <v>2697.62</v>
      </c>
      <c r="J11" s="376">
        <v>0</v>
      </c>
      <c r="K11" s="378">
        <v>0</v>
      </c>
      <c r="L11" s="378"/>
      <c r="M11" s="378">
        <v>0</v>
      </c>
      <c r="N11" s="378">
        <v>0</v>
      </c>
      <c r="O11" s="376">
        <f>I11+J11+K11+L11+M11+N11</f>
        <v>2697.62</v>
      </c>
      <c r="P11" s="376">
        <v>5.09</v>
      </c>
      <c r="Q11" s="377"/>
      <c r="R11" s="376"/>
      <c r="S11" s="376">
        <v>0</v>
      </c>
      <c r="T11" s="376">
        <v>0</v>
      </c>
      <c r="U11" s="376">
        <v>0</v>
      </c>
      <c r="V11" s="376">
        <f>P11+Q11+R11+S11+T11+U11</f>
        <v>5.09</v>
      </c>
      <c r="W11" s="376">
        <f>O11-V11</f>
        <v>2692.5299999999997</v>
      </c>
      <c r="X11" s="376">
        <v>0</v>
      </c>
      <c r="Y11" s="375">
        <f>W11-X11</f>
        <v>2692.5299999999997</v>
      </c>
      <c r="Z11" s="374"/>
      <c r="AA11" s="362"/>
    </row>
    <row r="12" spans="1:27" ht="40.5" customHeight="1" x14ac:dyDescent="0.3">
      <c r="A12" s="373"/>
      <c r="B12" s="372" t="s">
        <v>52</v>
      </c>
      <c r="C12" s="381" t="s">
        <v>592</v>
      </c>
      <c r="D12" s="374"/>
      <c r="E12" s="374"/>
      <c r="F12" s="374"/>
      <c r="G12" s="380">
        <v>207.79</v>
      </c>
      <c r="H12" s="369">
        <v>12.6</v>
      </c>
      <c r="I12" s="379">
        <v>2618.7199999999998</v>
      </c>
      <c r="J12" s="376">
        <v>0</v>
      </c>
      <c r="K12" s="378">
        <v>0</v>
      </c>
      <c r="L12" s="378">
        <v>0</v>
      </c>
      <c r="M12" s="378">
        <v>0</v>
      </c>
      <c r="N12" s="378">
        <v>0</v>
      </c>
      <c r="O12" s="376">
        <f>I12+J12+K12+L12+M12+N12</f>
        <v>2618.7199999999998</v>
      </c>
      <c r="P12" s="376">
        <v>0</v>
      </c>
      <c r="Q12" s="377"/>
      <c r="R12" s="376">
        <v>0</v>
      </c>
      <c r="S12" s="376">
        <v>0</v>
      </c>
      <c r="T12" s="376"/>
      <c r="U12" s="376">
        <v>0</v>
      </c>
      <c r="V12" s="376">
        <f>P12+Q12+R12+S12+T12+U12</f>
        <v>0</v>
      </c>
      <c r="W12" s="376">
        <f>O12-V12</f>
        <v>2618.7199999999998</v>
      </c>
      <c r="X12" s="376">
        <v>0</v>
      </c>
      <c r="Y12" s="375">
        <f>W12-X12</f>
        <v>2618.7199999999998</v>
      </c>
      <c r="Z12" s="374" t="s">
        <v>591</v>
      </c>
      <c r="AA12" s="362"/>
    </row>
    <row r="13" spans="1:27" ht="40.5" customHeight="1" x14ac:dyDescent="0.3">
      <c r="A13" s="373"/>
      <c r="B13" s="372" t="s">
        <v>588</v>
      </c>
      <c r="C13" s="382" t="s">
        <v>590</v>
      </c>
      <c r="D13" s="374"/>
      <c r="E13" s="374"/>
      <c r="F13" s="374"/>
      <c r="G13" s="380">
        <v>214.05</v>
      </c>
      <c r="H13" s="369">
        <v>12.6</v>
      </c>
      <c r="I13" s="379">
        <v>2697.62</v>
      </c>
      <c r="J13" s="376">
        <v>0</v>
      </c>
      <c r="K13" s="378">
        <v>0</v>
      </c>
      <c r="L13" s="378"/>
      <c r="M13" s="378">
        <v>0</v>
      </c>
      <c r="N13" s="378">
        <v>0</v>
      </c>
      <c r="O13" s="376">
        <f>I13+J13+K13+L13+M13+N13</f>
        <v>2697.62</v>
      </c>
      <c r="P13" s="376">
        <v>5.09</v>
      </c>
      <c r="Q13" s="377"/>
      <c r="R13" s="376">
        <v>0</v>
      </c>
      <c r="S13" s="376">
        <v>0</v>
      </c>
      <c r="T13" s="376">
        <v>0</v>
      </c>
      <c r="U13" s="376">
        <v>0</v>
      </c>
      <c r="V13" s="376">
        <f>P13+Q13+R13+S13+T13+U13</f>
        <v>5.09</v>
      </c>
      <c r="W13" s="376">
        <f>O13-V13</f>
        <v>2692.5299999999997</v>
      </c>
      <c r="X13" s="376">
        <v>0</v>
      </c>
      <c r="Y13" s="375">
        <f>W13-X13</f>
        <v>2692.5299999999997</v>
      </c>
      <c r="Z13" s="374"/>
      <c r="AA13" s="362"/>
    </row>
    <row r="14" spans="1:27" ht="40.5" customHeight="1" x14ac:dyDescent="0.3">
      <c r="A14" s="373"/>
      <c r="B14" s="372" t="s">
        <v>588</v>
      </c>
      <c r="C14" s="381" t="s">
        <v>589</v>
      </c>
      <c r="D14" s="374"/>
      <c r="E14" s="374"/>
      <c r="F14" s="374"/>
      <c r="G14" s="380">
        <v>214.05</v>
      </c>
      <c r="H14" s="369">
        <v>12.6</v>
      </c>
      <c r="I14" s="379">
        <v>2697.62</v>
      </c>
      <c r="J14" s="376">
        <v>0</v>
      </c>
      <c r="K14" s="378">
        <v>0</v>
      </c>
      <c r="L14" s="378"/>
      <c r="M14" s="378">
        <v>0</v>
      </c>
      <c r="N14" s="378">
        <v>0</v>
      </c>
      <c r="O14" s="376">
        <f>I14+J14+K14+L14+M14+N14</f>
        <v>2697.62</v>
      </c>
      <c r="P14" s="376">
        <v>5.09</v>
      </c>
      <c r="Q14" s="377"/>
      <c r="R14" s="376">
        <v>0</v>
      </c>
      <c r="S14" s="376">
        <v>0</v>
      </c>
      <c r="T14" s="376">
        <v>0</v>
      </c>
      <c r="U14" s="376">
        <v>0</v>
      </c>
      <c r="V14" s="376">
        <f>P14+Q14+R14+S14+T14+U14</f>
        <v>5.09</v>
      </c>
      <c r="W14" s="376">
        <f>O14-V14</f>
        <v>2692.5299999999997</v>
      </c>
      <c r="X14" s="376"/>
      <c r="Y14" s="375">
        <f>W14-X14</f>
        <v>2692.5299999999997</v>
      </c>
      <c r="Z14" s="374"/>
      <c r="AA14" s="362"/>
    </row>
    <row r="15" spans="1:27" ht="40.5" customHeight="1" thickBot="1" x14ac:dyDescent="0.35">
      <c r="A15" s="373"/>
      <c r="B15" s="372" t="s">
        <v>588</v>
      </c>
      <c r="C15" s="371" t="s">
        <v>587</v>
      </c>
      <c r="D15" s="363"/>
      <c r="E15" s="363"/>
      <c r="F15" s="363"/>
      <c r="G15" s="370">
        <v>214.05</v>
      </c>
      <c r="H15" s="369">
        <v>12.6</v>
      </c>
      <c r="I15" s="368">
        <v>2697.62</v>
      </c>
      <c r="J15" s="365">
        <v>0</v>
      </c>
      <c r="K15" s="367">
        <v>0</v>
      </c>
      <c r="L15" s="367">
        <v>0</v>
      </c>
      <c r="M15" s="367">
        <v>0</v>
      </c>
      <c r="N15" s="367">
        <v>0</v>
      </c>
      <c r="O15" s="365">
        <f>I15+J15+K15+L15+M15+N15</f>
        <v>2697.62</v>
      </c>
      <c r="P15" s="365">
        <v>5.09</v>
      </c>
      <c r="Q15" s="366"/>
      <c r="R15" s="365">
        <v>0</v>
      </c>
      <c r="S15" s="365">
        <v>0</v>
      </c>
      <c r="T15" s="365">
        <v>0</v>
      </c>
      <c r="U15" s="365">
        <v>0</v>
      </c>
      <c r="V15" s="365">
        <f>P15+Q15+R15+S15+T15+U15</f>
        <v>5.09</v>
      </c>
      <c r="W15" s="365">
        <f>O15-V15</f>
        <v>2692.5299999999997</v>
      </c>
      <c r="X15" s="365">
        <v>0</v>
      </c>
      <c r="Y15" s="364">
        <f>W15-X15</f>
        <v>2692.5299999999997</v>
      </c>
      <c r="Z15" s="363"/>
      <c r="AA15" s="362"/>
    </row>
    <row r="16" spans="1:27" ht="40.5" customHeight="1" x14ac:dyDescent="0.3">
      <c r="A16" s="330"/>
      <c r="B16" s="361" t="s">
        <v>586</v>
      </c>
      <c r="C16" s="360"/>
      <c r="D16" s="360"/>
      <c r="E16" s="360"/>
      <c r="F16" s="360"/>
      <c r="G16" s="360"/>
      <c r="H16" s="359"/>
      <c r="I16" s="358" t="s">
        <v>568</v>
      </c>
      <c r="J16" s="357" t="s">
        <v>585</v>
      </c>
      <c r="K16" s="356" t="s">
        <v>552</v>
      </c>
      <c r="L16" s="356" t="s">
        <v>566</v>
      </c>
      <c r="M16" s="356" t="s">
        <v>565</v>
      </c>
      <c r="N16" s="356" t="s">
        <v>564</v>
      </c>
      <c r="O16" s="355" t="s">
        <v>3</v>
      </c>
      <c r="P16" s="344" t="s">
        <v>584</v>
      </c>
      <c r="Q16" s="343" t="s">
        <v>5</v>
      </c>
      <c r="R16" s="344" t="s">
        <v>563</v>
      </c>
      <c r="S16" s="344" t="s">
        <v>562</v>
      </c>
      <c r="T16" s="344" t="s">
        <v>561</v>
      </c>
      <c r="U16" s="344" t="s">
        <v>560</v>
      </c>
      <c r="V16" s="343" t="s">
        <v>3</v>
      </c>
      <c r="W16" s="342" t="s">
        <v>3</v>
      </c>
      <c r="X16" s="354" t="s">
        <v>559</v>
      </c>
      <c r="Y16" s="353" t="s">
        <v>558</v>
      </c>
      <c r="Z16" s="339"/>
    </row>
    <row r="17" spans="1:26" ht="40.5" customHeight="1" thickBot="1" x14ac:dyDescent="0.35">
      <c r="A17" s="330"/>
      <c r="B17" s="352"/>
      <c r="C17" s="351"/>
      <c r="D17" s="351"/>
      <c r="E17" s="351"/>
      <c r="F17" s="351"/>
      <c r="G17" s="351"/>
      <c r="H17" s="350"/>
      <c r="I17" s="349"/>
      <c r="J17" s="348"/>
      <c r="K17" s="347" t="s">
        <v>557</v>
      </c>
      <c r="L17" s="347" t="s">
        <v>555</v>
      </c>
      <c r="M17" s="347" t="s">
        <v>576</v>
      </c>
      <c r="N17" s="347" t="s">
        <v>553</v>
      </c>
      <c r="O17" s="346"/>
      <c r="P17" s="345">
        <v>1</v>
      </c>
      <c r="Q17" s="343"/>
      <c r="R17" s="344" t="s">
        <v>552</v>
      </c>
      <c r="S17" s="344" t="s">
        <v>551</v>
      </c>
      <c r="T17" s="344" t="s">
        <v>550</v>
      </c>
      <c r="U17" s="344" t="s">
        <v>549</v>
      </c>
      <c r="V17" s="343"/>
      <c r="W17" s="342" t="s">
        <v>548</v>
      </c>
      <c r="X17" s="341" t="s">
        <v>583</v>
      </c>
      <c r="Y17" s="340" t="s">
        <v>546</v>
      </c>
      <c r="Z17" s="339"/>
    </row>
    <row r="18" spans="1:26" ht="40.5" customHeight="1" thickBot="1" x14ac:dyDescent="0.35">
      <c r="A18" s="330"/>
      <c r="B18" s="338"/>
      <c r="C18" s="337"/>
      <c r="D18" s="337"/>
      <c r="E18" s="337"/>
      <c r="F18" s="337"/>
      <c r="G18" s="337"/>
      <c r="H18" s="336"/>
      <c r="I18" s="335">
        <f>SUM(I5:I15)</f>
        <v>32188.429999999993</v>
      </c>
      <c r="J18" s="334">
        <f>SUM(J5:J15)</f>
        <v>0</v>
      </c>
      <c r="K18" s="334">
        <f>SUM(K5:K15)</f>
        <v>0</v>
      </c>
      <c r="L18" s="334">
        <f>SUM(L5:L15)</f>
        <v>0</v>
      </c>
      <c r="M18" s="334">
        <f>SUM(M5:M15)</f>
        <v>0</v>
      </c>
      <c r="N18" s="334">
        <f>SUM(N5:N15)</f>
        <v>0</v>
      </c>
      <c r="O18" s="334">
        <f>SUM(O5:O15)</f>
        <v>32188.429999999993</v>
      </c>
      <c r="P18" s="334">
        <f>SUM(P5:P15)</f>
        <v>575.76000000000022</v>
      </c>
      <c r="Q18" s="334">
        <f>SUM(Q5:Q15)</f>
        <v>0</v>
      </c>
      <c r="R18" s="334">
        <f>SUM(R5:R15)</f>
        <v>0</v>
      </c>
      <c r="S18" s="334">
        <f>SUM(S5:S15)</f>
        <v>0</v>
      </c>
      <c r="T18" s="334">
        <f>SUM(T5:T15)</f>
        <v>0</v>
      </c>
      <c r="U18" s="334">
        <f>SUM(U5:U15)</f>
        <v>0</v>
      </c>
      <c r="V18" s="333">
        <f>SUM(V5:V15)</f>
        <v>575.76000000000022</v>
      </c>
      <c r="W18" s="332">
        <f>SUM(W5:W15)</f>
        <v>31612.669999999995</v>
      </c>
      <c r="X18" s="331">
        <f>SUM(X5:X15)</f>
        <v>0</v>
      </c>
      <c r="Y18" s="331">
        <f>SUM(Y5:Y15)</f>
        <v>31612.669999999995</v>
      </c>
      <c r="Z18" s="330"/>
    </row>
    <row r="19" spans="1:26" ht="15.6" x14ac:dyDescent="0.3">
      <c r="A19" s="330"/>
      <c r="B19" s="330"/>
      <c r="C19" s="330"/>
      <c r="D19" s="330"/>
      <c r="E19" s="330"/>
      <c r="F19" s="330"/>
      <c r="G19" s="330"/>
      <c r="H19" s="330"/>
      <c r="I19" s="330"/>
      <c r="J19" s="330"/>
      <c r="K19" s="330"/>
      <c r="L19" s="330"/>
      <c r="M19" s="330"/>
      <c r="N19" s="330"/>
      <c r="O19" s="330"/>
      <c r="P19" s="330"/>
      <c r="Q19" s="330"/>
      <c r="R19" s="330"/>
      <c r="S19" s="330"/>
      <c r="T19" s="330"/>
      <c r="U19" s="330"/>
      <c r="V19" s="330"/>
      <c r="W19" s="330"/>
      <c r="X19" s="330"/>
      <c r="Y19" s="330"/>
      <c r="Z19" s="330"/>
    </row>
  </sheetData>
  <mergeCells count="19">
    <mergeCell ref="O16:O17"/>
    <mergeCell ref="Q16:Q17"/>
    <mergeCell ref="V16:V17"/>
    <mergeCell ref="B2:B4"/>
    <mergeCell ref="C2:C4"/>
    <mergeCell ref="D2:D4"/>
    <mergeCell ref="E2:O2"/>
    <mergeCell ref="P2:V2"/>
    <mergeCell ref="B16:H18"/>
    <mergeCell ref="I16:I17"/>
    <mergeCell ref="J16:J17"/>
    <mergeCell ref="Z2:Z4"/>
    <mergeCell ref="E3:E4"/>
    <mergeCell ref="F3:F4"/>
    <mergeCell ref="I3:I4"/>
    <mergeCell ref="J3:J4"/>
    <mergeCell ref="O3:O4"/>
    <mergeCell ref="Q3:Q4"/>
    <mergeCell ref="V3:V4"/>
  </mergeCells>
  <pageMargins left="0.23622047244094491" right="0.23622047244094491" top="0.74803149606299213" bottom="0.74803149606299213" header="0.31496062992125984" footer="0.31496062992125984"/>
  <pageSetup scale="65" orientation="landscape" verticalDpi="0" r:id="rId1"/>
  <headerFooter>
    <oddHeader>&amp;C&amp;"-,Negrita"&amp;12MUNICIPIO DE TECALITLAN JALISCOPORTAL VICTORIA NO.9 RFC:MTE871101HLA  TEL: 371 41 8 01 69NOMINA DE AGUINALDO DE PROTECCION CIVIL DEL 01/OCTUBRE/2018  AL 31/DICIEMBRE/2018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8</vt:i4>
      </vt:variant>
    </vt:vector>
  </HeadingPairs>
  <TitlesOfParts>
    <vt:vector size="8" baseType="lpstr">
      <vt:lpstr>General Segunda Quincena</vt:lpstr>
      <vt:lpstr>General Aguinaldo</vt:lpstr>
      <vt:lpstr>Eventual Segunda Quincena</vt:lpstr>
      <vt:lpstr>Eventual Aguinaldo</vt:lpstr>
      <vt:lpstr>Seg. Pub. Segunda Quincena</vt:lpstr>
      <vt:lpstr>Seg. Pub. Aguinaldo</vt:lpstr>
      <vt:lpstr>Prot. Civil. Segunda Quincena</vt:lpstr>
      <vt:lpstr>Prot. Civ. Aguinaldo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Pavilion</dc:creator>
  <cp:lastModifiedBy>Pavilion</cp:lastModifiedBy>
  <dcterms:created xsi:type="dcterms:W3CDTF">2019-06-24T18:51:22Z</dcterms:created>
  <dcterms:modified xsi:type="dcterms:W3CDTF">2019-06-24T18:55:33Z</dcterms:modified>
</cp:coreProperties>
</file>