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7256" windowHeight="5940"/>
  </bookViews>
  <sheets>
    <sheet name="Seguridad Publica 2" sheetId="4" r:id="rId1"/>
    <sheet name="Proteccion civil 2" sheetId="3" r:id="rId2"/>
    <sheet name="Eventuales 2" sheetId="2" r:id="rId3"/>
    <sheet name="Nomina general 2" sheetId="1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'Eventuales 2'!$A$1:$X$198</definedName>
    <definedName name="_xlnm.Print_Area" localSheetId="3">'Nomina general 2'!$A$1:$X$694</definedName>
    <definedName name="_xlnm.Print_Area" localSheetId="1">'Proteccion civil 2'!$A$1:$X$31</definedName>
    <definedName name="_xlnm.Print_Area" localSheetId="0">'Seguridad Publica 2'!$A$1:$Y$155</definedName>
    <definedName name="cie" localSheetId="2">[2]Concentrado!$O$1</definedName>
    <definedName name="cie" localSheetId="1">[3]Concentrado!$O$1</definedName>
    <definedName name="cie" localSheetId="0">[4]Concentrado!$O$1</definedName>
    <definedName name="cie">[1]Concentrado!$O$1</definedName>
    <definedName name="cin" localSheetId="2">[2]Concentrado!$R$1</definedName>
    <definedName name="cin" localSheetId="1">[3]Concentrado!$R$1</definedName>
    <definedName name="cin" localSheetId="0">[4]Concentrado!$R$1</definedName>
    <definedName name="cin">[1]Concentrado!$R$1</definedName>
    <definedName name="d" localSheetId="2">[2]Concentrado!$L$1</definedName>
    <definedName name="d" localSheetId="1">[3]Concentrado!$L$1</definedName>
    <definedName name="d" localSheetId="0">[4]Concentrado!$L$1</definedName>
    <definedName name="d">[1]Concentrado!$L$1</definedName>
    <definedName name="DIEZ" localSheetId="2">[2]Concentrado!$X$1</definedName>
    <definedName name="DIEZ" localSheetId="1">[3]Concentrado!$X$1</definedName>
    <definedName name="DIEZ" localSheetId="0">[4]Concentrado!$X$1</definedName>
    <definedName name="DIEZ">[1]Concentrado!$X$1</definedName>
    <definedName name="q" localSheetId="2">[2]Concentrado!$I$1</definedName>
    <definedName name="q" localSheetId="1">[3]Concentrado!$I$1</definedName>
    <definedName name="q" localSheetId="0">[4]Concentrado!$I$1</definedName>
    <definedName name="q">[1]Concentrado!$I$1</definedName>
    <definedName name="TABLA" localSheetId="2">'Eventuales 2'!#REF!</definedName>
    <definedName name="TABLA" localSheetId="3">'Nomina general 2'!$M$21:$M$34</definedName>
    <definedName name="TABLA" localSheetId="1">'Proteccion civil 2'!$M$5:$M$6</definedName>
    <definedName name="TABLA" localSheetId="0">'Seguridad Publica 2'!$M$23:$M$46</definedName>
    <definedName name="VE" localSheetId="2">[2]Concentrado!$U$1</definedName>
    <definedName name="VE" localSheetId="1">[3]Concentrado!$U$1</definedName>
    <definedName name="VE" localSheetId="0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 s="1"/>
  <c r="O5" i="4"/>
  <c r="T5" i="4" s="1"/>
  <c r="G7" i="4"/>
  <c r="O7" i="4" s="1"/>
  <c r="T7" i="4" s="1"/>
  <c r="M7" i="4"/>
  <c r="U7" i="4" s="1"/>
  <c r="W7" i="4" s="1"/>
  <c r="G9" i="4"/>
  <c r="M9" i="4"/>
  <c r="U9" i="4" s="1"/>
  <c r="W9" i="4" s="1"/>
  <c r="O9" i="4"/>
  <c r="T9" i="4"/>
  <c r="G11" i="4"/>
  <c r="M11" i="4" s="1"/>
  <c r="G13" i="4"/>
  <c r="M13" i="4"/>
  <c r="U13" i="4" s="1"/>
  <c r="W13" i="4" s="1"/>
  <c r="O13" i="4"/>
  <c r="T13" i="4"/>
  <c r="G15" i="4"/>
  <c r="M15" i="4" s="1"/>
  <c r="G17" i="4"/>
  <c r="R17" i="4" s="1"/>
  <c r="M17" i="4"/>
  <c r="O17" i="4"/>
  <c r="G19" i="4"/>
  <c r="M19" i="4"/>
  <c r="U19" i="4" s="1"/>
  <c r="W19" i="4" s="1"/>
  <c r="O19" i="4"/>
  <c r="T19" i="4"/>
  <c r="G21" i="4"/>
  <c r="M21" i="4" s="1"/>
  <c r="G23" i="4"/>
  <c r="M23" i="4" s="1"/>
  <c r="O23" i="4"/>
  <c r="T23" i="4" s="1"/>
  <c r="G25" i="4"/>
  <c r="O25" i="4" s="1"/>
  <c r="T25" i="4" s="1"/>
  <c r="M25" i="4"/>
  <c r="G27" i="4"/>
  <c r="M27" i="4"/>
  <c r="U27" i="4" s="1"/>
  <c r="W27" i="4" s="1"/>
  <c r="O27" i="4"/>
  <c r="T27" i="4"/>
  <c r="G29" i="4"/>
  <c r="M29" i="4" s="1"/>
  <c r="G31" i="4"/>
  <c r="M31" i="4" s="1"/>
  <c r="U31" i="4" s="1"/>
  <c r="W31" i="4" s="1"/>
  <c r="O31" i="4"/>
  <c r="T31" i="4" s="1"/>
  <c r="G33" i="4"/>
  <c r="O33" i="4" s="1"/>
  <c r="T33" i="4" s="1"/>
  <c r="M33" i="4"/>
  <c r="G35" i="4"/>
  <c r="M35" i="4"/>
  <c r="U35" i="4" s="1"/>
  <c r="W35" i="4" s="1"/>
  <c r="O35" i="4"/>
  <c r="T35" i="4"/>
  <c r="G37" i="4"/>
  <c r="M37" i="4" s="1"/>
  <c r="G39" i="4"/>
  <c r="M39" i="4" s="1"/>
  <c r="O39" i="4"/>
  <c r="T39" i="4" s="1"/>
  <c r="H41" i="4"/>
  <c r="I41" i="4"/>
  <c r="J41" i="4"/>
  <c r="K41" i="4"/>
  <c r="L41" i="4"/>
  <c r="N41" i="4"/>
  <c r="P41" i="4"/>
  <c r="Q41" i="4"/>
  <c r="S41" i="4"/>
  <c r="V41" i="4"/>
  <c r="G46" i="4"/>
  <c r="M46" i="4" s="1"/>
  <c r="G48" i="4"/>
  <c r="M48" i="4"/>
  <c r="O48" i="4"/>
  <c r="T48" i="4" s="1"/>
  <c r="G50" i="4"/>
  <c r="M50" i="4" s="1"/>
  <c r="U50" i="4" s="1"/>
  <c r="W50" i="4" s="1"/>
  <c r="O50" i="4"/>
  <c r="T50" i="4"/>
  <c r="G52" i="4"/>
  <c r="M52" i="4"/>
  <c r="U52" i="4" s="1"/>
  <c r="W52" i="4" s="1"/>
  <c r="T52" i="4"/>
  <c r="G54" i="4"/>
  <c r="M54" i="4"/>
  <c r="U54" i="4" s="1"/>
  <c r="W54" i="4" s="1"/>
  <c r="T54" i="4"/>
  <c r="G56" i="4"/>
  <c r="M56" i="4" s="1"/>
  <c r="U56" i="4" s="1"/>
  <c r="W56" i="4" s="1"/>
  <c r="O56" i="4"/>
  <c r="T56" i="4"/>
  <c r="G58" i="4"/>
  <c r="M58" i="4"/>
  <c r="O58" i="4"/>
  <c r="T58" i="4" s="1"/>
  <c r="G60" i="4"/>
  <c r="M60" i="4" s="1"/>
  <c r="G62" i="4"/>
  <c r="M62" i="4"/>
  <c r="U62" i="4" s="1"/>
  <c r="W62" i="4" s="1"/>
  <c r="O62" i="4"/>
  <c r="T62" i="4" s="1"/>
  <c r="G64" i="4"/>
  <c r="M64" i="4" s="1"/>
  <c r="U64" i="4" s="1"/>
  <c r="W64" i="4" s="1"/>
  <c r="O64" i="4"/>
  <c r="T64" i="4"/>
  <c r="G66" i="4"/>
  <c r="M66" i="4"/>
  <c r="U66" i="4" s="1"/>
  <c r="W66" i="4" s="1"/>
  <c r="O66" i="4"/>
  <c r="T66" i="4" s="1"/>
  <c r="G68" i="4"/>
  <c r="M68" i="4" s="1"/>
  <c r="G70" i="4"/>
  <c r="M70" i="4"/>
  <c r="O70" i="4"/>
  <c r="T70" i="4" s="1"/>
  <c r="G72" i="4"/>
  <c r="M72" i="4" s="1"/>
  <c r="U72" i="4" s="1"/>
  <c r="W72" i="4" s="1"/>
  <c r="O72" i="4"/>
  <c r="T72" i="4"/>
  <c r="G74" i="4"/>
  <c r="M74" i="4"/>
  <c r="U74" i="4" s="1"/>
  <c r="W74" i="4" s="1"/>
  <c r="O74" i="4"/>
  <c r="T74" i="4" s="1"/>
  <c r="G76" i="4"/>
  <c r="M76" i="4" s="1"/>
  <c r="G78" i="4"/>
  <c r="M78" i="4"/>
  <c r="O78" i="4"/>
  <c r="T78" i="4" s="1"/>
  <c r="G80" i="4"/>
  <c r="M80" i="4" s="1"/>
  <c r="U80" i="4" s="1"/>
  <c r="W80" i="4" s="1"/>
  <c r="O80" i="4"/>
  <c r="T80" i="4"/>
  <c r="H82" i="4"/>
  <c r="I82" i="4"/>
  <c r="J82" i="4"/>
  <c r="K82" i="4"/>
  <c r="L82" i="4"/>
  <c r="N82" i="4"/>
  <c r="P82" i="4"/>
  <c r="Q82" i="4"/>
  <c r="R82" i="4"/>
  <c r="S82" i="4"/>
  <c r="V82" i="4"/>
  <c r="G87" i="4"/>
  <c r="G127" i="4" s="1"/>
  <c r="G89" i="4"/>
  <c r="M89" i="4" s="1"/>
  <c r="O89" i="4"/>
  <c r="T89" i="4" s="1"/>
  <c r="G91" i="4"/>
  <c r="M91" i="4"/>
  <c r="U91" i="4" s="1"/>
  <c r="W91" i="4" s="1"/>
  <c r="T91" i="4"/>
  <c r="G93" i="4"/>
  <c r="M93" i="4" s="1"/>
  <c r="U93" i="4" s="1"/>
  <c r="W93" i="4" s="1"/>
  <c r="O93" i="4"/>
  <c r="T93" i="4"/>
  <c r="G95" i="4"/>
  <c r="M95" i="4"/>
  <c r="U95" i="4" s="1"/>
  <c r="W95" i="4" s="1"/>
  <c r="O95" i="4"/>
  <c r="T95" i="4" s="1"/>
  <c r="G97" i="4"/>
  <c r="M97" i="4" s="1"/>
  <c r="G99" i="4"/>
  <c r="M99" i="4"/>
  <c r="O99" i="4"/>
  <c r="T99" i="4" s="1"/>
  <c r="G101" i="4"/>
  <c r="M101" i="4" s="1"/>
  <c r="G103" i="4"/>
  <c r="M103" i="4"/>
  <c r="U103" i="4" s="1"/>
  <c r="W103" i="4" s="1"/>
  <c r="O103" i="4"/>
  <c r="T103" i="4" s="1"/>
  <c r="G105" i="4"/>
  <c r="M105" i="4" s="1"/>
  <c r="G107" i="4"/>
  <c r="M107" i="4"/>
  <c r="O107" i="4"/>
  <c r="T107" i="4" s="1"/>
  <c r="G109" i="4"/>
  <c r="M109" i="4" s="1"/>
  <c r="U109" i="4" s="1"/>
  <c r="W109" i="4" s="1"/>
  <c r="O109" i="4"/>
  <c r="T109" i="4"/>
  <c r="G111" i="4"/>
  <c r="O111" i="4" s="1"/>
  <c r="T111" i="4" s="1"/>
  <c r="M111" i="4"/>
  <c r="U111" i="4" s="1"/>
  <c r="W111" i="4" s="1"/>
  <c r="G113" i="4"/>
  <c r="M113" i="4" s="1"/>
  <c r="G115" i="4"/>
  <c r="M115" i="4"/>
  <c r="O115" i="4"/>
  <c r="T115" i="4" s="1"/>
  <c r="G117" i="4"/>
  <c r="M117" i="4" s="1"/>
  <c r="U117" i="4" s="1"/>
  <c r="W117" i="4" s="1"/>
  <c r="O117" i="4"/>
  <c r="T117" i="4"/>
  <c r="G119" i="4"/>
  <c r="O119" i="4" s="1"/>
  <c r="T119" i="4" s="1"/>
  <c r="M119" i="4"/>
  <c r="G121" i="4"/>
  <c r="M121" i="4" s="1"/>
  <c r="G123" i="4"/>
  <c r="M123" i="4"/>
  <c r="U123" i="4" s="1"/>
  <c r="W123" i="4" s="1"/>
  <c r="O123" i="4"/>
  <c r="T123" i="4" s="1"/>
  <c r="G125" i="4"/>
  <c r="M125" i="4" s="1"/>
  <c r="U125" i="4" s="1"/>
  <c r="W125" i="4" s="1"/>
  <c r="O125" i="4"/>
  <c r="T125" i="4"/>
  <c r="H127" i="4"/>
  <c r="I127" i="4"/>
  <c r="J127" i="4"/>
  <c r="K127" i="4"/>
  <c r="L127" i="4"/>
  <c r="N127" i="4"/>
  <c r="P127" i="4"/>
  <c r="Q127" i="4"/>
  <c r="R127" i="4"/>
  <c r="S127" i="4"/>
  <c r="V127" i="4"/>
  <c r="G132" i="4"/>
  <c r="M132" i="4" s="1"/>
  <c r="G134" i="4"/>
  <c r="M134" i="4" s="1"/>
  <c r="O134" i="4"/>
  <c r="T134" i="4" s="1"/>
  <c r="G136" i="4"/>
  <c r="O136" i="4" s="1"/>
  <c r="M136" i="4"/>
  <c r="G138" i="4"/>
  <c r="M138" i="4"/>
  <c r="U138" i="4" s="1"/>
  <c r="W138" i="4" s="1"/>
  <c r="O138" i="4"/>
  <c r="T138" i="4"/>
  <c r="G140" i="4"/>
  <c r="M140" i="4" s="1"/>
  <c r="G142" i="4"/>
  <c r="M142" i="4" s="1"/>
  <c r="U142" i="4" s="1"/>
  <c r="W142" i="4" s="1"/>
  <c r="O142" i="4"/>
  <c r="T142" i="4" s="1"/>
  <c r="G144" i="4"/>
  <c r="M144" i="4"/>
  <c r="U144" i="4" s="1"/>
  <c r="W144" i="4" s="1"/>
  <c r="T144" i="4"/>
  <c r="G146" i="4"/>
  <c r="M146" i="4" s="1"/>
  <c r="U146" i="4" s="1"/>
  <c r="W146" i="4" s="1"/>
  <c r="T146" i="4"/>
  <c r="G148" i="4"/>
  <c r="M148" i="4" s="1"/>
  <c r="U148" i="4" s="1"/>
  <c r="W148" i="4" s="1"/>
  <c r="T148" i="4"/>
  <c r="H150" i="4"/>
  <c r="I150" i="4"/>
  <c r="I153" i="4" s="1"/>
  <c r="J150" i="4"/>
  <c r="J153" i="4" s="1"/>
  <c r="K150" i="4"/>
  <c r="L150" i="4"/>
  <c r="L153" i="4" s="1"/>
  <c r="N150" i="4"/>
  <c r="P150" i="4"/>
  <c r="Q150" i="4"/>
  <c r="Q153" i="4" s="1"/>
  <c r="R150" i="4"/>
  <c r="S150" i="4"/>
  <c r="V150" i="4"/>
  <c r="H153" i="4"/>
  <c r="K153" i="4"/>
  <c r="N153" i="4"/>
  <c r="P153" i="4"/>
  <c r="S153" i="4"/>
  <c r="V153" i="4"/>
  <c r="G5" i="3"/>
  <c r="M5" i="3" s="1"/>
  <c r="G7" i="3"/>
  <c r="K7" i="3"/>
  <c r="M7" i="3" s="1"/>
  <c r="O7" i="3"/>
  <c r="T7" i="3" s="1"/>
  <c r="G9" i="3"/>
  <c r="M9" i="3"/>
  <c r="O9" i="3"/>
  <c r="T9" i="3" s="1"/>
  <c r="U9" i="3" s="1"/>
  <c r="W9" i="3" s="1"/>
  <c r="G11" i="3"/>
  <c r="O11" i="3" s="1"/>
  <c r="T11" i="3" s="1"/>
  <c r="U11" i="3" s="1"/>
  <c r="W11" i="3" s="1"/>
  <c r="M11" i="3"/>
  <c r="G13" i="3"/>
  <c r="M13" i="3" s="1"/>
  <c r="G15" i="3"/>
  <c r="M15" i="3" s="1"/>
  <c r="G17" i="3"/>
  <c r="M17" i="3"/>
  <c r="O17" i="3"/>
  <c r="T17" i="3" s="1"/>
  <c r="U17" i="3" s="1"/>
  <c r="W17" i="3" s="1"/>
  <c r="G19" i="3"/>
  <c r="O19" i="3" s="1"/>
  <c r="T19" i="3" s="1"/>
  <c r="U19" i="3" s="1"/>
  <c r="W19" i="3" s="1"/>
  <c r="M19" i="3"/>
  <c r="G21" i="3"/>
  <c r="M21" i="3" s="1"/>
  <c r="G23" i="3"/>
  <c r="M23" i="3" s="1"/>
  <c r="G25" i="3"/>
  <c r="M25" i="3"/>
  <c r="O25" i="3"/>
  <c r="T25" i="3" s="1"/>
  <c r="U25" i="3" s="1"/>
  <c r="W25" i="3" s="1"/>
  <c r="G27" i="3"/>
  <c r="O27" i="3" s="1"/>
  <c r="T27" i="3" s="1"/>
  <c r="U27" i="3" s="1"/>
  <c r="W27" i="3" s="1"/>
  <c r="M27" i="3"/>
  <c r="G29" i="3"/>
  <c r="M29" i="3" s="1"/>
  <c r="U29" i="3" s="1"/>
  <c r="W29" i="3" s="1"/>
  <c r="T29" i="3"/>
  <c r="H31" i="3"/>
  <c r="I31" i="3"/>
  <c r="J31" i="3"/>
  <c r="L31" i="3"/>
  <c r="N31" i="3"/>
  <c r="P31" i="3"/>
  <c r="Q31" i="3"/>
  <c r="R31" i="3"/>
  <c r="S31" i="3"/>
  <c r="V31" i="3"/>
  <c r="G5" i="2"/>
  <c r="M5" i="2" s="1"/>
  <c r="T5" i="2"/>
  <c r="G7" i="2"/>
  <c r="M7" i="2"/>
  <c r="T7" i="2"/>
  <c r="U7" i="2" s="1"/>
  <c r="W7" i="2" s="1"/>
  <c r="G9" i="2"/>
  <c r="M9" i="2"/>
  <c r="U9" i="2" s="1"/>
  <c r="W9" i="2" s="1"/>
  <c r="T9" i="2"/>
  <c r="G11" i="2"/>
  <c r="M11" i="2" s="1"/>
  <c r="U11" i="2" s="1"/>
  <c r="W11" i="2" s="1"/>
  <c r="T11" i="2"/>
  <c r="G13" i="2"/>
  <c r="M13" i="2" s="1"/>
  <c r="U13" i="2" s="1"/>
  <c r="W13" i="2" s="1"/>
  <c r="T13" i="2"/>
  <c r="G15" i="2"/>
  <c r="M15" i="2" s="1"/>
  <c r="U15" i="2" s="1"/>
  <c r="W15" i="2" s="1"/>
  <c r="T15" i="2"/>
  <c r="G17" i="2"/>
  <c r="M17" i="2"/>
  <c r="U17" i="2" s="1"/>
  <c r="W17" i="2" s="1"/>
  <c r="T17" i="2"/>
  <c r="G19" i="2"/>
  <c r="M19" i="2" s="1"/>
  <c r="U19" i="2" s="1"/>
  <c r="W19" i="2" s="1"/>
  <c r="T19" i="2"/>
  <c r="G21" i="2"/>
  <c r="M21" i="2" s="1"/>
  <c r="U21" i="2" s="1"/>
  <c r="W21" i="2" s="1"/>
  <c r="T21" i="2"/>
  <c r="G23" i="2"/>
  <c r="M23" i="2"/>
  <c r="T23" i="2"/>
  <c r="U23" i="2" s="1"/>
  <c r="W23" i="2" s="1"/>
  <c r="G25" i="2"/>
  <c r="M25" i="2"/>
  <c r="O25" i="2"/>
  <c r="T25" i="2" s="1"/>
  <c r="G27" i="2"/>
  <c r="M27" i="2" s="1"/>
  <c r="U27" i="2" s="1"/>
  <c r="W27" i="2" s="1"/>
  <c r="T27" i="2"/>
  <c r="G29" i="2"/>
  <c r="M29" i="2"/>
  <c r="T29" i="2"/>
  <c r="U29" i="2" s="1"/>
  <c r="W29" i="2" s="1"/>
  <c r="G31" i="2"/>
  <c r="M31" i="2"/>
  <c r="U31" i="2" s="1"/>
  <c r="W31" i="2" s="1"/>
  <c r="T31" i="2"/>
  <c r="G33" i="2"/>
  <c r="M33" i="2" s="1"/>
  <c r="U33" i="2" s="1"/>
  <c r="T33" i="2"/>
  <c r="G35" i="2"/>
  <c r="M35" i="2" s="1"/>
  <c r="O35" i="2"/>
  <c r="T35" i="2" s="1"/>
  <c r="G37" i="2"/>
  <c r="M37" i="2" s="1"/>
  <c r="U37" i="2" s="1"/>
  <c r="W37" i="2" s="1"/>
  <c r="T37" i="2"/>
  <c r="G39" i="2"/>
  <c r="M39" i="2" s="1"/>
  <c r="U39" i="2" s="1"/>
  <c r="W39" i="2" s="1"/>
  <c r="T39" i="2"/>
  <c r="G41" i="2"/>
  <c r="M41" i="2" s="1"/>
  <c r="U41" i="2" s="1"/>
  <c r="W41" i="2" s="1"/>
  <c r="T41" i="2"/>
  <c r="G43" i="2"/>
  <c r="M43" i="2"/>
  <c r="U43" i="2" s="1"/>
  <c r="W43" i="2" s="1"/>
  <c r="T43" i="2"/>
  <c r="G45" i="2"/>
  <c r="M45" i="2" s="1"/>
  <c r="U45" i="2" s="1"/>
  <c r="W45" i="2" s="1"/>
  <c r="T45" i="2"/>
  <c r="G47" i="2"/>
  <c r="M47" i="2" s="1"/>
  <c r="U47" i="2" s="1"/>
  <c r="W47" i="2" s="1"/>
  <c r="T47" i="2"/>
  <c r="G49" i="2"/>
  <c r="M49" i="2" s="1"/>
  <c r="U49" i="2" s="1"/>
  <c r="W49" i="2" s="1"/>
  <c r="T49" i="2"/>
  <c r="G51" i="2"/>
  <c r="M51" i="2"/>
  <c r="U51" i="2" s="1"/>
  <c r="W51" i="2" s="1"/>
  <c r="T51" i="2"/>
  <c r="G53" i="2"/>
  <c r="M53" i="2" s="1"/>
  <c r="U53" i="2" s="1"/>
  <c r="W53" i="2" s="1"/>
  <c r="T53" i="2"/>
  <c r="G55" i="2"/>
  <c r="M55" i="2" s="1"/>
  <c r="U55" i="2" s="1"/>
  <c r="W55" i="2" s="1"/>
  <c r="T55" i="2"/>
  <c r="G57" i="2"/>
  <c r="M57" i="2" s="1"/>
  <c r="U57" i="2" s="1"/>
  <c r="W57" i="2" s="1"/>
  <c r="T57" i="2"/>
  <c r="G59" i="2"/>
  <c r="M59" i="2"/>
  <c r="U59" i="2" s="1"/>
  <c r="W59" i="2" s="1"/>
  <c r="T59" i="2"/>
  <c r="G61" i="2"/>
  <c r="M61" i="2" s="1"/>
  <c r="U61" i="2" s="1"/>
  <c r="W61" i="2" s="1"/>
  <c r="T61" i="2"/>
  <c r="G63" i="2"/>
  <c r="M63" i="2" s="1"/>
  <c r="U63" i="2" s="1"/>
  <c r="W63" i="2" s="1"/>
  <c r="T63" i="2"/>
  <c r="G65" i="2"/>
  <c r="M65" i="2" s="1"/>
  <c r="U65" i="2" s="1"/>
  <c r="W65" i="2" s="1"/>
  <c r="T65" i="2"/>
  <c r="G67" i="2"/>
  <c r="M67" i="2"/>
  <c r="U67" i="2" s="1"/>
  <c r="W67" i="2" s="1"/>
  <c r="T67" i="2"/>
  <c r="G69" i="2"/>
  <c r="M69" i="2" s="1"/>
  <c r="U69" i="2" s="1"/>
  <c r="W69" i="2" s="1"/>
  <c r="T69" i="2"/>
  <c r="G71" i="2"/>
  <c r="M71" i="2" s="1"/>
  <c r="U71" i="2" s="1"/>
  <c r="W71" i="2" s="1"/>
  <c r="T71" i="2"/>
  <c r="G73" i="2"/>
  <c r="M73" i="2" s="1"/>
  <c r="U73" i="2" s="1"/>
  <c r="W73" i="2" s="1"/>
  <c r="T73" i="2"/>
  <c r="G75" i="2"/>
  <c r="M75" i="2"/>
  <c r="U75" i="2" s="1"/>
  <c r="W75" i="2" s="1"/>
  <c r="T75" i="2"/>
  <c r="G77" i="2"/>
  <c r="M77" i="2" s="1"/>
  <c r="U77" i="2" s="1"/>
  <c r="W77" i="2" s="1"/>
  <c r="T77" i="2"/>
  <c r="G79" i="2"/>
  <c r="M79" i="2" s="1"/>
  <c r="U79" i="2" s="1"/>
  <c r="W79" i="2" s="1"/>
  <c r="T79" i="2"/>
  <c r="G81" i="2"/>
  <c r="M81" i="2" s="1"/>
  <c r="U81" i="2" s="1"/>
  <c r="W81" i="2" s="1"/>
  <c r="T81" i="2"/>
  <c r="G83" i="2"/>
  <c r="M83" i="2"/>
  <c r="U83" i="2" s="1"/>
  <c r="W83" i="2" s="1"/>
  <c r="T83" i="2"/>
  <c r="G85" i="2"/>
  <c r="M85" i="2" s="1"/>
  <c r="U85" i="2" s="1"/>
  <c r="W85" i="2" s="1"/>
  <c r="T85" i="2"/>
  <c r="G87" i="2"/>
  <c r="M87" i="2" s="1"/>
  <c r="U87" i="2" s="1"/>
  <c r="W87" i="2" s="1"/>
  <c r="T87" i="2"/>
  <c r="G89" i="2"/>
  <c r="M89" i="2" s="1"/>
  <c r="U89" i="2" s="1"/>
  <c r="W89" i="2" s="1"/>
  <c r="T89" i="2"/>
  <c r="G91" i="2"/>
  <c r="M91" i="2"/>
  <c r="U91" i="2" s="1"/>
  <c r="W91" i="2" s="1"/>
  <c r="O91" i="2"/>
  <c r="T91" i="2" s="1"/>
  <c r="G93" i="2"/>
  <c r="M93" i="2" s="1"/>
  <c r="G95" i="2"/>
  <c r="M95" i="2"/>
  <c r="O95" i="2"/>
  <c r="T95" i="2" s="1"/>
  <c r="G97" i="2"/>
  <c r="M97" i="2" s="1"/>
  <c r="U97" i="2" s="1"/>
  <c r="W97" i="2" s="1"/>
  <c r="T97" i="2"/>
  <c r="G99" i="2"/>
  <c r="M99" i="2" s="1"/>
  <c r="U99" i="2" s="1"/>
  <c r="W99" i="2" s="1"/>
  <c r="O99" i="2"/>
  <c r="T99" i="2" s="1"/>
  <c r="G101" i="2"/>
  <c r="M101" i="2" s="1"/>
  <c r="U101" i="2" s="1"/>
  <c r="W101" i="2" s="1"/>
  <c r="T101" i="2"/>
  <c r="G103" i="2"/>
  <c r="M103" i="2" s="1"/>
  <c r="U103" i="2" s="1"/>
  <c r="W103" i="2" s="1"/>
  <c r="T103" i="2"/>
  <c r="G105" i="2"/>
  <c r="M105" i="2" s="1"/>
  <c r="G107" i="2"/>
  <c r="M107" i="2" s="1"/>
  <c r="U107" i="2" s="1"/>
  <c r="W107" i="2" s="1"/>
  <c r="T107" i="2"/>
  <c r="G109" i="2"/>
  <c r="M109" i="2" s="1"/>
  <c r="U109" i="2" s="1"/>
  <c r="W109" i="2" s="1"/>
  <c r="T109" i="2"/>
  <c r="G111" i="2"/>
  <c r="M111" i="2" s="1"/>
  <c r="U111" i="2" s="1"/>
  <c r="W111" i="2" s="1"/>
  <c r="T111" i="2"/>
  <c r="G113" i="2"/>
  <c r="M113" i="2"/>
  <c r="U113" i="2" s="1"/>
  <c r="W113" i="2" s="1"/>
  <c r="T113" i="2"/>
  <c r="G115" i="2"/>
  <c r="M115" i="2" s="1"/>
  <c r="U115" i="2" s="1"/>
  <c r="W115" i="2" s="1"/>
  <c r="T115" i="2"/>
  <c r="G117" i="2"/>
  <c r="M117" i="2" s="1"/>
  <c r="U117" i="2" s="1"/>
  <c r="W117" i="2" s="1"/>
  <c r="T117" i="2"/>
  <c r="G119" i="2"/>
  <c r="M119" i="2" s="1"/>
  <c r="U119" i="2" s="1"/>
  <c r="W119" i="2" s="1"/>
  <c r="T119" i="2"/>
  <c r="G121" i="2"/>
  <c r="M121" i="2" s="1"/>
  <c r="U121" i="2" s="1"/>
  <c r="W121" i="2" s="1"/>
  <c r="T121" i="2"/>
  <c r="G123" i="2"/>
  <c r="M123" i="2" s="1"/>
  <c r="U123" i="2" s="1"/>
  <c r="W123" i="2" s="1"/>
  <c r="T123" i="2"/>
  <c r="G125" i="2"/>
  <c r="M125" i="2" s="1"/>
  <c r="U125" i="2" s="1"/>
  <c r="W125" i="2" s="1"/>
  <c r="T125" i="2"/>
  <c r="G127" i="2"/>
  <c r="M127" i="2" s="1"/>
  <c r="U127" i="2" s="1"/>
  <c r="W127" i="2" s="1"/>
  <c r="T127" i="2"/>
  <c r="G129" i="2"/>
  <c r="M129" i="2"/>
  <c r="U129" i="2" s="1"/>
  <c r="W129" i="2" s="1"/>
  <c r="T129" i="2"/>
  <c r="G131" i="2"/>
  <c r="M131" i="2" s="1"/>
  <c r="U131" i="2" s="1"/>
  <c r="W131" i="2" s="1"/>
  <c r="T131" i="2"/>
  <c r="G133" i="2"/>
  <c r="M133" i="2"/>
  <c r="U133" i="2" s="1"/>
  <c r="W133" i="2" s="1"/>
  <c r="T133" i="2"/>
  <c r="G135" i="2"/>
  <c r="M135" i="2" s="1"/>
  <c r="U135" i="2" s="1"/>
  <c r="W135" i="2" s="1"/>
  <c r="T135" i="2"/>
  <c r="G137" i="2"/>
  <c r="M137" i="2" s="1"/>
  <c r="G139" i="2"/>
  <c r="M139" i="2"/>
  <c r="U139" i="2" s="1"/>
  <c r="W139" i="2" s="1"/>
  <c r="T139" i="2"/>
  <c r="G141" i="2"/>
  <c r="M141" i="2" s="1"/>
  <c r="U141" i="2" s="1"/>
  <c r="W141" i="2" s="1"/>
  <c r="T141" i="2"/>
  <c r="G143" i="2"/>
  <c r="M143" i="2" s="1"/>
  <c r="U143" i="2" s="1"/>
  <c r="W143" i="2" s="1"/>
  <c r="T143" i="2"/>
  <c r="G145" i="2"/>
  <c r="M145" i="2" s="1"/>
  <c r="U145" i="2" s="1"/>
  <c r="W145" i="2" s="1"/>
  <c r="T145" i="2"/>
  <c r="G147" i="2"/>
  <c r="M147" i="2" s="1"/>
  <c r="G149" i="2"/>
  <c r="M149" i="2" s="1"/>
  <c r="U149" i="2" s="1"/>
  <c r="W149" i="2" s="1"/>
  <c r="T149" i="2"/>
  <c r="G151" i="2"/>
  <c r="M151" i="2" s="1"/>
  <c r="U151" i="2" s="1"/>
  <c r="W151" i="2" s="1"/>
  <c r="T151" i="2"/>
  <c r="G153" i="2"/>
  <c r="M153" i="2" s="1"/>
  <c r="U153" i="2" s="1"/>
  <c r="W153" i="2" s="1"/>
  <c r="T153" i="2"/>
  <c r="G155" i="2"/>
  <c r="M155" i="2" s="1"/>
  <c r="U155" i="2" s="1"/>
  <c r="W155" i="2" s="1"/>
  <c r="T155" i="2"/>
  <c r="G157" i="2"/>
  <c r="M157" i="2"/>
  <c r="U157" i="2" s="1"/>
  <c r="W157" i="2" s="1"/>
  <c r="T157" i="2"/>
  <c r="G159" i="2"/>
  <c r="M159" i="2" s="1"/>
  <c r="U159" i="2" s="1"/>
  <c r="W159" i="2" s="1"/>
  <c r="T159" i="2"/>
  <c r="G161" i="2"/>
  <c r="M161" i="2"/>
  <c r="U161" i="2" s="1"/>
  <c r="W161" i="2" s="1"/>
  <c r="T161" i="2"/>
  <c r="G163" i="2"/>
  <c r="M163" i="2" s="1"/>
  <c r="U163" i="2" s="1"/>
  <c r="W163" i="2" s="1"/>
  <c r="T163" i="2"/>
  <c r="G165" i="2"/>
  <c r="M165" i="2" s="1"/>
  <c r="U165" i="2" s="1"/>
  <c r="W165" i="2" s="1"/>
  <c r="T165" i="2"/>
  <c r="G167" i="2"/>
  <c r="M167" i="2" s="1"/>
  <c r="U167" i="2" s="1"/>
  <c r="W167" i="2" s="1"/>
  <c r="T167" i="2"/>
  <c r="G169" i="2"/>
  <c r="M169" i="2" s="1"/>
  <c r="U169" i="2" s="1"/>
  <c r="W169" i="2" s="1"/>
  <c r="T169" i="2"/>
  <c r="G171" i="2"/>
  <c r="M171" i="2" s="1"/>
  <c r="U171" i="2" s="1"/>
  <c r="W171" i="2" s="1"/>
  <c r="T171" i="2"/>
  <c r="G173" i="2"/>
  <c r="M173" i="2"/>
  <c r="U173" i="2" s="1"/>
  <c r="W173" i="2" s="1"/>
  <c r="T173" i="2"/>
  <c r="G176" i="2"/>
  <c r="M176" i="2" s="1"/>
  <c r="U176" i="2" s="1"/>
  <c r="W176" i="2" s="1"/>
  <c r="T176" i="2"/>
  <c r="G178" i="2"/>
  <c r="M178" i="2"/>
  <c r="U178" i="2" s="1"/>
  <c r="W178" i="2" s="1"/>
  <c r="T178" i="2"/>
  <c r="G180" i="2"/>
  <c r="M180" i="2" s="1"/>
  <c r="U180" i="2" s="1"/>
  <c r="W180" i="2" s="1"/>
  <c r="T180" i="2"/>
  <c r="G182" i="2"/>
  <c r="M182" i="2" s="1"/>
  <c r="U182" i="2" s="1"/>
  <c r="W182" i="2" s="1"/>
  <c r="T182" i="2"/>
  <c r="G184" i="2"/>
  <c r="M184" i="2" s="1"/>
  <c r="U184" i="2" s="1"/>
  <c r="W184" i="2" s="1"/>
  <c r="T184" i="2"/>
  <c r="G186" i="2"/>
  <c r="M186" i="2" s="1"/>
  <c r="U186" i="2" s="1"/>
  <c r="W186" i="2" s="1"/>
  <c r="T186" i="2"/>
  <c r="G188" i="2"/>
  <c r="M188" i="2" s="1"/>
  <c r="U188" i="2" s="1"/>
  <c r="W188" i="2" s="1"/>
  <c r="T188" i="2"/>
  <c r="G190" i="2"/>
  <c r="M190" i="2"/>
  <c r="U190" i="2" s="1"/>
  <c r="W190" i="2" s="1"/>
  <c r="T190" i="2"/>
  <c r="G192" i="2"/>
  <c r="M192" i="2" s="1"/>
  <c r="U192" i="2" s="1"/>
  <c r="W192" i="2" s="1"/>
  <c r="T192" i="2"/>
  <c r="H197" i="2"/>
  <c r="I197" i="2"/>
  <c r="J197" i="2"/>
  <c r="K197" i="2"/>
  <c r="L197" i="2"/>
  <c r="N197" i="2"/>
  <c r="P197" i="2"/>
  <c r="Q197" i="2"/>
  <c r="R197" i="2"/>
  <c r="S197" i="2"/>
  <c r="G5" i="1"/>
  <c r="M5" i="1" s="1"/>
  <c r="T5" i="1"/>
  <c r="G7" i="1"/>
  <c r="M7" i="1" s="1"/>
  <c r="T7" i="1"/>
  <c r="T29" i="1" s="1"/>
  <c r="U7" i="1"/>
  <c r="W7" i="1" s="1"/>
  <c r="G9" i="1"/>
  <c r="M9" i="1"/>
  <c r="U9" i="1" s="1"/>
  <c r="W9" i="1" s="1"/>
  <c r="T9" i="1"/>
  <c r="G11" i="1"/>
  <c r="M11" i="1"/>
  <c r="U11" i="1" s="1"/>
  <c r="W11" i="1" s="1"/>
  <c r="T11" i="1"/>
  <c r="G13" i="1"/>
  <c r="M13" i="1" s="1"/>
  <c r="T13" i="1"/>
  <c r="U13" i="1"/>
  <c r="W13" i="1"/>
  <c r="G15" i="1"/>
  <c r="M15" i="1"/>
  <c r="T15" i="1"/>
  <c r="U15" i="1"/>
  <c r="W15" i="1" s="1"/>
  <c r="G17" i="1"/>
  <c r="M17" i="1"/>
  <c r="T17" i="1"/>
  <c r="G19" i="1"/>
  <c r="M19" i="1"/>
  <c r="U19" i="1" s="1"/>
  <c r="T19" i="1"/>
  <c r="W19" i="1"/>
  <c r="G21" i="1"/>
  <c r="M21" i="1" s="1"/>
  <c r="U21" i="1" s="1"/>
  <c r="T21" i="1"/>
  <c r="W21" i="1"/>
  <c r="G25" i="1"/>
  <c r="M25" i="1"/>
  <c r="T25" i="1"/>
  <c r="U25" i="1" s="1"/>
  <c r="W25" i="1" s="1"/>
  <c r="G27" i="1"/>
  <c r="M27" i="1"/>
  <c r="U27" i="1" s="1"/>
  <c r="W27" i="1" s="1"/>
  <c r="T27" i="1"/>
  <c r="G29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T34" i="1"/>
  <c r="G36" i="1"/>
  <c r="M36" i="1"/>
  <c r="T36" i="1"/>
  <c r="U36" i="1"/>
  <c r="W36" i="1" s="1"/>
  <c r="G38" i="1"/>
  <c r="M38" i="1"/>
  <c r="O38" i="1"/>
  <c r="O46" i="1" s="1"/>
  <c r="R38" i="1"/>
  <c r="S38" i="1"/>
  <c r="G40" i="1"/>
  <c r="M40" i="1"/>
  <c r="O40" i="1"/>
  <c r="T40" i="1" s="1"/>
  <c r="R40" i="1"/>
  <c r="U40" i="1"/>
  <c r="W40" i="1"/>
  <c r="G42" i="1"/>
  <c r="M42" i="1" s="1"/>
  <c r="T42" i="1"/>
  <c r="U42" i="1"/>
  <c r="W42" i="1" s="1"/>
  <c r="G44" i="1"/>
  <c r="M44" i="1"/>
  <c r="T44" i="1"/>
  <c r="H46" i="1"/>
  <c r="I46" i="1"/>
  <c r="J46" i="1"/>
  <c r="K46" i="1"/>
  <c r="L46" i="1"/>
  <c r="N46" i="1"/>
  <c r="P46" i="1"/>
  <c r="Q46" i="1"/>
  <c r="R46" i="1"/>
  <c r="S46" i="1"/>
  <c r="V46" i="1"/>
  <c r="G49" i="1"/>
  <c r="G51" i="1"/>
  <c r="M51" i="1"/>
  <c r="O51" i="1"/>
  <c r="T51" i="1" s="1"/>
  <c r="U51" i="1" s="1"/>
  <c r="W51" i="1" s="1"/>
  <c r="R51" i="1"/>
  <c r="S51" i="1"/>
  <c r="G53" i="1"/>
  <c r="M53" i="1"/>
  <c r="U53" i="1" s="1"/>
  <c r="S53" i="1"/>
  <c r="T53" i="1" s="1"/>
  <c r="W53" i="1"/>
  <c r="H55" i="1"/>
  <c r="I55" i="1"/>
  <c r="J55" i="1"/>
  <c r="K55" i="1"/>
  <c r="L55" i="1"/>
  <c r="N55" i="1"/>
  <c r="O55" i="1"/>
  <c r="P55" i="1"/>
  <c r="Q55" i="1"/>
  <c r="V55" i="1"/>
  <c r="G60" i="1"/>
  <c r="M60" i="1"/>
  <c r="T60" i="1"/>
  <c r="U60" i="1"/>
  <c r="G62" i="1"/>
  <c r="M62" i="1"/>
  <c r="R62" i="1"/>
  <c r="G64" i="1"/>
  <c r="S64" i="1"/>
  <c r="T64" i="1"/>
  <c r="G66" i="1"/>
  <c r="M66" i="1"/>
  <c r="O66" i="1"/>
  <c r="O68" i="1" s="1"/>
  <c r="Q66" i="1"/>
  <c r="R66" i="1"/>
  <c r="S66" i="1"/>
  <c r="T66" i="1"/>
  <c r="H68" i="1"/>
  <c r="I68" i="1"/>
  <c r="J68" i="1"/>
  <c r="K68" i="1"/>
  <c r="L68" i="1"/>
  <c r="N68" i="1"/>
  <c r="P68" i="1"/>
  <c r="Q68" i="1"/>
  <c r="S68" i="1"/>
  <c r="V68" i="1"/>
  <c r="G70" i="1"/>
  <c r="T70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M74" i="1"/>
  <c r="T74" i="1"/>
  <c r="G76" i="1"/>
  <c r="M76" i="1" s="1"/>
  <c r="T76" i="1"/>
  <c r="G78" i="1"/>
  <c r="M78" i="1" s="1"/>
  <c r="S78" i="1"/>
  <c r="S82" i="1" s="1"/>
  <c r="T78" i="1"/>
  <c r="U78" i="1" s="1"/>
  <c r="W78" i="1" s="1"/>
  <c r="G80" i="1"/>
  <c r="M80" i="1"/>
  <c r="O80" i="1"/>
  <c r="R80" i="1"/>
  <c r="H82" i="1"/>
  <c r="I82" i="1"/>
  <c r="J82" i="1"/>
  <c r="K82" i="1"/>
  <c r="L82" i="1"/>
  <c r="N82" i="1"/>
  <c r="P82" i="1"/>
  <c r="Q82" i="1"/>
  <c r="R82" i="1"/>
  <c r="V82" i="1"/>
  <c r="G88" i="1"/>
  <c r="M88" i="1"/>
  <c r="O88" i="1"/>
  <c r="O90" i="1" s="1"/>
  <c r="R88" i="1"/>
  <c r="S88" i="1"/>
  <c r="T88" i="1"/>
  <c r="T90" i="1" s="1"/>
  <c r="U88" i="1"/>
  <c r="W88" i="1" s="1"/>
  <c r="W90" i="1" s="1"/>
  <c r="G90" i="1"/>
  <c r="H90" i="1"/>
  <c r="I90" i="1"/>
  <c r="J90" i="1"/>
  <c r="K90" i="1"/>
  <c r="L90" i="1"/>
  <c r="M90" i="1"/>
  <c r="N90" i="1"/>
  <c r="P90" i="1"/>
  <c r="Q90" i="1"/>
  <c r="R90" i="1"/>
  <c r="S90" i="1"/>
  <c r="V90" i="1"/>
  <c r="X90" i="1"/>
  <c r="G93" i="1"/>
  <c r="S93" i="1"/>
  <c r="T93" i="1"/>
  <c r="H95" i="1"/>
  <c r="I95" i="1"/>
  <c r="J95" i="1"/>
  <c r="K95" i="1"/>
  <c r="L95" i="1"/>
  <c r="N95" i="1"/>
  <c r="O95" i="1"/>
  <c r="P95" i="1"/>
  <c r="Q95" i="1"/>
  <c r="R95" i="1"/>
  <c r="S95" i="1"/>
  <c r="G97" i="1"/>
  <c r="M97" i="1"/>
  <c r="T97" i="1"/>
  <c r="G99" i="1"/>
  <c r="M99" i="1" s="1"/>
  <c r="U99" i="1" s="1"/>
  <c r="T99" i="1"/>
  <c r="V99" i="1"/>
  <c r="V105" i="1" s="1"/>
  <c r="G101" i="1"/>
  <c r="M101" i="1"/>
  <c r="U101" i="1" s="1"/>
  <c r="W101" i="1" s="1"/>
  <c r="T101" i="1"/>
  <c r="T105" i="1" s="1"/>
  <c r="G103" i="1"/>
  <c r="M103" i="1"/>
  <c r="U103" i="1" s="1"/>
  <c r="W103" i="1" s="1"/>
  <c r="T103" i="1"/>
  <c r="G105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/>
  <c r="T107" i="1"/>
  <c r="U107" i="1"/>
  <c r="W107" i="1" s="1"/>
  <c r="G109" i="1"/>
  <c r="R109" i="1" s="1"/>
  <c r="M109" i="1"/>
  <c r="O109" i="1"/>
  <c r="T109" i="1" s="1"/>
  <c r="U109" i="1" s="1"/>
  <c r="W109" i="1" s="1"/>
  <c r="S109" i="1"/>
  <c r="G111" i="1"/>
  <c r="R111" i="1" s="1"/>
  <c r="M111" i="1"/>
  <c r="U111" i="1" s="1"/>
  <c r="W111" i="1" s="1"/>
  <c r="O111" i="1"/>
  <c r="T111" i="1" s="1"/>
  <c r="S111" i="1"/>
  <c r="G113" i="1"/>
  <c r="R113" i="1" s="1"/>
  <c r="M113" i="1"/>
  <c r="O113" i="1"/>
  <c r="S113" i="1"/>
  <c r="G118" i="1"/>
  <c r="R118" i="1" s="1"/>
  <c r="R122" i="1" s="1"/>
  <c r="M118" i="1"/>
  <c r="O118" i="1"/>
  <c r="S118" i="1"/>
  <c r="G120" i="1"/>
  <c r="R120" i="1" s="1"/>
  <c r="M120" i="1"/>
  <c r="O120" i="1"/>
  <c r="Q120" i="1"/>
  <c r="G122" i="1"/>
  <c r="H122" i="1"/>
  <c r="I122" i="1"/>
  <c r="J122" i="1"/>
  <c r="K122" i="1"/>
  <c r="L122" i="1"/>
  <c r="M122" i="1"/>
  <c r="N122" i="1"/>
  <c r="Q122" i="1"/>
  <c r="S122" i="1"/>
  <c r="V122" i="1"/>
  <c r="G124" i="1"/>
  <c r="M124" i="1"/>
  <c r="T124" i="1"/>
  <c r="G126" i="1"/>
  <c r="M126" i="1"/>
  <c r="G128" i="1"/>
  <c r="R128" i="1" s="1"/>
  <c r="M128" i="1"/>
  <c r="O128" i="1"/>
  <c r="T128" i="1" s="1"/>
  <c r="U128" i="1" s="1"/>
  <c r="W128" i="1" s="1"/>
  <c r="S128" i="1"/>
  <c r="M130" i="1"/>
  <c r="O130" i="1"/>
  <c r="T130" i="1" s="1"/>
  <c r="R130" i="1"/>
  <c r="S130" i="1"/>
  <c r="U130" i="1"/>
  <c r="W130" i="1"/>
  <c r="G132" i="1"/>
  <c r="M132" i="1" s="1"/>
  <c r="O132" i="1"/>
  <c r="R132" i="1"/>
  <c r="S132" i="1"/>
  <c r="G134" i="1"/>
  <c r="M134" i="1" s="1"/>
  <c r="G136" i="1"/>
  <c r="O136" i="1" s="1"/>
  <c r="T136" i="1" s="1"/>
  <c r="U136" i="1" s="1"/>
  <c r="W136" i="1" s="1"/>
  <c r="M136" i="1"/>
  <c r="S136" i="1"/>
  <c r="G138" i="1"/>
  <c r="R138" i="1" s="1"/>
  <c r="M138" i="1"/>
  <c r="O138" i="1"/>
  <c r="T138" i="1" s="1"/>
  <c r="U138" i="1" s="1"/>
  <c r="W138" i="1" s="1"/>
  <c r="S138" i="1"/>
  <c r="G140" i="1"/>
  <c r="M140" i="1"/>
  <c r="R140" i="1"/>
  <c r="T140" i="1" s="1"/>
  <c r="S140" i="1"/>
  <c r="U140" i="1"/>
  <c r="W140" i="1"/>
  <c r="G142" i="1"/>
  <c r="M142" i="1" s="1"/>
  <c r="S142" i="1"/>
  <c r="T142" i="1"/>
  <c r="G144" i="1"/>
  <c r="M144" i="1"/>
  <c r="U144" i="1" s="1"/>
  <c r="W144" i="1" s="1"/>
  <c r="S144" i="1"/>
  <c r="T144" i="1" s="1"/>
  <c r="G146" i="1"/>
  <c r="M146" i="1"/>
  <c r="O146" i="1"/>
  <c r="R146" i="1"/>
  <c r="G149" i="1"/>
  <c r="S149" i="1"/>
  <c r="G151" i="1"/>
  <c r="R151" i="1" s="1"/>
  <c r="T151" i="1" s="1"/>
  <c r="M151" i="1"/>
  <c r="U151" i="1" s="1"/>
  <c r="W151" i="1" s="1"/>
  <c r="H153" i="1"/>
  <c r="I153" i="1"/>
  <c r="J153" i="1"/>
  <c r="J204" i="1" s="1"/>
  <c r="K153" i="1"/>
  <c r="L153" i="1"/>
  <c r="N153" i="1"/>
  <c r="P153" i="1"/>
  <c r="Q153" i="1"/>
  <c r="V153" i="1"/>
  <c r="G158" i="1"/>
  <c r="M158" i="1"/>
  <c r="T158" i="1"/>
  <c r="G160" i="1"/>
  <c r="M160" i="1"/>
  <c r="T160" i="1"/>
  <c r="G162" i="1"/>
  <c r="M162" i="1" s="1"/>
  <c r="T162" i="1"/>
  <c r="U162" i="1"/>
  <c r="W162" i="1" s="1"/>
  <c r="G164" i="1"/>
  <c r="M164" i="1"/>
  <c r="T164" i="1"/>
  <c r="G166" i="1"/>
  <c r="M166" i="1"/>
  <c r="S166" i="1"/>
  <c r="G168" i="1"/>
  <c r="R168" i="1" s="1"/>
  <c r="T168" i="1" s="1"/>
  <c r="G170" i="1"/>
  <c r="M170" i="1" s="1"/>
  <c r="O170" i="1"/>
  <c r="R170" i="1"/>
  <c r="G172" i="1"/>
  <c r="R172" i="1"/>
  <c r="H174" i="1"/>
  <c r="I174" i="1"/>
  <c r="J174" i="1"/>
  <c r="K174" i="1"/>
  <c r="L174" i="1"/>
  <c r="N174" i="1"/>
  <c r="P174" i="1"/>
  <c r="Q174" i="1"/>
  <c r="S174" i="1"/>
  <c r="G177" i="1"/>
  <c r="M177" i="1" s="1"/>
  <c r="M181" i="1" s="1"/>
  <c r="T177" i="1"/>
  <c r="U177" i="1"/>
  <c r="G179" i="1"/>
  <c r="M179" i="1"/>
  <c r="U179" i="1" s="1"/>
  <c r="W179" i="1" s="1"/>
  <c r="T179" i="1"/>
  <c r="T181" i="1" s="1"/>
  <c r="H181" i="1"/>
  <c r="I181" i="1"/>
  <c r="J181" i="1"/>
  <c r="K181" i="1"/>
  <c r="L181" i="1"/>
  <c r="N181" i="1"/>
  <c r="O181" i="1"/>
  <c r="P181" i="1"/>
  <c r="Q181" i="1"/>
  <c r="R181" i="1"/>
  <c r="S181" i="1"/>
  <c r="G183" i="1"/>
  <c r="H185" i="1"/>
  <c r="I185" i="1"/>
  <c r="J185" i="1"/>
  <c r="K185" i="1"/>
  <c r="L185" i="1"/>
  <c r="N185" i="1"/>
  <c r="P185" i="1"/>
  <c r="Q185" i="1"/>
  <c r="R185" i="1"/>
  <c r="S185" i="1"/>
  <c r="V185" i="1"/>
  <c r="G189" i="1"/>
  <c r="G195" i="1" s="1"/>
  <c r="M189" i="1"/>
  <c r="U189" i="1" s="1"/>
  <c r="W189" i="1" s="1"/>
  <c r="T189" i="1"/>
  <c r="G191" i="1"/>
  <c r="G193" i="1"/>
  <c r="R193" i="1" s="1"/>
  <c r="R195" i="1" s="1"/>
  <c r="M193" i="1"/>
  <c r="Q193" i="1"/>
  <c r="T193" i="1" s="1"/>
  <c r="U193" i="1" s="1"/>
  <c r="W193" i="1" s="1"/>
  <c r="S193" i="1"/>
  <c r="H195" i="1"/>
  <c r="H204" i="1" s="1"/>
  <c r="I195" i="1"/>
  <c r="J195" i="1"/>
  <c r="K195" i="1"/>
  <c r="L195" i="1"/>
  <c r="L204" i="1" s="1"/>
  <c r="N195" i="1"/>
  <c r="P195" i="1"/>
  <c r="P204" i="1" s="1"/>
  <c r="Q195" i="1"/>
  <c r="Q204" i="1" s="1"/>
  <c r="S195" i="1"/>
  <c r="V195" i="1"/>
  <c r="G200" i="1"/>
  <c r="M200" i="1"/>
  <c r="T200" i="1"/>
  <c r="G202" i="1"/>
  <c r="H202" i="1"/>
  <c r="I202" i="1"/>
  <c r="J202" i="1"/>
  <c r="K202" i="1"/>
  <c r="L202" i="1"/>
  <c r="N202" i="1"/>
  <c r="N204" i="1" s="1"/>
  <c r="O202" i="1"/>
  <c r="P202" i="1"/>
  <c r="Q202" i="1"/>
  <c r="R202" i="1"/>
  <c r="S202" i="1"/>
  <c r="V202" i="1"/>
  <c r="K204" i="1"/>
  <c r="G208" i="1"/>
  <c r="M208" i="1" s="1"/>
  <c r="T208" i="1"/>
  <c r="T216" i="1" s="1"/>
  <c r="U208" i="1"/>
  <c r="G210" i="1"/>
  <c r="M210" i="1"/>
  <c r="U210" i="1" s="1"/>
  <c r="W210" i="1" s="1"/>
  <c r="T210" i="1"/>
  <c r="G212" i="1"/>
  <c r="M212" i="1"/>
  <c r="U212" i="1" s="1"/>
  <c r="W212" i="1" s="1"/>
  <c r="T212" i="1"/>
  <c r="G214" i="1"/>
  <c r="M214" i="1" s="1"/>
  <c r="U214" i="1" s="1"/>
  <c r="W214" i="1" s="1"/>
  <c r="T214" i="1"/>
  <c r="H216" i="1"/>
  <c r="I216" i="1"/>
  <c r="J216" i="1"/>
  <c r="J233" i="1" s="1"/>
  <c r="K216" i="1"/>
  <c r="L216" i="1"/>
  <c r="N216" i="1"/>
  <c r="N233" i="1" s="1"/>
  <c r="O216" i="1"/>
  <c r="P216" i="1"/>
  <c r="Q216" i="1"/>
  <c r="R216" i="1"/>
  <c r="S216" i="1"/>
  <c r="V216" i="1"/>
  <c r="V233" i="1" s="1"/>
  <c r="G221" i="1"/>
  <c r="M221" i="1"/>
  <c r="U221" i="1" s="1"/>
  <c r="W221" i="1" s="1"/>
  <c r="T221" i="1"/>
  <c r="G223" i="1"/>
  <c r="G231" i="1" s="1"/>
  <c r="M223" i="1"/>
  <c r="G225" i="1"/>
  <c r="M225" i="1"/>
  <c r="T225" i="1"/>
  <c r="U225" i="1"/>
  <c r="W225" i="1" s="1"/>
  <c r="G227" i="1"/>
  <c r="M227" i="1"/>
  <c r="T227" i="1"/>
  <c r="G229" i="1"/>
  <c r="O229" i="1" s="1"/>
  <c r="O231" i="1" s="1"/>
  <c r="O233" i="1" s="1"/>
  <c r="M229" i="1"/>
  <c r="H231" i="1"/>
  <c r="I231" i="1"/>
  <c r="I233" i="1" s="1"/>
  <c r="J231" i="1"/>
  <c r="K231" i="1"/>
  <c r="L231" i="1"/>
  <c r="N231" i="1"/>
  <c r="P231" i="1"/>
  <c r="Q231" i="1"/>
  <c r="Q233" i="1" s="1"/>
  <c r="S231" i="1"/>
  <c r="V231" i="1"/>
  <c r="H233" i="1"/>
  <c r="K233" i="1"/>
  <c r="L233" i="1"/>
  <c r="P233" i="1"/>
  <c r="S233" i="1"/>
  <c r="G241" i="1"/>
  <c r="T241" i="1"/>
  <c r="G243" i="1"/>
  <c r="M243" i="1"/>
  <c r="S243" i="1"/>
  <c r="S251" i="1" s="1"/>
  <c r="G245" i="1"/>
  <c r="M245" i="1" s="1"/>
  <c r="S245" i="1"/>
  <c r="G247" i="1"/>
  <c r="M247" i="1" s="1"/>
  <c r="G249" i="1"/>
  <c r="M249" i="1"/>
  <c r="O249" i="1"/>
  <c r="T249" i="1" s="1"/>
  <c r="R249" i="1"/>
  <c r="U249" i="1"/>
  <c r="W249" i="1" s="1"/>
  <c r="H251" i="1"/>
  <c r="I251" i="1"/>
  <c r="J251" i="1"/>
  <c r="K251" i="1"/>
  <c r="L251" i="1"/>
  <c r="N251" i="1"/>
  <c r="P251" i="1"/>
  <c r="Q251" i="1"/>
  <c r="V251" i="1"/>
  <c r="G253" i="1"/>
  <c r="M253" i="1"/>
  <c r="O253" i="1"/>
  <c r="R253" i="1"/>
  <c r="G255" i="1"/>
  <c r="M255" i="1"/>
  <c r="O255" i="1"/>
  <c r="T255" i="1" s="1"/>
  <c r="U255" i="1" s="1"/>
  <c r="R255" i="1"/>
  <c r="W255" i="1"/>
  <c r="G257" i="1"/>
  <c r="T257" i="1"/>
  <c r="H259" i="1"/>
  <c r="I259" i="1"/>
  <c r="J259" i="1"/>
  <c r="K259" i="1"/>
  <c r="L259" i="1"/>
  <c r="N259" i="1"/>
  <c r="P259" i="1"/>
  <c r="Q259" i="1"/>
  <c r="R259" i="1"/>
  <c r="S259" i="1"/>
  <c r="V259" i="1"/>
  <c r="G262" i="1"/>
  <c r="G268" i="1" s="1"/>
  <c r="M262" i="1"/>
  <c r="T262" i="1"/>
  <c r="G264" i="1"/>
  <c r="S264" i="1"/>
  <c r="S268" i="1" s="1"/>
  <c r="G266" i="1"/>
  <c r="M266" i="1"/>
  <c r="U266" i="1" s="1"/>
  <c r="W266" i="1" s="1"/>
  <c r="T266" i="1"/>
  <c r="V266" i="1"/>
  <c r="V268" i="1" s="1"/>
  <c r="V317" i="1" s="1"/>
  <c r="H268" i="1"/>
  <c r="I268" i="1"/>
  <c r="J268" i="1"/>
  <c r="J317" i="1" s="1"/>
  <c r="K268" i="1"/>
  <c r="L268" i="1"/>
  <c r="N268" i="1"/>
  <c r="P268" i="1"/>
  <c r="Q268" i="1"/>
  <c r="G273" i="1"/>
  <c r="G275" i="1" s="1"/>
  <c r="M273" i="1"/>
  <c r="O273" i="1"/>
  <c r="R273" i="1"/>
  <c r="H275" i="1"/>
  <c r="I275" i="1"/>
  <c r="J275" i="1"/>
  <c r="K275" i="1"/>
  <c r="L275" i="1"/>
  <c r="M275" i="1"/>
  <c r="N275" i="1"/>
  <c r="P275" i="1"/>
  <c r="Q275" i="1"/>
  <c r="Q317" i="1" s="1"/>
  <c r="R275" i="1"/>
  <c r="S275" i="1"/>
  <c r="V275" i="1"/>
  <c r="G277" i="1"/>
  <c r="M277" i="1"/>
  <c r="T277" i="1"/>
  <c r="V277" i="1"/>
  <c r="G279" i="1"/>
  <c r="M279" i="1" s="1"/>
  <c r="U279" i="1" s="1"/>
  <c r="W279" i="1" s="1"/>
  <c r="T279" i="1"/>
  <c r="G281" i="1"/>
  <c r="M281" i="1"/>
  <c r="O281" i="1"/>
  <c r="T281" i="1" s="1"/>
  <c r="R281" i="1"/>
  <c r="H283" i="1"/>
  <c r="I283" i="1"/>
  <c r="J283" i="1"/>
  <c r="K283" i="1"/>
  <c r="L283" i="1"/>
  <c r="N283" i="1"/>
  <c r="P283" i="1"/>
  <c r="Q283" i="1"/>
  <c r="R283" i="1"/>
  <c r="S283" i="1"/>
  <c r="V283" i="1"/>
  <c r="G285" i="1"/>
  <c r="M285" i="1"/>
  <c r="O285" i="1"/>
  <c r="R285" i="1"/>
  <c r="R289" i="1" s="1"/>
  <c r="G287" i="1"/>
  <c r="T287" i="1"/>
  <c r="H289" i="1"/>
  <c r="I289" i="1"/>
  <c r="J289" i="1"/>
  <c r="K289" i="1"/>
  <c r="L289" i="1"/>
  <c r="N289" i="1"/>
  <c r="N317" i="1" s="1"/>
  <c r="P289" i="1"/>
  <c r="Q289" i="1"/>
  <c r="S289" i="1"/>
  <c r="V289" i="1"/>
  <c r="G292" i="1"/>
  <c r="M292" i="1"/>
  <c r="U292" i="1" s="1"/>
  <c r="W292" i="1" s="1"/>
  <c r="O292" i="1"/>
  <c r="T292" i="1" s="1"/>
  <c r="G294" i="1"/>
  <c r="R294" i="1"/>
  <c r="S294" i="1"/>
  <c r="G296" i="1"/>
  <c r="S296" i="1"/>
  <c r="S300" i="1" s="1"/>
  <c r="G298" i="1"/>
  <c r="M298" i="1"/>
  <c r="G300" i="1"/>
  <c r="H300" i="1"/>
  <c r="I300" i="1"/>
  <c r="J300" i="1"/>
  <c r="K300" i="1"/>
  <c r="L300" i="1"/>
  <c r="N300" i="1"/>
  <c r="P300" i="1"/>
  <c r="Q300" i="1"/>
  <c r="V300" i="1"/>
  <c r="G305" i="1"/>
  <c r="M305" i="1"/>
  <c r="T305" i="1"/>
  <c r="G307" i="1"/>
  <c r="O307" i="1" s="1"/>
  <c r="S307" i="1"/>
  <c r="S315" i="1" s="1"/>
  <c r="G309" i="1"/>
  <c r="O309" i="1" s="1"/>
  <c r="S309" i="1"/>
  <c r="G311" i="1"/>
  <c r="O311" i="1" s="1"/>
  <c r="G313" i="1"/>
  <c r="M313" i="1"/>
  <c r="U313" i="1" s="1"/>
  <c r="W313" i="1" s="1"/>
  <c r="T313" i="1"/>
  <c r="G315" i="1"/>
  <c r="H315" i="1"/>
  <c r="H317" i="1" s="1"/>
  <c r="I315" i="1"/>
  <c r="J315" i="1"/>
  <c r="K315" i="1"/>
  <c r="K317" i="1" s="1"/>
  <c r="L315" i="1"/>
  <c r="N315" i="1"/>
  <c r="P315" i="1"/>
  <c r="P317" i="1" s="1"/>
  <c r="Q315" i="1"/>
  <c r="V315" i="1"/>
  <c r="E317" i="1"/>
  <c r="I317" i="1"/>
  <c r="L317" i="1"/>
  <c r="G325" i="1"/>
  <c r="M325" i="1"/>
  <c r="U325" i="1" s="1"/>
  <c r="T325" i="1"/>
  <c r="G327" i="1"/>
  <c r="M327" i="1" s="1"/>
  <c r="T327" i="1"/>
  <c r="G329" i="1"/>
  <c r="M329" i="1"/>
  <c r="O329" i="1"/>
  <c r="O339" i="1" s="1"/>
  <c r="R329" i="1"/>
  <c r="R339" i="1" s="1"/>
  <c r="S329" i="1"/>
  <c r="G331" i="1"/>
  <c r="M331" i="1"/>
  <c r="U331" i="1" s="1"/>
  <c r="W331" i="1" s="1"/>
  <c r="O331" i="1"/>
  <c r="R331" i="1"/>
  <c r="T331" i="1" s="1"/>
  <c r="S331" i="1"/>
  <c r="G333" i="1"/>
  <c r="M333" i="1"/>
  <c r="O333" i="1"/>
  <c r="R333" i="1"/>
  <c r="T333" i="1" s="1"/>
  <c r="S333" i="1"/>
  <c r="G335" i="1"/>
  <c r="M335" i="1"/>
  <c r="O335" i="1"/>
  <c r="R335" i="1"/>
  <c r="T335" i="1" s="1"/>
  <c r="S335" i="1"/>
  <c r="S339" i="1" s="1"/>
  <c r="G337" i="1"/>
  <c r="M337" i="1"/>
  <c r="S337" i="1"/>
  <c r="T337" i="1"/>
  <c r="U337" i="1" s="1"/>
  <c r="W337" i="1" s="1"/>
  <c r="H339" i="1"/>
  <c r="I339" i="1"/>
  <c r="J339" i="1"/>
  <c r="K339" i="1"/>
  <c r="L339" i="1"/>
  <c r="N339" i="1"/>
  <c r="P339" i="1"/>
  <c r="Q339" i="1"/>
  <c r="V339" i="1"/>
  <c r="G344" i="1"/>
  <c r="M344" i="1" s="1"/>
  <c r="T344" i="1"/>
  <c r="G346" i="1"/>
  <c r="H346" i="1"/>
  <c r="I346" i="1"/>
  <c r="J346" i="1"/>
  <c r="K346" i="1"/>
  <c r="L346" i="1"/>
  <c r="N346" i="1"/>
  <c r="O346" i="1"/>
  <c r="P346" i="1"/>
  <c r="Q346" i="1"/>
  <c r="R346" i="1"/>
  <c r="S346" i="1"/>
  <c r="T346" i="1"/>
  <c r="V346" i="1"/>
  <c r="X346" i="1"/>
  <c r="G348" i="1"/>
  <c r="M348" i="1"/>
  <c r="U348" i="1" s="1"/>
  <c r="T348" i="1"/>
  <c r="G350" i="1"/>
  <c r="M350" i="1" s="1"/>
  <c r="S350" i="1"/>
  <c r="G352" i="1"/>
  <c r="M352" i="1" s="1"/>
  <c r="S352" i="1"/>
  <c r="G354" i="1"/>
  <c r="M354" i="1"/>
  <c r="U354" i="1" s="1"/>
  <c r="W354" i="1" s="1"/>
  <c r="R354" i="1"/>
  <c r="T354" i="1" s="1"/>
  <c r="S354" i="1"/>
  <c r="G356" i="1"/>
  <c r="M356" i="1" s="1"/>
  <c r="U356" i="1" s="1"/>
  <c r="W356" i="1" s="1"/>
  <c r="T356" i="1"/>
  <c r="G358" i="1"/>
  <c r="O358" i="1" s="1"/>
  <c r="T358" i="1" s="1"/>
  <c r="M358" i="1"/>
  <c r="G360" i="1"/>
  <c r="M360" i="1" s="1"/>
  <c r="G362" i="1"/>
  <c r="M362" i="1"/>
  <c r="O362" i="1"/>
  <c r="T362" i="1" s="1"/>
  <c r="R362" i="1"/>
  <c r="G364" i="1"/>
  <c r="M364" i="1" s="1"/>
  <c r="H366" i="1"/>
  <c r="H389" i="1" s="1"/>
  <c r="I366" i="1"/>
  <c r="J366" i="1"/>
  <c r="K366" i="1"/>
  <c r="L366" i="1"/>
  <c r="N366" i="1"/>
  <c r="P366" i="1"/>
  <c r="P389" i="1" s="1"/>
  <c r="Q366" i="1"/>
  <c r="S366" i="1"/>
  <c r="V366" i="1"/>
  <c r="X366" i="1"/>
  <c r="G368" i="1"/>
  <c r="G372" i="1" s="1"/>
  <c r="M368" i="1"/>
  <c r="O368" i="1"/>
  <c r="T368" i="1" s="1"/>
  <c r="T372" i="1" s="1"/>
  <c r="R368" i="1"/>
  <c r="G370" i="1"/>
  <c r="M370" i="1" s="1"/>
  <c r="U370" i="1" s="1"/>
  <c r="W370" i="1" s="1"/>
  <c r="T370" i="1"/>
  <c r="H372" i="1"/>
  <c r="I372" i="1"/>
  <c r="J372" i="1"/>
  <c r="K372" i="1"/>
  <c r="L372" i="1"/>
  <c r="L389" i="1" s="1"/>
  <c r="N372" i="1"/>
  <c r="P372" i="1"/>
  <c r="Q372" i="1"/>
  <c r="R372" i="1"/>
  <c r="S372" i="1"/>
  <c r="V372" i="1"/>
  <c r="G377" i="1"/>
  <c r="R377" i="1" s="1"/>
  <c r="O377" i="1"/>
  <c r="T377" i="1" s="1"/>
  <c r="G379" i="1"/>
  <c r="M379" i="1"/>
  <c r="O379" i="1"/>
  <c r="R379" i="1"/>
  <c r="T379" i="1" s="1"/>
  <c r="U379" i="1" s="1"/>
  <c r="W379" i="1" s="1"/>
  <c r="G381" i="1"/>
  <c r="M381" i="1" s="1"/>
  <c r="G383" i="1"/>
  <c r="M383" i="1" s="1"/>
  <c r="S383" i="1"/>
  <c r="G385" i="1"/>
  <c r="M385" i="1" s="1"/>
  <c r="U385" i="1" s="1"/>
  <c r="W385" i="1" s="1"/>
  <c r="T385" i="1"/>
  <c r="G387" i="1"/>
  <c r="H387" i="1"/>
  <c r="I387" i="1"/>
  <c r="I389" i="1" s="1"/>
  <c r="J387" i="1"/>
  <c r="J389" i="1" s="1"/>
  <c r="K387" i="1"/>
  <c r="K389" i="1" s="1"/>
  <c r="L387" i="1"/>
  <c r="N387" i="1"/>
  <c r="P387" i="1"/>
  <c r="Q387" i="1"/>
  <c r="Q389" i="1" s="1"/>
  <c r="S387" i="1"/>
  <c r="S389" i="1" s="1"/>
  <c r="V387" i="1"/>
  <c r="E389" i="1"/>
  <c r="N389" i="1"/>
  <c r="V389" i="1"/>
  <c r="G398" i="1"/>
  <c r="M398" i="1" s="1"/>
  <c r="U398" i="1" s="1"/>
  <c r="W398" i="1" s="1"/>
  <c r="T398" i="1"/>
  <c r="G400" i="1"/>
  <c r="G402" i="1"/>
  <c r="M402" i="1"/>
  <c r="U402" i="1" s="1"/>
  <c r="W402" i="1" s="1"/>
  <c r="O402" i="1"/>
  <c r="R402" i="1"/>
  <c r="T402" i="1" s="1"/>
  <c r="S402" i="1"/>
  <c r="G404" i="1"/>
  <c r="M404" i="1"/>
  <c r="O404" i="1"/>
  <c r="R404" i="1"/>
  <c r="T404" i="1" s="1"/>
  <c r="S404" i="1"/>
  <c r="G406" i="1"/>
  <c r="M406" i="1"/>
  <c r="O406" i="1"/>
  <c r="R406" i="1"/>
  <c r="T406" i="1" s="1"/>
  <c r="S406" i="1"/>
  <c r="G408" i="1"/>
  <c r="M408" i="1"/>
  <c r="U408" i="1" s="1"/>
  <c r="W408" i="1" s="1"/>
  <c r="O408" i="1"/>
  <c r="R408" i="1"/>
  <c r="T408" i="1" s="1"/>
  <c r="S408" i="1"/>
  <c r="G410" i="1"/>
  <c r="M410" i="1"/>
  <c r="U410" i="1" s="1"/>
  <c r="W410" i="1" s="1"/>
  <c r="O410" i="1"/>
  <c r="R410" i="1"/>
  <c r="T410" i="1" s="1"/>
  <c r="S410" i="1"/>
  <c r="G412" i="1"/>
  <c r="M412" i="1"/>
  <c r="O412" i="1"/>
  <c r="R412" i="1"/>
  <c r="T412" i="1" s="1"/>
  <c r="G414" i="1"/>
  <c r="M414" i="1" s="1"/>
  <c r="U414" i="1" s="1"/>
  <c r="W414" i="1" s="1"/>
  <c r="O414" i="1"/>
  <c r="T414" i="1" s="1"/>
  <c r="R414" i="1"/>
  <c r="S414" i="1"/>
  <c r="G416" i="1"/>
  <c r="M416" i="1" s="1"/>
  <c r="U416" i="1" s="1"/>
  <c r="W416" i="1" s="1"/>
  <c r="O416" i="1"/>
  <c r="T416" i="1" s="1"/>
  <c r="R416" i="1"/>
  <c r="S416" i="1"/>
  <c r="G418" i="1"/>
  <c r="M418" i="1" s="1"/>
  <c r="U418" i="1" s="1"/>
  <c r="W418" i="1" s="1"/>
  <c r="O418" i="1"/>
  <c r="T418" i="1" s="1"/>
  <c r="R418" i="1"/>
  <c r="G420" i="1"/>
  <c r="M420" i="1"/>
  <c r="O420" i="1"/>
  <c r="R420" i="1"/>
  <c r="T420" i="1" s="1"/>
  <c r="U420" i="1" s="1"/>
  <c r="W420" i="1" s="1"/>
  <c r="G422" i="1"/>
  <c r="M422" i="1" s="1"/>
  <c r="S422" i="1"/>
  <c r="G427" i="1"/>
  <c r="M427" i="1" s="1"/>
  <c r="S427" i="1"/>
  <c r="G430" i="1"/>
  <c r="R430" i="1" s="1"/>
  <c r="T430" i="1" s="1"/>
  <c r="U430" i="1" s="1"/>
  <c r="W430" i="1" s="1"/>
  <c r="M430" i="1"/>
  <c r="S430" i="1"/>
  <c r="G432" i="1"/>
  <c r="M432" i="1" s="1"/>
  <c r="S432" i="1"/>
  <c r="H434" i="1"/>
  <c r="I434" i="1"/>
  <c r="J434" i="1"/>
  <c r="K434" i="1"/>
  <c r="L434" i="1"/>
  <c r="N434" i="1"/>
  <c r="P434" i="1"/>
  <c r="Q434" i="1"/>
  <c r="V434" i="1"/>
  <c r="X434" i="1"/>
  <c r="G439" i="1"/>
  <c r="M439" i="1" s="1"/>
  <c r="G441" i="1"/>
  <c r="O441" i="1" s="1"/>
  <c r="T441" i="1" s="1"/>
  <c r="M441" i="1"/>
  <c r="U441" i="1" s="1"/>
  <c r="W441" i="1" s="1"/>
  <c r="P441" i="1"/>
  <c r="Q441" i="1"/>
  <c r="R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M445" i="1"/>
  <c r="O445" i="1"/>
  <c r="R445" i="1"/>
  <c r="R451" i="1" s="1"/>
  <c r="G447" i="1"/>
  <c r="M447" i="1" s="1"/>
  <c r="O447" i="1"/>
  <c r="T447" i="1" s="1"/>
  <c r="R447" i="1"/>
  <c r="S447" i="1"/>
  <c r="G449" i="1"/>
  <c r="M449" i="1" s="1"/>
  <c r="O449" i="1"/>
  <c r="T449" i="1" s="1"/>
  <c r="R449" i="1"/>
  <c r="S449" i="1"/>
  <c r="G451" i="1"/>
  <c r="H451" i="1"/>
  <c r="I451" i="1"/>
  <c r="J451" i="1"/>
  <c r="K451" i="1"/>
  <c r="L451" i="1"/>
  <c r="N451" i="1"/>
  <c r="P451" i="1"/>
  <c r="Q451" i="1"/>
  <c r="S451" i="1"/>
  <c r="V451" i="1"/>
  <c r="G453" i="1"/>
  <c r="M453" i="1"/>
  <c r="O453" i="1"/>
  <c r="T453" i="1" s="1"/>
  <c r="T455" i="1" s="1"/>
  <c r="Q453" i="1"/>
  <c r="R453" i="1"/>
  <c r="S453" i="1"/>
  <c r="G455" i="1"/>
  <c r="H455" i="1"/>
  <c r="I455" i="1"/>
  <c r="J455" i="1"/>
  <c r="K455" i="1"/>
  <c r="L455" i="1"/>
  <c r="N455" i="1"/>
  <c r="O455" i="1"/>
  <c r="P455" i="1"/>
  <c r="Q455" i="1"/>
  <c r="R455" i="1"/>
  <c r="S455" i="1"/>
  <c r="V455" i="1"/>
  <c r="G460" i="1"/>
  <c r="M460" i="1"/>
  <c r="O460" i="1"/>
  <c r="R460" i="1"/>
  <c r="S460" i="1"/>
  <c r="G462" i="1"/>
  <c r="M462" i="1"/>
  <c r="U462" i="1" s="1"/>
  <c r="W462" i="1" s="1"/>
  <c r="O462" i="1"/>
  <c r="T462" i="1" s="1"/>
  <c r="R462" i="1"/>
  <c r="S462" i="1"/>
  <c r="G464" i="1"/>
  <c r="M464" i="1"/>
  <c r="O464" i="1"/>
  <c r="T464" i="1" s="1"/>
  <c r="R464" i="1"/>
  <c r="S464" i="1"/>
  <c r="G466" i="1"/>
  <c r="M466" i="1"/>
  <c r="O466" i="1"/>
  <c r="T466" i="1" s="1"/>
  <c r="R466" i="1"/>
  <c r="G468" i="1"/>
  <c r="G470" i="1"/>
  <c r="M470" i="1"/>
  <c r="U470" i="1" s="1"/>
  <c r="W470" i="1" s="1"/>
  <c r="O470" i="1"/>
  <c r="T470" i="1"/>
  <c r="H472" i="1"/>
  <c r="I472" i="1"/>
  <c r="J472" i="1"/>
  <c r="K472" i="1"/>
  <c r="L472" i="1"/>
  <c r="N472" i="1"/>
  <c r="P472" i="1"/>
  <c r="Q472" i="1"/>
  <c r="S472" i="1"/>
  <c r="V472" i="1"/>
  <c r="G474" i="1"/>
  <c r="M474" i="1" s="1"/>
  <c r="U474" i="1" s="1"/>
  <c r="W474" i="1" s="1"/>
  <c r="O474" i="1"/>
  <c r="T474" i="1" s="1"/>
  <c r="R474" i="1"/>
  <c r="S474" i="1"/>
  <c r="G476" i="1"/>
  <c r="M476" i="1" s="1"/>
  <c r="U476" i="1" s="1"/>
  <c r="W476" i="1" s="1"/>
  <c r="S476" i="1"/>
  <c r="T476" i="1" s="1"/>
  <c r="G478" i="1"/>
  <c r="M478" i="1" s="1"/>
  <c r="S478" i="1"/>
  <c r="G480" i="1"/>
  <c r="O480" i="1" s="1"/>
  <c r="M480" i="1"/>
  <c r="G482" i="1"/>
  <c r="M482" i="1" s="1"/>
  <c r="S482" i="1"/>
  <c r="G484" i="1"/>
  <c r="M484" i="1" s="1"/>
  <c r="G490" i="1"/>
  <c r="M490" i="1"/>
  <c r="R490" i="1"/>
  <c r="T490" i="1" s="1"/>
  <c r="S490" i="1"/>
  <c r="G492" i="1"/>
  <c r="O492" i="1"/>
  <c r="S492" i="1"/>
  <c r="G494" i="1"/>
  <c r="S494" i="1"/>
  <c r="T494" i="1" s="1"/>
  <c r="H496" i="1"/>
  <c r="I496" i="1"/>
  <c r="J496" i="1"/>
  <c r="K496" i="1"/>
  <c r="L496" i="1"/>
  <c r="N496" i="1"/>
  <c r="P496" i="1"/>
  <c r="Q496" i="1"/>
  <c r="V496" i="1"/>
  <c r="G502" i="1"/>
  <c r="M502" i="1"/>
  <c r="T502" i="1"/>
  <c r="U502" i="1"/>
  <c r="W502" i="1" s="1"/>
  <c r="G504" i="1"/>
  <c r="M504" i="1" s="1"/>
  <c r="M506" i="1" s="1"/>
  <c r="S504" i="1"/>
  <c r="S506" i="1" s="1"/>
  <c r="G506" i="1"/>
  <c r="H506" i="1"/>
  <c r="I506" i="1"/>
  <c r="J506" i="1"/>
  <c r="K506" i="1"/>
  <c r="L506" i="1"/>
  <c r="N506" i="1"/>
  <c r="P506" i="1"/>
  <c r="Q506" i="1"/>
  <c r="V506" i="1"/>
  <c r="G508" i="1"/>
  <c r="O508" i="1" s="1"/>
  <c r="T508" i="1" s="1"/>
  <c r="U508" i="1" s="1"/>
  <c r="W508" i="1" s="1"/>
  <c r="M508" i="1"/>
  <c r="R508" i="1"/>
  <c r="S508" i="1"/>
  <c r="G510" i="1"/>
  <c r="M510" i="1"/>
  <c r="S510" i="1"/>
  <c r="T510" i="1"/>
  <c r="U510" i="1" s="1"/>
  <c r="W510" i="1" s="1"/>
  <c r="G512" i="1"/>
  <c r="M512" i="1"/>
  <c r="U512" i="1" s="1"/>
  <c r="W512" i="1" s="1"/>
  <c r="S512" i="1"/>
  <c r="T512" i="1"/>
  <c r="G514" i="1"/>
  <c r="M514" i="1"/>
  <c r="U514" i="1" s="1"/>
  <c r="W514" i="1" s="1"/>
  <c r="T514" i="1"/>
  <c r="G516" i="1"/>
  <c r="M516" i="1" s="1"/>
  <c r="O516" i="1"/>
  <c r="T516" i="1" s="1"/>
  <c r="R516" i="1"/>
  <c r="S516" i="1"/>
  <c r="G518" i="1"/>
  <c r="G525" i="1" s="1"/>
  <c r="R518" i="1"/>
  <c r="S518" i="1"/>
  <c r="T518" i="1"/>
  <c r="G523" i="1"/>
  <c r="O523" i="1" s="1"/>
  <c r="M523" i="1"/>
  <c r="R523" i="1"/>
  <c r="T523" i="1" s="1"/>
  <c r="S523" i="1"/>
  <c r="H525" i="1"/>
  <c r="I525" i="1"/>
  <c r="J525" i="1"/>
  <c r="K525" i="1"/>
  <c r="L525" i="1"/>
  <c r="N525" i="1"/>
  <c r="P525" i="1"/>
  <c r="Q525" i="1"/>
  <c r="R525" i="1"/>
  <c r="S525" i="1"/>
  <c r="V525" i="1"/>
  <c r="G527" i="1"/>
  <c r="G541" i="1" s="1"/>
  <c r="O527" i="1"/>
  <c r="R527" i="1"/>
  <c r="R541" i="1" s="1"/>
  <c r="S527" i="1"/>
  <c r="G529" i="1"/>
  <c r="M529" i="1" s="1"/>
  <c r="O529" i="1"/>
  <c r="R529" i="1"/>
  <c r="S529" i="1"/>
  <c r="G531" i="1"/>
  <c r="M531" i="1" s="1"/>
  <c r="O531" i="1"/>
  <c r="R531" i="1"/>
  <c r="T531" i="1"/>
  <c r="G533" i="1"/>
  <c r="M533" i="1"/>
  <c r="O533" i="1"/>
  <c r="R533" i="1"/>
  <c r="S533" i="1"/>
  <c r="T533" i="1"/>
  <c r="U533" i="1" s="1"/>
  <c r="W533" i="1"/>
  <c r="G535" i="1"/>
  <c r="M535" i="1"/>
  <c r="O535" i="1"/>
  <c r="R535" i="1"/>
  <c r="S535" i="1"/>
  <c r="T535" i="1" s="1"/>
  <c r="U535" i="1" s="1"/>
  <c r="W535" i="1" s="1"/>
  <c r="G537" i="1"/>
  <c r="M537" i="1"/>
  <c r="O537" i="1"/>
  <c r="R537" i="1"/>
  <c r="S537" i="1"/>
  <c r="T537" i="1" s="1"/>
  <c r="U537" i="1" s="1"/>
  <c r="W537" i="1" s="1"/>
  <c r="G539" i="1"/>
  <c r="O539" i="1" s="1"/>
  <c r="M539" i="1"/>
  <c r="R539" i="1"/>
  <c r="T539" i="1" s="1"/>
  <c r="U539" i="1" s="1"/>
  <c r="W539" i="1" s="1"/>
  <c r="S539" i="1"/>
  <c r="H541" i="1"/>
  <c r="I541" i="1"/>
  <c r="J541" i="1"/>
  <c r="K541" i="1"/>
  <c r="L541" i="1"/>
  <c r="N541" i="1"/>
  <c r="P541" i="1"/>
  <c r="Q541" i="1"/>
  <c r="S541" i="1"/>
  <c r="V541" i="1"/>
  <c r="G543" i="1"/>
  <c r="M543" i="1" s="1"/>
  <c r="Q543" i="1"/>
  <c r="Q554" i="1" s="1"/>
  <c r="R543" i="1"/>
  <c r="T543" i="1" s="1"/>
  <c r="U543" i="1" s="1"/>
  <c r="W543" i="1" s="1"/>
  <c r="S543" i="1"/>
  <c r="G548" i="1"/>
  <c r="M548" i="1" s="1"/>
  <c r="U548" i="1" s="1"/>
  <c r="W548" i="1" s="1"/>
  <c r="Q548" i="1"/>
  <c r="R548" i="1"/>
  <c r="S548" i="1"/>
  <c r="S554" i="1" s="1"/>
  <c r="T548" i="1"/>
  <c r="G550" i="1"/>
  <c r="M550" i="1" s="1"/>
  <c r="P550" i="1"/>
  <c r="Q550" i="1"/>
  <c r="S550" i="1"/>
  <c r="G552" i="1"/>
  <c r="M552" i="1"/>
  <c r="M554" i="1" s="1"/>
  <c r="P552" i="1"/>
  <c r="T552" i="1" s="1"/>
  <c r="Q552" i="1"/>
  <c r="R552" i="1"/>
  <c r="S552" i="1"/>
  <c r="U552" i="1"/>
  <c r="W552" i="1" s="1"/>
  <c r="G554" i="1"/>
  <c r="H554" i="1"/>
  <c r="I554" i="1"/>
  <c r="J554" i="1"/>
  <c r="K554" i="1"/>
  <c r="L554" i="1"/>
  <c r="N554" i="1"/>
  <c r="O554" i="1"/>
  <c r="V554" i="1"/>
  <c r="G556" i="1"/>
  <c r="M556" i="1" s="1"/>
  <c r="S556" i="1"/>
  <c r="T556" i="1" s="1"/>
  <c r="G558" i="1"/>
  <c r="M558" i="1"/>
  <c r="U558" i="1" s="1"/>
  <c r="W558" i="1" s="1"/>
  <c r="R558" i="1"/>
  <c r="R568" i="1" s="1"/>
  <c r="T558" i="1"/>
  <c r="G560" i="1"/>
  <c r="M560" i="1"/>
  <c r="O560" i="1"/>
  <c r="T560" i="1"/>
  <c r="U560" i="1"/>
  <c r="W560" i="1"/>
  <c r="G562" i="1"/>
  <c r="O562" i="1" s="1"/>
  <c r="M562" i="1"/>
  <c r="U562" i="1" s="1"/>
  <c r="W562" i="1" s="1"/>
  <c r="T562" i="1"/>
  <c r="G564" i="1"/>
  <c r="M564" i="1"/>
  <c r="R564" i="1"/>
  <c r="T564" i="1"/>
  <c r="G566" i="1"/>
  <c r="M566" i="1"/>
  <c r="O566" i="1"/>
  <c r="Q566" i="1"/>
  <c r="R566" i="1"/>
  <c r="S566" i="1"/>
  <c r="H568" i="1"/>
  <c r="I568" i="1"/>
  <c r="J568" i="1"/>
  <c r="K568" i="1"/>
  <c r="L568" i="1"/>
  <c r="N568" i="1"/>
  <c r="P568" i="1"/>
  <c r="Q568" i="1"/>
  <c r="V568" i="1"/>
  <c r="G570" i="1"/>
  <c r="M570" i="1"/>
  <c r="R570" i="1"/>
  <c r="T570" i="1" s="1"/>
  <c r="S570" i="1"/>
  <c r="G572" i="1"/>
  <c r="M572" i="1" s="1"/>
  <c r="U572" i="1" s="1"/>
  <c r="W572" i="1" s="1"/>
  <c r="T572" i="1"/>
  <c r="G577" i="1"/>
  <c r="M577" i="1" s="1"/>
  <c r="O577" i="1"/>
  <c r="O591" i="1" s="1"/>
  <c r="P577" i="1"/>
  <c r="P591" i="1" s="1"/>
  <c r="Q577" i="1"/>
  <c r="R577" i="1"/>
  <c r="S577" i="1"/>
  <c r="G579" i="1"/>
  <c r="M579" i="1"/>
  <c r="U579" i="1" s="1"/>
  <c r="W579" i="1" s="1"/>
  <c r="T579" i="1"/>
  <c r="G581" i="1"/>
  <c r="M581" i="1" s="1"/>
  <c r="S581" i="1"/>
  <c r="S591" i="1" s="1"/>
  <c r="G583" i="1"/>
  <c r="M583" i="1" s="1"/>
  <c r="G585" i="1"/>
  <c r="M585" i="1"/>
  <c r="U585" i="1" s="1"/>
  <c r="W585" i="1" s="1"/>
  <c r="S585" i="1"/>
  <c r="T585" i="1" s="1"/>
  <c r="G587" i="1"/>
  <c r="R587" i="1" s="1"/>
  <c r="M587" i="1"/>
  <c r="P587" i="1"/>
  <c r="T587" i="1" s="1"/>
  <c r="Q587" i="1"/>
  <c r="Q591" i="1" s="1"/>
  <c r="Q647" i="1" s="1"/>
  <c r="Q651" i="1" s="1"/>
  <c r="S587" i="1"/>
  <c r="G589" i="1"/>
  <c r="M589" i="1" s="1"/>
  <c r="P589" i="1"/>
  <c r="Q589" i="1"/>
  <c r="S589" i="1"/>
  <c r="H591" i="1"/>
  <c r="I591" i="1"/>
  <c r="J591" i="1"/>
  <c r="K591" i="1"/>
  <c r="L591" i="1"/>
  <c r="N591" i="1"/>
  <c r="V591" i="1"/>
  <c r="G593" i="1"/>
  <c r="M593" i="1" s="1"/>
  <c r="T593" i="1"/>
  <c r="G595" i="1"/>
  <c r="H595" i="1"/>
  <c r="I595" i="1"/>
  <c r="J595" i="1"/>
  <c r="K595" i="1"/>
  <c r="L595" i="1"/>
  <c r="N595" i="1"/>
  <c r="O595" i="1"/>
  <c r="P595" i="1"/>
  <c r="Q595" i="1"/>
  <c r="R595" i="1"/>
  <c r="S595" i="1"/>
  <c r="T595" i="1"/>
  <c r="V595" i="1"/>
  <c r="G598" i="1"/>
  <c r="M598" i="1" s="1"/>
  <c r="U598" i="1" s="1"/>
  <c r="W598" i="1" s="1"/>
  <c r="T598" i="1"/>
  <c r="G600" i="1"/>
  <c r="M600" i="1"/>
  <c r="T600" i="1"/>
  <c r="U600" i="1"/>
  <c r="W600" i="1" s="1"/>
  <c r="G605" i="1"/>
  <c r="M605" i="1" s="1"/>
  <c r="U605" i="1" s="1"/>
  <c r="T605" i="1"/>
  <c r="G607" i="1"/>
  <c r="M607" i="1" s="1"/>
  <c r="G609" i="1"/>
  <c r="O609" i="1" s="1"/>
  <c r="M609" i="1"/>
  <c r="G611" i="1"/>
  <c r="M611" i="1"/>
  <c r="U611" i="1" s="1"/>
  <c r="W611" i="1" s="1"/>
  <c r="T611" i="1"/>
  <c r="G613" i="1"/>
  <c r="M613" i="1" s="1"/>
  <c r="G615" i="1"/>
  <c r="R615" i="1" s="1"/>
  <c r="M615" i="1"/>
  <c r="O615" i="1"/>
  <c r="T615" i="1" s="1"/>
  <c r="G617" i="1"/>
  <c r="M617" i="1" s="1"/>
  <c r="G619" i="1"/>
  <c r="O619" i="1" s="1"/>
  <c r="M619" i="1"/>
  <c r="G621" i="1"/>
  <c r="O621" i="1"/>
  <c r="T621" i="1" s="1"/>
  <c r="U621" i="1" s="1"/>
  <c r="W621" i="1" s="1"/>
  <c r="R621" i="1"/>
  <c r="G623" i="1"/>
  <c r="M623" i="1" s="1"/>
  <c r="R623" i="1"/>
  <c r="H625" i="1"/>
  <c r="I625" i="1"/>
  <c r="J625" i="1"/>
  <c r="K625" i="1"/>
  <c r="L625" i="1"/>
  <c r="N625" i="1"/>
  <c r="P625" i="1"/>
  <c r="Q625" i="1"/>
  <c r="S625" i="1"/>
  <c r="G629" i="1"/>
  <c r="G631" i="1" s="1"/>
  <c r="S629" i="1"/>
  <c r="H631" i="1"/>
  <c r="I631" i="1"/>
  <c r="J631" i="1"/>
  <c r="K631" i="1"/>
  <c r="K647" i="1" s="1"/>
  <c r="K651" i="1" s="1"/>
  <c r="L631" i="1"/>
  <c r="L647" i="1" s="1"/>
  <c r="L651" i="1" s="1"/>
  <c r="N631" i="1"/>
  <c r="O631" i="1"/>
  <c r="P631" i="1"/>
  <c r="Q631" i="1"/>
  <c r="S631" i="1"/>
  <c r="V631" i="1"/>
  <c r="G643" i="1"/>
  <c r="G645" i="1" s="1"/>
  <c r="T643" i="1"/>
  <c r="H645" i="1"/>
  <c r="H647" i="1" s="1"/>
  <c r="H651" i="1" s="1"/>
  <c r="I645" i="1"/>
  <c r="J645" i="1"/>
  <c r="J647" i="1" s="1"/>
  <c r="J651" i="1" s="1"/>
  <c r="K645" i="1"/>
  <c r="L645" i="1"/>
  <c r="N645" i="1"/>
  <c r="N647" i="1" s="1"/>
  <c r="N651" i="1" s="1"/>
  <c r="O645" i="1"/>
  <c r="P645" i="1"/>
  <c r="Q645" i="1"/>
  <c r="R645" i="1"/>
  <c r="S645" i="1"/>
  <c r="T645" i="1"/>
  <c r="V645" i="1"/>
  <c r="I647" i="1"/>
  <c r="E651" i="1"/>
  <c r="G658" i="1"/>
  <c r="M658" i="1"/>
  <c r="T658" i="1"/>
  <c r="U658" i="1"/>
  <c r="W658" i="1" s="1"/>
  <c r="G660" i="1"/>
  <c r="M660" i="1" s="1"/>
  <c r="T660" i="1"/>
  <c r="G662" i="1"/>
  <c r="G692" i="1" s="1"/>
  <c r="M662" i="1"/>
  <c r="U662" i="1" s="1"/>
  <c r="W662" i="1" s="1"/>
  <c r="T662" i="1"/>
  <c r="G664" i="1"/>
  <c r="M664" i="1" s="1"/>
  <c r="U664" i="1" s="1"/>
  <c r="W664" i="1" s="1"/>
  <c r="T664" i="1"/>
  <c r="G666" i="1"/>
  <c r="M666" i="1"/>
  <c r="T666" i="1"/>
  <c r="U666" i="1"/>
  <c r="W666" i="1" s="1"/>
  <c r="G668" i="1"/>
  <c r="M668" i="1"/>
  <c r="O668" i="1"/>
  <c r="T668" i="1" s="1"/>
  <c r="G670" i="1"/>
  <c r="M670" i="1" s="1"/>
  <c r="U670" i="1" s="1"/>
  <c r="W670" i="1" s="1"/>
  <c r="T670" i="1"/>
  <c r="G672" i="1"/>
  <c r="M672" i="1"/>
  <c r="T672" i="1"/>
  <c r="U672" i="1"/>
  <c r="W672" i="1" s="1"/>
  <c r="G674" i="1"/>
  <c r="M674" i="1"/>
  <c r="U674" i="1" s="1"/>
  <c r="W674" i="1" s="1"/>
  <c r="T674" i="1"/>
  <c r="G676" i="1"/>
  <c r="O676" i="1" s="1"/>
  <c r="T676" i="1" s="1"/>
  <c r="U676" i="1" s="1"/>
  <c r="W676" i="1" s="1"/>
  <c r="M676" i="1"/>
  <c r="G678" i="1"/>
  <c r="M678" i="1"/>
  <c r="T678" i="1"/>
  <c r="U678" i="1"/>
  <c r="W678" i="1" s="1"/>
  <c r="G680" i="1"/>
  <c r="M680" i="1"/>
  <c r="O680" i="1"/>
  <c r="T680" i="1" s="1"/>
  <c r="G682" i="1"/>
  <c r="M682" i="1" s="1"/>
  <c r="U682" i="1" s="1"/>
  <c r="W682" i="1" s="1"/>
  <c r="T682" i="1"/>
  <c r="G684" i="1"/>
  <c r="M684" i="1"/>
  <c r="T684" i="1"/>
  <c r="U684" i="1"/>
  <c r="W684" i="1" s="1"/>
  <c r="G686" i="1"/>
  <c r="M686" i="1"/>
  <c r="U686" i="1" s="1"/>
  <c r="W686" i="1" s="1"/>
  <c r="T686" i="1"/>
  <c r="G688" i="1"/>
  <c r="O688" i="1" s="1"/>
  <c r="T688" i="1" s="1"/>
  <c r="U688" i="1" s="1"/>
  <c r="W688" i="1" s="1"/>
  <c r="M688" i="1"/>
  <c r="G690" i="1"/>
  <c r="M690" i="1"/>
  <c r="T690" i="1"/>
  <c r="U690" i="1"/>
  <c r="W690" i="1" s="1"/>
  <c r="H692" i="1"/>
  <c r="I692" i="1"/>
  <c r="J692" i="1"/>
  <c r="K692" i="1"/>
  <c r="L692" i="1"/>
  <c r="P692" i="1"/>
  <c r="Q692" i="1"/>
  <c r="R692" i="1"/>
  <c r="S692" i="1"/>
  <c r="V692" i="1"/>
  <c r="U134" i="4" l="1"/>
  <c r="W134" i="4" s="1"/>
  <c r="U89" i="4"/>
  <c r="W89" i="4" s="1"/>
  <c r="U48" i="4"/>
  <c r="W48" i="4" s="1"/>
  <c r="U23" i="4"/>
  <c r="W23" i="4" s="1"/>
  <c r="U132" i="4"/>
  <c r="W132" i="4" s="1"/>
  <c r="O101" i="4"/>
  <c r="T101" i="4" s="1"/>
  <c r="U101" i="4" s="1"/>
  <c r="W101" i="4" s="1"/>
  <c r="U78" i="4"/>
  <c r="W78" i="4" s="1"/>
  <c r="U58" i="4"/>
  <c r="W58" i="4" s="1"/>
  <c r="U21" i="4"/>
  <c r="W21" i="4" s="1"/>
  <c r="U115" i="4"/>
  <c r="W115" i="4" s="1"/>
  <c r="M82" i="4"/>
  <c r="U107" i="4"/>
  <c r="W107" i="4" s="1"/>
  <c r="U99" i="4"/>
  <c r="W99" i="4" s="1"/>
  <c r="U70" i="4"/>
  <c r="W70" i="4" s="1"/>
  <c r="U119" i="4"/>
  <c r="W119" i="4" s="1"/>
  <c r="U33" i="4"/>
  <c r="W33" i="4" s="1"/>
  <c r="U97" i="4"/>
  <c r="W97" i="4" s="1"/>
  <c r="U25" i="4"/>
  <c r="W25" i="4" s="1"/>
  <c r="T136" i="4"/>
  <c r="U136" i="4" s="1"/>
  <c r="U39" i="4"/>
  <c r="W39" i="4" s="1"/>
  <c r="T17" i="4"/>
  <c r="U17" i="4" s="1"/>
  <c r="W17" i="4" s="1"/>
  <c r="O11" i="4"/>
  <c r="U5" i="4"/>
  <c r="M41" i="4"/>
  <c r="G41" i="4"/>
  <c r="G150" i="4"/>
  <c r="R11" i="4"/>
  <c r="R41" i="4" s="1"/>
  <c r="R153" i="4" s="1"/>
  <c r="O140" i="4"/>
  <c r="T140" i="4" s="1"/>
  <c r="U140" i="4" s="1"/>
  <c r="W140" i="4" s="1"/>
  <c r="O132" i="4"/>
  <c r="T132" i="4" s="1"/>
  <c r="O87" i="4"/>
  <c r="O37" i="4"/>
  <c r="T37" i="4" s="1"/>
  <c r="U37" i="4" s="1"/>
  <c r="W37" i="4" s="1"/>
  <c r="O29" i="4"/>
  <c r="T29" i="4" s="1"/>
  <c r="U29" i="4" s="1"/>
  <c r="W29" i="4" s="1"/>
  <c r="O21" i="4"/>
  <c r="T21" i="4" s="1"/>
  <c r="M150" i="4"/>
  <c r="M87" i="4"/>
  <c r="O121" i="4"/>
  <c r="T121" i="4" s="1"/>
  <c r="U121" i="4" s="1"/>
  <c r="W121" i="4" s="1"/>
  <c r="O113" i="4"/>
  <c r="T113" i="4" s="1"/>
  <c r="U113" i="4" s="1"/>
  <c r="W113" i="4" s="1"/>
  <c r="O105" i="4"/>
  <c r="T105" i="4" s="1"/>
  <c r="U105" i="4" s="1"/>
  <c r="W105" i="4" s="1"/>
  <c r="O97" i="4"/>
  <c r="T97" i="4" s="1"/>
  <c r="G82" i="4"/>
  <c r="O76" i="4"/>
  <c r="T76" i="4" s="1"/>
  <c r="U76" i="4" s="1"/>
  <c r="W76" i="4" s="1"/>
  <c r="O68" i="4"/>
  <c r="T68" i="4" s="1"/>
  <c r="U68" i="4" s="1"/>
  <c r="W68" i="4" s="1"/>
  <c r="O60" i="4"/>
  <c r="T60" i="4" s="1"/>
  <c r="U60" i="4" s="1"/>
  <c r="W60" i="4" s="1"/>
  <c r="O46" i="4"/>
  <c r="O15" i="4"/>
  <c r="T15" i="4" s="1"/>
  <c r="U15" i="4" s="1"/>
  <c r="W15" i="4" s="1"/>
  <c r="U7" i="3"/>
  <c r="W7" i="3" s="1"/>
  <c r="U13" i="3"/>
  <c r="W13" i="3" s="1"/>
  <c r="U21" i="3"/>
  <c r="W21" i="3" s="1"/>
  <c r="M31" i="3"/>
  <c r="G31" i="3"/>
  <c r="O21" i="3"/>
  <c r="T21" i="3" s="1"/>
  <c r="O13" i="3"/>
  <c r="T13" i="3" s="1"/>
  <c r="K31" i="3"/>
  <c r="O5" i="3"/>
  <c r="O23" i="3"/>
  <c r="T23" i="3" s="1"/>
  <c r="U23" i="3" s="1"/>
  <c r="W23" i="3" s="1"/>
  <c r="O15" i="3"/>
  <c r="T15" i="3" s="1"/>
  <c r="U15" i="3" s="1"/>
  <c r="W15" i="3" s="1"/>
  <c r="U35" i="2"/>
  <c r="W35" i="2" s="1"/>
  <c r="U25" i="2"/>
  <c r="W25" i="2" s="1"/>
  <c r="U95" i="2"/>
  <c r="W95" i="2" s="1"/>
  <c r="U5" i="2"/>
  <c r="M197" i="2"/>
  <c r="O147" i="2"/>
  <c r="T147" i="2" s="1"/>
  <c r="U147" i="2" s="1"/>
  <c r="W147" i="2" s="1"/>
  <c r="O137" i="2"/>
  <c r="T137" i="2" s="1"/>
  <c r="U137" i="2" s="1"/>
  <c r="W137" i="2" s="1"/>
  <c r="O105" i="2"/>
  <c r="T105" i="2" s="1"/>
  <c r="U105" i="2" s="1"/>
  <c r="W105" i="2" s="1"/>
  <c r="V33" i="2"/>
  <c r="V197" i="2" s="1"/>
  <c r="O93" i="2"/>
  <c r="T93" i="2" s="1"/>
  <c r="U93" i="2" s="1"/>
  <c r="W93" i="2" s="1"/>
  <c r="G197" i="2"/>
  <c r="M692" i="1"/>
  <c r="U660" i="1"/>
  <c r="W660" i="1" s="1"/>
  <c r="W692" i="1" s="1"/>
  <c r="M591" i="1"/>
  <c r="U570" i="1"/>
  <c r="W570" i="1" s="1"/>
  <c r="U523" i="1"/>
  <c r="T525" i="1"/>
  <c r="T692" i="1"/>
  <c r="U680" i="1"/>
  <c r="W680" i="1" s="1"/>
  <c r="U668" i="1"/>
  <c r="W668" i="1" s="1"/>
  <c r="U556" i="1"/>
  <c r="M568" i="1"/>
  <c r="M625" i="1"/>
  <c r="U615" i="1"/>
  <c r="W615" i="1" s="1"/>
  <c r="U593" i="1"/>
  <c r="M595" i="1"/>
  <c r="U587" i="1"/>
  <c r="W587" i="1" s="1"/>
  <c r="M494" i="1"/>
  <c r="G496" i="1"/>
  <c r="M339" i="1"/>
  <c r="U327" i="1"/>
  <c r="W327" i="1" s="1"/>
  <c r="R629" i="1"/>
  <c r="O623" i="1"/>
  <c r="V605" i="1"/>
  <c r="V625" i="1" s="1"/>
  <c r="V647" i="1" s="1"/>
  <c r="R581" i="1"/>
  <c r="T581" i="1" s="1"/>
  <c r="U581" i="1" s="1"/>
  <c r="W581" i="1" s="1"/>
  <c r="U564" i="1"/>
  <c r="W564" i="1" s="1"/>
  <c r="U464" i="1"/>
  <c r="W464" i="1" s="1"/>
  <c r="U453" i="1"/>
  <c r="M455" i="1"/>
  <c r="U449" i="1"/>
  <c r="W449" i="1" s="1"/>
  <c r="S434" i="1"/>
  <c r="M451" i="1"/>
  <c r="O692" i="1"/>
  <c r="M643" i="1"/>
  <c r="M629" i="1"/>
  <c r="O613" i="1"/>
  <c r="T613" i="1" s="1"/>
  <c r="U613" i="1" s="1"/>
  <c r="W613" i="1" s="1"/>
  <c r="R583" i="1"/>
  <c r="T583" i="1" s="1"/>
  <c r="U583" i="1" s="1"/>
  <c r="W583" i="1" s="1"/>
  <c r="S568" i="1"/>
  <c r="S647" i="1" s="1"/>
  <c r="R550" i="1"/>
  <c r="U531" i="1"/>
  <c r="W531" i="1" s="1"/>
  <c r="M400" i="1"/>
  <c r="O400" i="1"/>
  <c r="G434" i="1"/>
  <c r="R400" i="1"/>
  <c r="W325" i="1"/>
  <c r="R589" i="1"/>
  <c r="T589" i="1" s="1"/>
  <c r="T577" i="1"/>
  <c r="U577" i="1" s="1"/>
  <c r="W577" i="1" s="1"/>
  <c r="T566" i="1"/>
  <c r="U566" i="1" s="1"/>
  <c r="W566" i="1" s="1"/>
  <c r="T527" i="1"/>
  <c r="T541" i="1" s="1"/>
  <c r="O541" i="1"/>
  <c r="M492" i="1"/>
  <c r="R492" i="1"/>
  <c r="U466" i="1"/>
  <c r="W466" i="1" s="1"/>
  <c r="U404" i="1"/>
  <c r="W404" i="1" s="1"/>
  <c r="M372" i="1"/>
  <c r="U362" i="1"/>
  <c r="W362" i="1" s="1"/>
  <c r="W348" i="1"/>
  <c r="U333" i="1"/>
  <c r="W333" i="1" s="1"/>
  <c r="M468" i="1"/>
  <c r="O468" i="1"/>
  <c r="R468" i="1"/>
  <c r="R472" i="1" s="1"/>
  <c r="U692" i="1"/>
  <c r="G625" i="1"/>
  <c r="G647" i="1" s="1"/>
  <c r="R617" i="1"/>
  <c r="R607" i="1"/>
  <c r="U76" i="1"/>
  <c r="W76" i="1" s="1"/>
  <c r="M82" i="1"/>
  <c r="R619" i="1"/>
  <c r="R625" i="1" s="1"/>
  <c r="O617" i="1"/>
  <c r="R609" i="1"/>
  <c r="T609" i="1" s="1"/>
  <c r="U609" i="1" s="1"/>
  <c r="W609" i="1" s="1"/>
  <c r="O607" i="1"/>
  <c r="M472" i="1"/>
  <c r="U447" i="1"/>
  <c r="W447" i="1" s="1"/>
  <c r="M443" i="1"/>
  <c r="U422" i="1"/>
  <c r="W422" i="1" s="1"/>
  <c r="U344" i="1"/>
  <c r="M346" i="1"/>
  <c r="O315" i="1"/>
  <c r="G591" i="1"/>
  <c r="O568" i="1"/>
  <c r="G568" i="1"/>
  <c r="P554" i="1"/>
  <c r="P647" i="1" s="1"/>
  <c r="P651" i="1" s="1"/>
  <c r="T529" i="1"/>
  <c r="U529" i="1" s="1"/>
  <c r="W529" i="1" s="1"/>
  <c r="O525" i="1"/>
  <c r="U516" i="1"/>
  <c r="W516" i="1" s="1"/>
  <c r="S496" i="1"/>
  <c r="U490" i="1"/>
  <c r="W490" i="1" s="1"/>
  <c r="G472" i="1"/>
  <c r="U406" i="1"/>
  <c r="W406" i="1" s="1"/>
  <c r="U358" i="1"/>
  <c r="W358" i="1" s="1"/>
  <c r="U335" i="1"/>
  <c r="W335" i="1" s="1"/>
  <c r="O451" i="1"/>
  <c r="U412" i="1"/>
  <c r="W412" i="1" s="1"/>
  <c r="S317" i="1"/>
  <c r="M527" i="1"/>
  <c r="M518" i="1"/>
  <c r="R504" i="1"/>
  <c r="R506" i="1" s="1"/>
  <c r="U460" i="1"/>
  <c r="R439" i="1"/>
  <c r="R443" i="1" s="1"/>
  <c r="R422" i="1"/>
  <c r="R381" i="1"/>
  <c r="R387" i="1" s="1"/>
  <c r="M377" i="1"/>
  <c r="G366" i="1"/>
  <c r="G389" i="1" s="1"/>
  <c r="M311" i="1"/>
  <c r="M309" i="1"/>
  <c r="M307" i="1"/>
  <c r="O264" i="1"/>
  <c r="R264" i="1"/>
  <c r="R268" i="1" s="1"/>
  <c r="M183" i="1"/>
  <c r="O183" i="1"/>
  <c r="G185" i="1"/>
  <c r="O504" i="1"/>
  <c r="R480" i="1"/>
  <c r="T480" i="1" s="1"/>
  <c r="U480" i="1" s="1"/>
  <c r="W480" i="1" s="1"/>
  <c r="R478" i="1"/>
  <c r="T478" i="1" s="1"/>
  <c r="U478" i="1" s="1"/>
  <c r="W478" i="1" s="1"/>
  <c r="T460" i="1"/>
  <c r="O439" i="1"/>
  <c r="O427" i="1"/>
  <c r="T427" i="1" s="1"/>
  <c r="U427" i="1" s="1"/>
  <c r="W427" i="1" s="1"/>
  <c r="O422" i="1"/>
  <c r="T422" i="1" s="1"/>
  <c r="R383" i="1"/>
  <c r="O381" i="1"/>
  <c r="U368" i="1"/>
  <c r="T273" i="1"/>
  <c r="O275" i="1"/>
  <c r="O245" i="1"/>
  <c r="R245" i="1"/>
  <c r="M241" i="1"/>
  <c r="G251" i="1"/>
  <c r="U124" i="1"/>
  <c r="T120" i="1"/>
  <c r="T122" i="1" s="1"/>
  <c r="O122" i="1"/>
  <c r="U74" i="1"/>
  <c r="R484" i="1"/>
  <c r="R482" i="1"/>
  <c r="G443" i="1"/>
  <c r="R432" i="1"/>
  <c r="O383" i="1"/>
  <c r="T383" i="1" s="1"/>
  <c r="U383" i="1" s="1"/>
  <c r="W383" i="1" s="1"/>
  <c r="O372" i="1"/>
  <c r="M366" i="1"/>
  <c r="R360" i="1"/>
  <c r="T360" i="1" s="1"/>
  <c r="U360" i="1" s="1"/>
  <c r="W360" i="1" s="1"/>
  <c r="R350" i="1"/>
  <c r="G339" i="1"/>
  <c r="O298" i="1"/>
  <c r="R298" i="1"/>
  <c r="M294" i="1"/>
  <c r="O294" i="1"/>
  <c r="T285" i="1"/>
  <c r="T289" i="1" s="1"/>
  <c r="O289" i="1"/>
  <c r="G283" i="1"/>
  <c r="U262" i="1"/>
  <c r="T243" i="1"/>
  <c r="U227" i="1"/>
  <c r="W227" i="1" s="1"/>
  <c r="V177" i="1"/>
  <c r="V181" i="1" s="1"/>
  <c r="M172" i="1"/>
  <c r="U172" i="1" s="1"/>
  <c r="W172" i="1" s="1"/>
  <c r="O172" i="1"/>
  <c r="T172" i="1" s="1"/>
  <c r="U90" i="1"/>
  <c r="U17" i="1"/>
  <c r="W17" i="1" s="1"/>
  <c r="O484" i="1"/>
  <c r="T484" i="1" s="1"/>
  <c r="U484" i="1" s="1"/>
  <c r="W484" i="1" s="1"/>
  <c r="O482" i="1"/>
  <c r="T482" i="1" s="1"/>
  <c r="U482" i="1" s="1"/>
  <c r="W482" i="1" s="1"/>
  <c r="O432" i="1"/>
  <c r="T432" i="1" s="1"/>
  <c r="U432" i="1" s="1"/>
  <c r="W432" i="1" s="1"/>
  <c r="R352" i="1"/>
  <c r="T352" i="1" s="1"/>
  <c r="U352" i="1" s="1"/>
  <c r="W352" i="1" s="1"/>
  <c r="O350" i="1"/>
  <c r="T329" i="1"/>
  <c r="T339" i="1" s="1"/>
  <c r="U305" i="1"/>
  <c r="U285" i="1"/>
  <c r="W285" i="1" s="1"/>
  <c r="O283" i="1"/>
  <c r="W177" i="1"/>
  <c r="W181" i="1" s="1"/>
  <c r="U181" i="1"/>
  <c r="T113" i="1"/>
  <c r="U113" i="1" s="1"/>
  <c r="W113" i="1" s="1"/>
  <c r="W99" i="1"/>
  <c r="G68" i="1"/>
  <c r="M64" i="1"/>
  <c r="U64" i="1" s="1"/>
  <c r="W64" i="1" s="1"/>
  <c r="U44" i="1"/>
  <c r="W44" i="1" s="1"/>
  <c r="M34" i="1"/>
  <c r="G46" i="1"/>
  <c r="T445" i="1"/>
  <c r="T451" i="1" s="1"/>
  <c r="R364" i="1"/>
  <c r="G259" i="1"/>
  <c r="M257" i="1"/>
  <c r="U243" i="1"/>
  <c r="W243" i="1" s="1"/>
  <c r="I204" i="1"/>
  <c r="I651" i="1" s="1"/>
  <c r="T170" i="1"/>
  <c r="O166" i="1"/>
  <c r="R166" i="1"/>
  <c r="R174" i="1" s="1"/>
  <c r="M149" i="1"/>
  <c r="O149" i="1"/>
  <c r="T149" i="1" s="1"/>
  <c r="T62" i="1"/>
  <c r="T68" i="1" s="1"/>
  <c r="R68" i="1"/>
  <c r="O364" i="1"/>
  <c r="T364" i="1" s="1"/>
  <c r="U364" i="1" s="1"/>
  <c r="W364" i="1" s="1"/>
  <c r="O259" i="1"/>
  <c r="T253" i="1"/>
  <c r="O247" i="1"/>
  <c r="R247" i="1"/>
  <c r="U216" i="1"/>
  <c r="W208" i="1"/>
  <c r="W216" i="1" s="1"/>
  <c r="U170" i="1"/>
  <c r="W170" i="1" s="1"/>
  <c r="U160" i="1"/>
  <c r="W160" i="1" s="1"/>
  <c r="V160" i="1"/>
  <c r="V174" i="1" s="1"/>
  <c r="G72" i="1"/>
  <c r="M70" i="1"/>
  <c r="M68" i="1"/>
  <c r="U62" i="1"/>
  <c r="W62" i="1" s="1"/>
  <c r="S55" i="1"/>
  <c r="M49" i="1"/>
  <c r="R49" i="1"/>
  <c r="R311" i="1"/>
  <c r="T311" i="1" s="1"/>
  <c r="R309" i="1"/>
  <c r="T309" i="1" s="1"/>
  <c r="R307" i="1"/>
  <c r="R315" i="1" s="1"/>
  <c r="M296" i="1"/>
  <c r="U296" i="1" s="1"/>
  <c r="W296" i="1" s="1"/>
  <c r="R296" i="1"/>
  <c r="T296" i="1" s="1"/>
  <c r="U281" i="1"/>
  <c r="W281" i="1" s="1"/>
  <c r="T283" i="1"/>
  <c r="T229" i="1"/>
  <c r="U229" i="1" s="1"/>
  <c r="W229" i="1" s="1"/>
  <c r="M191" i="1"/>
  <c r="O191" i="1"/>
  <c r="G181" i="1"/>
  <c r="U164" i="1"/>
  <c r="W164" i="1" s="1"/>
  <c r="G174" i="1"/>
  <c r="T146" i="1"/>
  <c r="U146" i="1" s="1"/>
  <c r="W146" i="1" s="1"/>
  <c r="S153" i="1"/>
  <c r="S204" i="1" s="1"/>
  <c r="T132" i="1"/>
  <c r="U132" i="1" s="1"/>
  <c r="W132" i="1" s="1"/>
  <c r="T118" i="1"/>
  <c r="U118" i="1" s="1"/>
  <c r="W118" i="1" s="1"/>
  <c r="U97" i="1"/>
  <c r="M105" i="1"/>
  <c r="O82" i="1"/>
  <c r="T80" i="1"/>
  <c r="U80" i="1" s="1"/>
  <c r="W80" i="1" s="1"/>
  <c r="U66" i="1"/>
  <c r="W66" i="1" s="1"/>
  <c r="M287" i="1"/>
  <c r="G289" i="1"/>
  <c r="G317" i="1" s="1"/>
  <c r="U277" i="1"/>
  <c r="M283" i="1"/>
  <c r="M264" i="1"/>
  <c r="M231" i="1"/>
  <c r="M233" i="1" s="1"/>
  <c r="M216" i="1"/>
  <c r="U200" i="1"/>
  <c r="M202" i="1"/>
  <c r="M168" i="1"/>
  <c r="U168" i="1" s="1"/>
  <c r="W168" i="1" s="1"/>
  <c r="U142" i="1"/>
  <c r="W142" i="1" s="1"/>
  <c r="G153" i="1"/>
  <c r="V93" i="1"/>
  <c r="V95" i="1" s="1"/>
  <c r="G95" i="1"/>
  <c r="M93" i="1"/>
  <c r="G82" i="1"/>
  <c r="U68" i="1"/>
  <c r="W60" i="1"/>
  <c r="G55" i="1"/>
  <c r="T38" i="1"/>
  <c r="U5" i="1"/>
  <c r="M29" i="1"/>
  <c r="R229" i="1"/>
  <c r="R126" i="1"/>
  <c r="R153" i="1" s="1"/>
  <c r="R223" i="1"/>
  <c r="G216" i="1"/>
  <c r="G233" i="1" s="1"/>
  <c r="U158" i="1"/>
  <c r="O126" i="1"/>
  <c r="W136" i="4" l="1"/>
  <c r="W150" i="4" s="1"/>
  <c r="U150" i="4"/>
  <c r="O82" i="4"/>
  <c r="T46" i="4"/>
  <c r="T11" i="4"/>
  <c r="M127" i="4"/>
  <c r="M153" i="4"/>
  <c r="G153" i="4"/>
  <c r="O150" i="4"/>
  <c r="W5" i="4"/>
  <c r="O41" i="4"/>
  <c r="T150" i="4"/>
  <c r="O127" i="4"/>
  <c r="T87" i="4"/>
  <c r="T127" i="4" s="1"/>
  <c r="T5" i="3"/>
  <c r="O31" i="3"/>
  <c r="W33" i="2"/>
  <c r="T197" i="2"/>
  <c r="O197" i="2"/>
  <c r="W5" i="2"/>
  <c r="W197" i="2" s="1"/>
  <c r="U197" i="2"/>
  <c r="T591" i="1"/>
  <c r="U589" i="1"/>
  <c r="S651" i="1"/>
  <c r="R204" i="1"/>
  <c r="R231" i="1"/>
  <c r="R233" i="1" s="1"/>
  <c r="T223" i="1"/>
  <c r="R55" i="1"/>
  <c r="T49" i="1"/>
  <c r="T55" i="1" s="1"/>
  <c r="M46" i="1"/>
  <c r="U34" i="1"/>
  <c r="V204" i="1"/>
  <c r="V651" i="1" s="1"/>
  <c r="T294" i="1"/>
  <c r="O300" i="1"/>
  <c r="M174" i="1"/>
  <c r="W460" i="1"/>
  <c r="M434" i="1"/>
  <c r="U445" i="1"/>
  <c r="M289" i="1"/>
  <c r="U287" i="1"/>
  <c r="M55" i="1"/>
  <c r="U49" i="1"/>
  <c r="W124" i="1"/>
  <c r="T275" i="1"/>
  <c r="U273" i="1"/>
  <c r="O443" i="1"/>
  <c r="T439" i="1"/>
  <c r="G204" i="1"/>
  <c r="G651" i="1" s="1"/>
  <c r="U309" i="1"/>
  <c r="W309" i="1" s="1"/>
  <c r="U346" i="1"/>
  <c r="W344" i="1"/>
  <c r="W346" i="1" s="1"/>
  <c r="R496" i="1"/>
  <c r="M315" i="1"/>
  <c r="U120" i="1"/>
  <c r="T619" i="1"/>
  <c r="U619" i="1" s="1"/>
  <c r="W619" i="1" s="1"/>
  <c r="U525" i="1"/>
  <c r="W523" i="1"/>
  <c r="W525" i="1" s="1"/>
  <c r="M95" i="1"/>
  <c r="U93" i="1"/>
  <c r="U202" i="1"/>
  <c r="W200" i="1"/>
  <c r="W202" i="1" s="1"/>
  <c r="R300" i="1"/>
  <c r="T183" i="1"/>
  <c r="T185" i="1" s="1"/>
  <c r="O185" i="1"/>
  <c r="U311" i="1"/>
  <c r="W311" i="1" s="1"/>
  <c r="U518" i="1"/>
  <c r="W518" i="1" s="1"/>
  <c r="M525" i="1"/>
  <c r="T607" i="1"/>
  <c r="U607" i="1" s="1"/>
  <c r="W607" i="1" s="1"/>
  <c r="O496" i="1"/>
  <c r="M631" i="1"/>
  <c r="W556" i="1"/>
  <c r="W568" i="1" s="1"/>
  <c r="U568" i="1"/>
  <c r="M259" i="1"/>
  <c r="U257" i="1"/>
  <c r="W257" i="1" s="1"/>
  <c r="T298" i="1"/>
  <c r="U298" i="1" s="1"/>
  <c r="W298" i="1" s="1"/>
  <c r="U183" i="1"/>
  <c r="M185" i="1"/>
  <c r="M541" i="1"/>
  <c r="U527" i="1"/>
  <c r="T492" i="1"/>
  <c r="T496" i="1" s="1"/>
  <c r="U643" i="1"/>
  <c r="M645" i="1"/>
  <c r="M647" i="1" s="1"/>
  <c r="T568" i="1"/>
  <c r="U29" i="1"/>
  <c r="W5" i="1"/>
  <c r="W29" i="1" s="1"/>
  <c r="W262" i="1"/>
  <c r="U241" i="1"/>
  <c r="M251" i="1"/>
  <c r="U372" i="1"/>
  <c r="W368" i="1"/>
  <c r="W372" i="1" s="1"/>
  <c r="U377" i="1"/>
  <c r="M387" i="1"/>
  <c r="M389" i="1" s="1"/>
  <c r="T307" i="1"/>
  <c r="T315" i="1" s="1"/>
  <c r="T617" i="1"/>
  <c r="U617" i="1" s="1"/>
  <c r="W617" i="1" s="1"/>
  <c r="U494" i="1"/>
  <c r="M496" i="1"/>
  <c r="U595" i="1"/>
  <c r="W593" i="1"/>
  <c r="W595" i="1" s="1"/>
  <c r="W605" i="1"/>
  <c r="O153" i="1"/>
  <c r="T126" i="1"/>
  <c r="T46" i="1"/>
  <c r="U38" i="1"/>
  <c r="W38" i="1" s="1"/>
  <c r="M268" i="1"/>
  <c r="M72" i="1"/>
  <c r="U70" i="1"/>
  <c r="U149" i="1"/>
  <c r="W149" i="1" s="1"/>
  <c r="M153" i="1"/>
  <c r="W305" i="1"/>
  <c r="R366" i="1"/>
  <c r="R389" i="1" s="1"/>
  <c r="R251" i="1"/>
  <c r="R317" i="1" s="1"/>
  <c r="O387" i="1"/>
  <c r="T381" i="1"/>
  <c r="T504" i="1"/>
  <c r="O506" i="1"/>
  <c r="T468" i="1"/>
  <c r="T472" i="1" s="1"/>
  <c r="R434" i="1"/>
  <c r="R554" i="1"/>
  <c r="T550" i="1"/>
  <c r="W158" i="1"/>
  <c r="U105" i="1"/>
  <c r="W97" i="1"/>
  <c r="W105" i="1" s="1"/>
  <c r="O195" i="1"/>
  <c r="T191" i="1"/>
  <c r="T195" i="1" s="1"/>
  <c r="T247" i="1"/>
  <c r="U247" i="1" s="1"/>
  <c r="W247" i="1" s="1"/>
  <c r="W74" i="1"/>
  <c r="W82" i="1" s="1"/>
  <c r="U82" i="1"/>
  <c r="O251" i="1"/>
  <c r="T245" i="1"/>
  <c r="U245" i="1" s="1"/>
  <c r="W245" i="1" s="1"/>
  <c r="T82" i="1"/>
  <c r="O268" i="1"/>
  <c r="O317" i="1" s="1"/>
  <c r="T264" i="1"/>
  <c r="T268" i="1" s="1"/>
  <c r="O472" i="1"/>
  <c r="U468" i="1"/>
  <c r="W468" i="1" s="1"/>
  <c r="O625" i="1"/>
  <c r="T623" i="1"/>
  <c r="W68" i="1"/>
  <c r="U283" i="1"/>
  <c r="W277" i="1"/>
  <c r="W283" i="1" s="1"/>
  <c r="U191" i="1"/>
  <c r="M195" i="1"/>
  <c r="M204" i="1" s="1"/>
  <c r="T259" i="1"/>
  <c r="U253" i="1"/>
  <c r="O174" i="1"/>
  <c r="T166" i="1"/>
  <c r="T350" i="1"/>
  <c r="O366" i="1"/>
  <c r="M300" i="1"/>
  <c r="U329" i="1"/>
  <c r="W329" i="1" s="1"/>
  <c r="W339" i="1" s="1"/>
  <c r="R591" i="1"/>
  <c r="O434" i="1"/>
  <c r="T400" i="1"/>
  <c r="T434" i="1" s="1"/>
  <c r="U455" i="1"/>
  <c r="W453" i="1"/>
  <c r="W455" i="1" s="1"/>
  <c r="T629" i="1"/>
  <c r="T631" i="1" s="1"/>
  <c r="R631" i="1"/>
  <c r="R647" i="1" s="1"/>
  <c r="U87" i="4" l="1"/>
  <c r="T41" i="4"/>
  <c r="U11" i="4"/>
  <c r="T82" i="4"/>
  <c r="T153" i="4" s="1"/>
  <c r="U46" i="4"/>
  <c r="O153" i="4"/>
  <c r="T31" i="3"/>
  <c r="U5" i="3"/>
  <c r="T554" i="1"/>
  <c r="U550" i="1"/>
  <c r="O389" i="1"/>
  <c r="W377" i="1"/>
  <c r="U451" i="1"/>
  <c r="W445" i="1"/>
  <c r="W451" i="1" s="1"/>
  <c r="T300" i="1"/>
  <c r="T317" i="1" s="1"/>
  <c r="W183" i="1"/>
  <c r="W185" i="1" s="1"/>
  <c r="U185" i="1"/>
  <c r="U629" i="1"/>
  <c r="R651" i="1"/>
  <c r="W191" i="1"/>
  <c r="W195" i="1" s="1"/>
  <c r="U195" i="1"/>
  <c r="U294" i="1"/>
  <c r="U400" i="1"/>
  <c r="U46" i="1"/>
  <c r="W34" i="1"/>
  <c r="W46" i="1" s="1"/>
  <c r="O204" i="1"/>
  <c r="U264" i="1"/>
  <c r="W643" i="1"/>
  <c r="W645" i="1" s="1"/>
  <c r="U645" i="1"/>
  <c r="T251" i="1"/>
  <c r="U339" i="1"/>
  <c r="W49" i="1"/>
  <c r="W55" i="1" s="1"/>
  <c r="U55" i="1"/>
  <c r="W472" i="1"/>
  <c r="T366" i="1"/>
  <c r="U350" i="1"/>
  <c r="W494" i="1"/>
  <c r="W241" i="1"/>
  <c r="W251" i="1" s="1"/>
  <c r="U251" i="1"/>
  <c r="U492" i="1"/>
  <c r="W492" i="1" s="1"/>
  <c r="U122" i="1"/>
  <c r="W120" i="1"/>
  <c r="W122" i="1" s="1"/>
  <c r="T443" i="1"/>
  <c r="U439" i="1"/>
  <c r="U472" i="1"/>
  <c r="W589" i="1"/>
  <c r="W591" i="1" s="1"/>
  <c r="U591" i="1"/>
  <c r="U166" i="1"/>
  <c r="T174" i="1"/>
  <c r="T204" i="1" s="1"/>
  <c r="M317" i="1"/>
  <c r="M651" i="1" s="1"/>
  <c r="W287" i="1"/>
  <c r="W289" i="1" s="1"/>
  <c r="U289" i="1"/>
  <c r="U307" i="1"/>
  <c r="T625" i="1"/>
  <c r="T647" i="1" s="1"/>
  <c r="U623" i="1"/>
  <c r="T506" i="1"/>
  <c r="U504" i="1"/>
  <c r="U126" i="1"/>
  <c r="T153" i="1"/>
  <c r="W527" i="1"/>
  <c r="W541" i="1" s="1"/>
  <c r="U541" i="1"/>
  <c r="W273" i="1"/>
  <c r="W275" i="1" s="1"/>
  <c r="U275" i="1"/>
  <c r="U223" i="1"/>
  <c r="T231" i="1"/>
  <c r="T233" i="1" s="1"/>
  <c r="U259" i="1"/>
  <c r="W253" i="1"/>
  <c r="W259" i="1" s="1"/>
  <c r="O647" i="1"/>
  <c r="O651" i="1" s="1"/>
  <c r="T387" i="1"/>
  <c r="T389" i="1" s="1"/>
  <c r="U381" i="1"/>
  <c r="W381" i="1" s="1"/>
  <c r="U72" i="1"/>
  <c r="W70" i="1"/>
  <c r="W72" i="1" s="1"/>
  <c r="W93" i="1"/>
  <c r="W95" i="1" s="1"/>
  <c r="U95" i="1"/>
  <c r="W46" i="4" l="1"/>
  <c r="W82" i="4" s="1"/>
  <c r="U82" i="4"/>
  <c r="W11" i="4"/>
  <c r="W41" i="4" s="1"/>
  <c r="U41" i="4"/>
  <c r="W87" i="4"/>
  <c r="W127" i="4" s="1"/>
  <c r="W153" i="4" s="1"/>
  <c r="U127" i="4"/>
  <c r="U153" i="4" s="1"/>
  <c r="U31" i="3"/>
  <c r="W5" i="3"/>
  <c r="W31" i="3" s="1"/>
  <c r="T651" i="1"/>
  <c r="U625" i="1"/>
  <c r="W623" i="1"/>
  <c r="W625" i="1" s="1"/>
  <c r="W166" i="1"/>
  <c r="W174" i="1" s="1"/>
  <c r="W204" i="1" s="1"/>
  <c r="U174" i="1"/>
  <c r="U204" i="1" s="1"/>
  <c r="W307" i="1"/>
  <c r="W315" i="1" s="1"/>
  <c r="W317" i="1" s="1"/>
  <c r="U315" i="1"/>
  <c r="U387" i="1"/>
  <c r="W496" i="1"/>
  <c r="W387" i="1"/>
  <c r="W126" i="1"/>
  <c r="W153" i="1" s="1"/>
  <c r="U153" i="1"/>
  <c r="W439" i="1"/>
  <c r="W443" i="1" s="1"/>
  <c r="U443" i="1"/>
  <c r="U496" i="1"/>
  <c r="W400" i="1"/>
  <c r="W434" i="1" s="1"/>
  <c r="U434" i="1"/>
  <c r="U631" i="1"/>
  <c r="U647" i="1" s="1"/>
  <c r="W629" i="1"/>
  <c r="W631" i="1" s="1"/>
  <c r="W647" i="1" s="1"/>
  <c r="W223" i="1"/>
  <c r="W231" i="1" s="1"/>
  <c r="W233" i="1" s="1"/>
  <c r="U231" i="1"/>
  <c r="U233" i="1" s="1"/>
  <c r="W504" i="1"/>
  <c r="W506" i="1" s="1"/>
  <c r="U506" i="1"/>
  <c r="W350" i="1"/>
  <c r="W366" i="1" s="1"/>
  <c r="U366" i="1"/>
  <c r="W294" i="1"/>
  <c r="W300" i="1" s="1"/>
  <c r="U300" i="1"/>
  <c r="W550" i="1"/>
  <c r="W554" i="1" s="1"/>
  <c r="U554" i="1"/>
  <c r="W264" i="1"/>
  <c r="W268" i="1" s="1"/>
  <c r="U268" i="1"/>
  <c r="W389" i="1" l="1"/>
  <c r="W651" i="1" s="1"/>
  <c r="W695" i="1" s="1"/>
  <c r="U389" i="1"/>
  <c r="U651" i="1" s="1"/>
  <c r="U317" i="1"/>
</calcChain>
</file>

<file path=xl/sharedStrings.xml><?xml version="1.0" encoding="utf-8"?>
<sst xmlns="http://schemas.openxmlformats.org/spreadsheetml/2006/main" count="2046" uniqueCount="611">
  <si>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</si>
  <si>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</si>
  <si>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</si>
  <si>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</si>
  <si>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</si>
  <si>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</si>
  <si>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</si>
  <si>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</si>
  <si>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</si>
  <si>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</si>
  <si>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</si>
  <si>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</si>
  <si>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</si>
  <si>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</si>
  <si>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</si>
  <si>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</si>
  <si>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</si>
  <si>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</si>
  <si>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</si>
  <si>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</si>
  <si>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</si>
  <si>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</si>
  <si>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</si>
  <si>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</si>
  <si>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</si>
  <si>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</si>
  <si>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</si>
  <si>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</si>
  <si>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</si>
  <si>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</si>
  <si>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</si>
  <si>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</si>
  <si>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</si>
  <si>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</si>
  <si>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</si>
  <si>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</si>
  <si>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</si>
  <si>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</si>
  <si>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</si>
  <si>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</si>
  <si>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</si>
  <si>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</si>
  <si>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</si>
  <si>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</si>
  <si>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</si>
  <si>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</si>
  <si>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</si>
  <si>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</si>
  <si>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</si>
  <si>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</si>
  <si>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</si>
  <si>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</si>
  <si>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</si>
  <si>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</si>
  <si>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</si>
  <si>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</si>
  <si>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</si>
  <si>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</si>
  <si>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</si>
  <si>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</si>
  <si>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</si>
  <si>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</si>
  <si>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</si>
  <si>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</si>
  <si>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</si>
  <si>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</si>
  <si>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</si>
  <si>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</si>
  <si>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</si>
  <si>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</si>
  <si>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</si>
  <si>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</si>
  <si>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</si>
  <si>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</si>
  <si>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</si>
  <si>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</si>
  <si>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</si>
  <si>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</si>
  <si>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</si>
  <si>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</si>
  <si>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</si>
  <si>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</si>
  <si>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</si>
  <si>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</si>
  <si>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</si>
  <si>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</si>
  <si>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</si>
  <si>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</si>
  <si>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</si>
  <si>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</si>
  <si>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</si>
  <si>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</si>
  <si>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</si>
  <si>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</si>
  <si>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>CHAVEZ LARIOS URIEL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</si>
  <si>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</si>
  <si>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</si>
  <si>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</si>
  <si>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</si>
  <si>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</si>
  <si>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</si>
  <si>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</si>
  <si>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</si>
  <si>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</si>
  <si>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</si>
  <si>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</si>
  <si>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</si>
  <si>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</si>
  <si>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</si>
  <si>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</si>
  <si>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</si>
  <si>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</si>
  <si>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</si>
  <si>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</si>
  <si>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</si>
  <si>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</si>
  <si>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</si>
  <si>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</si>
  <si>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</si>
  <si>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</si>
  <si>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</si>
  <si>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</si>
  <si>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</si>
  <si>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</si>
  <si>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</si>
  <si>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</si>
  <si>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>MARQUEZ MANZO JOSE LUIS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</si>
  <si>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</si>
  <si>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</si>
  <si>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</si>
  <si>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</si>
  <si>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</si>
  <si>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</si>
  <si>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</si>
  <si>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</si>
  <si>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</si>
  <si>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</si>
  <si>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</si>
  <si>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</si>
  <si>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</si>
  <si>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</si>
  <si>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MANUEL(PERMISO)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</si>
  <si>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</si>
  <si>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</si>
  <si>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</si>
  <si>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</si>
  <si>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</si>
  <si>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</si>
  <si>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</si>
  <si>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</si>
  <si>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</si>
  <si>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</si>
  <si>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</si>
  <si>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</si>
  <si>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</si>
  <si>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</si>
  <si>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</si>
  <si>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</si>
  <si>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</si>
  <si>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</si>
  <si>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</si>
  <si>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</si>
  <si>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</si>
  <si>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</si>
  <si>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</si>
  <si>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</si>
  <si>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</si>
  <si>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</si>
  <si>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</si>
  <si>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</si>
  <si>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</si>
  <si>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</si>
  <si>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</si>
  <si>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</si>
  <si>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</si>
  <si>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</si>
  <si>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</si>
  <si>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</si>
  <si>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</si>
  <si>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</si>
  <si>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</si>
  <si>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</si>
  <si>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</si>
  <si>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</si>
  <si>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</si>
  <si>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</si>
  <si>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</si>
  <si>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</si>
  <si>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</si>
  <si>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</si>
  <si>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</si>
  <si>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</si>
  <si>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</si>
  <si>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</si>
  <si>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</si>
  <si>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</si>
  <si>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</si>
  <si>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</si>
  <si>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</si>
  <si>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</si>
  <si>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</si>
  <si>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</si>
  <si>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</si>
  <si>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</si>
  <si>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</si>
  <si>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</si>
  <si>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GONZALEZ CEJA ADELA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</si>
  <si>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</si>
  <si>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</si>
  <si>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</si>
  <si>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</si>
  <si>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</si>
  <si>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</si>
  <si>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</si>
  <si>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</si>
  <si>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</si>
  <si>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</si>
  <si>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</si>
  <si>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</si>
  <si>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</si>
  <si>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</si>
  <si>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</si>
  <si>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</si>
  <si>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</si>
  <si>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</si>
  <si>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</si>
  <si>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</si>
  <si>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</si>
  <si>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</si>
  <si>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</si>
  <si>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</si>
  <si>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</si>
  <si>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</si>
  <si>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</si>
  <si>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</si>
  <si>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</si>
  <si>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</si>
  <si>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</si>
  <si>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</si>
  <si>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</si>
  <si>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</si>
  <si>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</si>
  <si>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</si>
  <si>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</si>
  <si>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</si>
  <si>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</si>
  <si>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</si>
  <si>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</si>
  <si>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</si>
  <si>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</si>
  <si>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</si>
  <si>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</si>
  <si>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</si>
  <si>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</si>
  <si>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</si>
  <si>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</si>
  <si>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</si>
  <si>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</si>
  <si>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</si>
  <si>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</si>
  <si>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</si>
  <si>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</si>
  <si>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</si>
  <si>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</si>
  <si>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</si>
  <si>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</si>
  <si>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</si>
  <si>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</si>
  <si>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</si>
  <si>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</si>
  <si>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</si>
  <si>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</si>
  <si>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</si>
  <si>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</si>
  <si>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</si>
  <si>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</si>
  <si>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</si>
  <si>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</si>
  <si>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</si>
  <si>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</si>
  <si>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</si>
  <si>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</si>
  <si>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</si>
  <si>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</si>
  <si>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</si>
  <si>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</si>
  <si>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</si>
  <si>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</si>
  <si>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</si>
  <si>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</si>
  <si>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</si>
  <si>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</si>
  <si>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</si>
  <si>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</si>
  <si>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</si>
  <si>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</si>
  <si>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</si>
  <si>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</si>
  <si>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</si>
  <si>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</si>
  <si>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</si>
  <si>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</si>
  <si>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</si>
  <si>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CARLOS(PERMISO)</t>
  </si>
  <si>
    <t xml:space="preserve">SUB-DIRECTOR 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</si>
  <si>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</si>
  <si>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</si>
  <si>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</si>
  <si>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</si>
  <si>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</si>
  <si>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</si>
  <si>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</si>
  <si>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</si>
  <si>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</si>
  <si>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</si>
  <si>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</si>
  <si>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</si>
  <si>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</si>
  <si>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</si>
  <si>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</si>
  <si>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</si>
  <si>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</si>
  <si>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</si>
  <si>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</si>
  <si>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</si>
  <si>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</si>
  <si>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</si>
  <si>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</si>
  <si>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</si>
  <si>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</si>
  <si>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</si>
  <si>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</si>
  <si>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</si>
  <si>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</si>
  <si>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</si>
  <si>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</si>
  <si>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</si>
  <si>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</si>
  <si>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</si>
  <si>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</si>
  <si>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</si>
  <si>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</si>
  <si>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</si>
  <si>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</si>
  <si>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</si>
  <si>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</si>
  <si>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</si>
  <si>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</si>
  <si>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</si>
  <si>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</si>
  <si>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</si>
  <si>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</si>
  <si>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</si>
  <si>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</si>
  <si>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</si>
  <si>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</si>
  <si>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</si>
  <si>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</si>
  <si>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</si>
  <si>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</si>
  <si>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</si>
  <si>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</si>
  <si>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</si>
  <si>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</si>
  <si>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</si>
  <si>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</si>
  <si>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</si>
  <si>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</si>
  <si>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</si>
  <si>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</si>
  <si>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</si>
  <si>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</si>
  <si>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</si>
  <si>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</si>
  <si>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</si>
  <si>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</si>
  <si>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</si>
  <si>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</si>
  <si>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</si>
  <si>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</si>
  <si>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</si>
  <si>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</si>
  <si>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</si>
  <si>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</si>
  <si>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</si>
  <si>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</si>
  <si>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</si>
  <si>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</si>
  <si>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</si>
  <si>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</si>
  <si>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</si>
  <si>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</si>
  <si>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</si>
  <si>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</si>
  <si>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</si>
  <si>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</si>
  <si>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</si>
  <si>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</si>
  <si>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</si>
  <si>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</si>
  <si>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</si>
  <si>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</si>
  <si>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</si>
  <si>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</si>
  <si>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</si>
  <si>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</si>
  <si>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</si>
  <si>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</si>
  <si>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</si>
  <si>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</si>
  <si>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</si>
  <si>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</si>
  <si>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</si>
  <si>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</si>
  <si>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</si>
  <si>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</si>
  <si>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</si>
  <si>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</si>
  <si>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</si>
  <si>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</si>
  <si>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</si>
  <si>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</si>
  <si>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</si>
  <si>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</si>
  <si>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</si>
  <si>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</si>
  <si>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</si>
  <si>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MARTINEZ NUÑEZ MARIANA</t>
  </si>
  <si>
    <t>CUBRE VACACIONES</t>
  </si>
  <si>
    <t>RODRIGUEZ MARTINEZ GILBERTO</t>
  </si>
  <si>
    <t>JIMENEZ LARA SAUL</t>
  </si>
  <si>
    <t>ARIAS MEJINEZ ROGELIO</t>
  </si>
  <si>
    <t>MORA GONZALEZ JOSE MIGUEL</t>
  </si>
  <si>
    <t>ARTEAGA RAMIREZ RAMON</t>
  </si>
  <si>
    <t>PARTIDA MORENO EFRAIN</t>
  </si>
  <si>
    <t>AGUILAR ORTIZ JOSE DE JESUS</t>
  </si>
  <si>
    <t>FLORES LOPEZ MIGUEL</t>
  </si>
  <si>
    <t>AUX RASTRO</t>
  </si>
  <si>
    <t>FARIAS FARIAS RAFAEL</t>
  </si>
  <si>
    <t>MORENO CUEVAS MOISES</t>
  </si>
  <si>
    <t>RIVERA VALENCIA JOSE MANUEL</t>
  </si>
  <si>
    <t>AYUDANTE MECANICO</t>
  </si>
  <si>
    <t>RIVERA MENDEZ HECTOR</t>
  </si>
  <si>
    <t>AYUDANTE DE MAQUINARIA</t>
  </si>
  <si>
    <t>GALLARDO AVILA JOSE</t>
  </si>
  <si>
    <t>RANGEL MUNGUIA J. GUADALUPE</t>
  </si>
  <si>
    <t>EVANGELISTA CHAVEZ ADOLFO</t>
  </si>
  <si>
    <t>MENDOZA GUERRERO ALFREDO</t>
  </si>
  <si>
    <t>LLAMAS GUERRERO IVAN</t>
  </si>
  <si>
    <t>PIZANO VAZQUEZ ALEJANDRO</t>
  </si>
  <si>
    <t>MARTINEZ ARELLANO JOSE DE JESUS</t>
  </si>
  <si>
    <t>LLAMAS GUERRERO ALDO FABIAN</t>
  </si>
  <si>
    <t>MEDRANO CLAUSTRO ALEJANDRO CRUZ</t>
  </si>
  <si>
    <t>FLORES LUPERCIO ARTURO</t>
  </si>
  <si>
    <t>SANCHEZ GARCIA SERGIO</t>
  </si>
  <si>
    <t>AYUDANTE DE ALBAÑIL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</si>
  <si>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</si>
  <si>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</si>
  <si>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</si>
  <si>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</si>
  <si>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</si>
  <si>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</si>
  <si>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</si>
  <si>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</si>
  <si>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LOPEZ MEJIA HILDA</t>
  </si>
  <si>
    <t>INTENDENTE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</si>
  <si>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</si>
  <si>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</si>
  <si>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</si>
  <si>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</si>
  <si>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</si>
  <si>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</si>
  <si>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</si>
  <si>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</si>
  <si>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</si>
  <si>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</si>
  <si>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</si>
  <si>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</si>
  <si>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</si>
  <si>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</si>
  <si>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</si>
  <si>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</si>
  <si>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</si>
  <si>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</si>
  <si>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</si>
  <si>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</si>
  <si>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</si>
  <si>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</si>
  <si>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</si>
  <si>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</si>
  <si>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</si>
  <si>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</si>
  <si>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</si>
  <si>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</si>
  <si>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</si>
  <si>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</si>
  <si>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</si>
  <si>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</si>
  <si>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</si>
  <si>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</si>
  <si>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LICEA MEDRANO EVERARDO</t>
  </si>
  <si>
    <t>ALMANZAR MORFIN JESUS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</si>
  <si>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</si>
  <si>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</si>
  <si>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</si>
  <si>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</si>
  <si>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</si>
  <si>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</si>
  <si>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</si>
  <si>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</si>
  <si>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</si>
  <si>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</si>
  <si>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</si>
  <si>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</si>
  <si>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</si>
  <si>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</si>
  <si>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MAGAÑA VENEGAS ALVARO</t>
  </si>
  <si>
    <t>INSTRUCTOR DE BANDAS DE GUERRA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</si>
  <si>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</si>
  <si>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</si>
  <si>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</si>
  <si>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</si>
  <si>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</si>
  <si>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</si>
  <si>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GUERRERO GOMEZ ALBERTO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</si>
  <si>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</si>
  <si>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</si>
  <si>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</si>
  <si>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</si>
  <si>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</si>
  <si>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</si>
  <si>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</si>
  <si>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TORRES GONZALEZ LUIS ANGEL</t>
  </si>
  <si>
    <t>ENC DE VALVULAS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</si>
  <si>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</si>
  <si>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</si>
  <si>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</si>
  <si>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</si>
  <si>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</si>
  <si>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</si>
  <si>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</si>
  <si>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</si>
  <si>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</si>
  <si>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</si>
  <si>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</si>
  <si>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</si>
  <si>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</si>
  <si>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</si>
  <si>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</si>
  <si>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</si>
  <si>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</si>
  <si>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</si>
  <si>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KEVIN JUVENAL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</si>
  <si>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</si>
  <si>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</si>
  <si>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</si>
  <si>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</si>
  <si>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</si>
  <si>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</si>
  <si>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</si>
  <si>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</si>
  <si>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</si>
  <si>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</si>
  <si>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</si>
  <si>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</si>
  <si>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</si>
  <si>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</si>
  <si>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</si>
  <si>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</si>
  <si>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</si>
  <si>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</si>
  <si>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</si>
  <si>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</si>
  <si>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</si>
  <si>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</si>
  <si>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</si>
  <si>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</si>
  <si>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OFICIAL</t>
  </si>
  <si>
    <t>VAZQUEZ BARAJAS CARLOS AARON</t>
  </si>
  <si>
    <t>MUNDO VERA RAUL</t>
  </si>
  <si>
    <t>SALAZAR VAZQUEZ IRMA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</si>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</sst>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32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8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8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8" xfId="2" applyFont="1" applyBorder="1" applyAlignment="1">
      <alignment horizontal="center"/>
    </xf>
    <xf numFmtId="165" fontId="3" fillId="0" borderId="8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5" fontId="3" fillId="0" borderId="8" xfId="2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8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8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8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8" xfId="2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5" borderId="7" xfId="1" applyFont="1" applyFill="1" applyBorder="1"/>
    <xf numFmtId="0" fontId="4" fillId="0" borderId="7" xfId="1" applyFont="1" applyBorder="1"/>
    <xf numFmtId="165" fontId="4" fillId="2" borderId="8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8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8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10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5" borderId="7" xfId="1" applyFont="1" applyFill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8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8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Border="1"/>
    <xf numFmtId="0" fontId="18" fillId="0" borderId="7" xfId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6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/>
    </xf>
    <xf numFmtId="0" fontId="18" fillId="7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wrapText="1"/>
    </xf>
    <xf numFmtId="0" fontId="18" fillId="7" borderId="1" xfId="1" applyFont="1" applyFill="1" applyBorder="1" applyAlignment="1">
      <alignment horizontal="center"/>
    </xf>
    <xf numFmtId="0" fontId="18" fillId="8" borderId="19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7" xfId="1" applyFont="1" applyFill="1" applyBorder="1" applyAlignment="1">
      <alignment horizontal="center"/>
    </xf>
    <xf numFmtId="0" fontId="18" fillId="4" borderId="37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7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0" fontId="19" fillId="0" borderId="7" xfId="1" applyFont="1" applyBorder="1" applyAlignment="1">
      <alignment wrapText="1"/>
    </xf>
    <xf numFmtId="0" fontId="18" fillId="0" borderId="4" xfId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 wrapText="1"/>
    </xf>
    <xf numFmtId="0" fontId="18" fillId="0" borderId="10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7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3" borderId="7" xfId="1" applyFont="1" applyFill="1" applyBorder="1"/>
    <xf numFmtId="0" fontId="19" fillId="5" borderId="7" xfId="1" applyFont="1" applyFill="1" applyBorder="1" applyAlignment="1">
      <alignment horizontal="right"/>
    </xf>
    <xf numFmtId="0" fontId="19" fillId="5" borderId="7" xfId="1" applyFont="1" applyFill="1" applyBorder="1"/>
    <xf numFmtId="0" fontId="19" fillId="5" borderId="7" xfId="1" applyFont="1" applyFill="1" applyBorder="1" applyAlignment="1">
      <alignment wrapText="1"/>
    </xf>
    <xf numFmtId="0" fontId="19" fillId="5" borderId="7" xfId="1" applyFont="1" applyFill="1" applyBorder="1" applyAlignment="1">
      <alignment horizontal="right" wrapText="1"/>
    </xf>
    <xf numFmtId="165" fontId="21" fillId="0" borderId="7" xfId="2" applyNumberFormat="1" applyFont="1" applyFill="1" applyBorder="1" applyAlignment="1">
      <alignment horizontal="center"/>
    </xf>
    <xf numFmtId="0" fontId="17" fillId="0" borderId="0" xfId="1" applyFont="1" applyFill="1"/>
    <xf numFmtId="0" fontId="18" fillId="0" borderId="7" xfId="1" applyFont="1" applyFill="1" applyBorder="1" applyAlignment="1">
      <alignment horizontal="center"/>
    </xf>
    <xf numFmtId="167" fontId="19" fillId="0" borderId="7" xfId="2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8" fillId="2" borderId="7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0" borderId="0" xfId="1" applyFont="1" applyAlignment="1"/>
    <xf numFmtId="0" fontId="18" fillId="0" borderId="0" xfId="1" applyFont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165" fontId="21" fillId="0" borderId="8" xfId="2" applyNumberFormat="1" applyFont="1" applyFill="1" applyBorder="1" applyAlignment="1">
      <alignment horizontal="center"/>
    </xf>
    <xf numFmtId="166" fontId="19" fillId="0" borderId="8" xfId="2" applyNumberFormat="1" applyFont="1" applyBorder="1" applyAlignment="1">
      <alignment horizontal="center"/>
    </xf>
    <xf numFmtId="165" fontId="19" fillId="0" borderId="8" xfId="2" applyFont="1" applyFill="1" applyBorder="1" applyAlignment="1">
      <alignment horizontal="center"/>
    </xf>
    <xf numFmtId="0" fontId="23" fillId="0" borderId="7" xfId="1" applyFont="1" applyBorder="1"/>
    <xf numFmtId="165" fontId="21" fillId="0" borderId="4" xfId="2" applyNumberFormat="1" applyFont="1" applyFill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5" fontId="19" fillId="0" borderId="4" xfId="2" applyFont="1" applyFill="1" applyBorder="1" applyAlignment="1">
      <alignment horizontal="center"/>
    </xf>
    <xf numFmtId="165" fontId="18" fillId="0" borderId="8" xfId="2" applyFont="1" applyBorder="1" applyAlignment="1">
      <alignment horizontal="center"/>
    </xf>
    <xf numFmtId="0" fontId="19" fillId="0" borderId="7" xfId="1" applyFont="1" applyBorder="1"/>
    <xf numFmtId="165" fontId="18" fillId="0" borderId="4" xfId="2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9" fillId="0" borderId="4" xfId="1" applyFont="1" applyBorder="1"/>
    <xf numFmtId="165" fontId="1" fillId="0" borderId="8" xfId="1" applyNumberFormat="1" applyBorder="1"/>
    <xf numFmtId="165" fontId="18" fillId="0" borderId="8" xfId="2" applyFont="1" applyFill="1" applyBorder="1" applyAlignment="1">
      <alignment horizontal="center"/>
    </xf>
    <xf numFmtId="0" fontId="1" fillId="0" borderId="8" xfId="1" applyBorder="1"/>
    <xf numFmtId="165" fontId="19" fillId="0" borderId="8" xfId="2" applyFont="1" applyBorder="1" applyAlignment="1">
      <alignment horizontal="center"/>
    </xf>
    <xf numFmtId="165" fontId="18" fillId="0" borderId="4" xfId="2" applyFont="1" applyFill="1" applyBorder="1" applyAlignment="1">
      <alignment horizontal="center"/>
    </xf>
    <xf numFmtId="165" fontId="19" fillId="0" borderId="4" xfId="2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/>
    <xf numFmtId="165" fontId="18" fillId="5" borderId="13" xfId="1" applyNumberFormat="1" applyFont="1" applyFill="1" applyBorder="1" applyAlignment="1"/>
    <xf numFmtId="0" fontId="17" fillId="9" borderId="0" xfId="1" applyFont="1" applyFill="1" applyBorder="1" applyAlignment="1"/>
    <xf numFmtId="0" fontId="24" fillId="9" borderId="0" xfId="1" applyFont="1" applyFill="1" applyBorder="1" applyAlignment="1"/>
    <xf numFmtId="0" fontId="18" fillId="10" borderId="20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5" fillId="7" borderId="1" xfId="1" applyFont="1" applyFill="1" applyBorder="1" applyAlignment="1">
      <alignment horizontal="center"/>
    </xf>
    <xf numFmtId="0" fontId="18" fillId="10" borderId="19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wrapText="1"/>
    </xf>
    <xf numFmtId="0" fontId="18" fillId="7" borderId="27" xfId="1" applyFont="1" applyFill="1" applyBorder="1" applyAlignment="1">
      <alignment horizontal="center"/>
    </xf>
    <xf numFmtId="0" fontId="26" fillId="8" borderId="1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168" fontId="19" fillId="0" borderId="8" xfId="2" applyNumberFormat="1" applyFont="1" applyBorder="1" applyAlignment="1">
      <alignment horizontal="center"/>
    </xf>
    <xf numFmtId="0" fontId="18" fillId="0" borderId="8" xfId="1" applyNumberFormat="1" applyFont="1" applyBorder="1" applyAlignment="1">
      <alignment horizontal="center"/>
    </xf>
    <xf numFmtId="168" fontId="19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8" fontId="19" fillId="0" borderId="8" xfId="2" applyNumberFormat="1" applyFont="1" applyFill="1" applyBorder="1" applyAlignment="1">
      <alignment horizontal="center"/>
    </xf>
    <xf numFmtId="0" fontId="19" fillId="5" borderId="4" xfId="1" applyFont="1" applyFill="1" applyBorder="1"/>
    <xf numFmtId="168" fontId="19" fillId="0" borderId="4" xfId="2" applyNumberFormat="1" applyFont="1" applyFill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0" fontId="17" fillId="11" borderId="0" xfId="1" applyFont="1" applyFill="1"/>
    <xf numFmtId="0" fontId="19" fillId="0" borderId="7" xfId="1" applyFont="1" applyFill="1" applyBorder="1"/>
    <xf numFmtId="0" fontId="19" fillId="0" borderId="0" xfId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2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8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10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9" fillId="3" borderId="4" xfId="1" applyFont="1" applyFill="1" applyBorder="1"/>
    <xf numFmtId="165" fontId="18" fillId="0" borderId="4" xfId="1" applyNumberFormat="1" applyFont="1" applyFill="1" applyBorder="1" applyAlignment="1">
      <alignment horizontal="center"/>
    </xf>
    <xf numFmtId="0" fontId="19" fillId="0" borderId="7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7" xfId="1" applyNumberFormat="1" applyFont="1" applyBorder="1" applyAlignment="1">
      <alignment horizontal="center"/>
    </xf>
    <xf numFmtId="0" fontId="18" fillId="5" borderId="7" xfId="1" applyFont="1" applyFill="1" applyBorder="1"/>
    <xf numFmtId="165" fontId="18" fillId="0" borderId="7" xfId="2" applyFont="1" applyFill="1" applyBorder="1" applyAlignment="1">
      <alignment horizontal="center"/>
    </xf>
    <xf numFmtId="165" fontId="18" fillId="0" borderId="7" xfId="2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8" fillId="0" borderId="0" xfId="2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NOMINA%20EVENTUALES%20%201%20JUN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NOMINA%20EVENTUALES%20%202%20JUN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ProtC%20%202%20JUN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N%2017/Segu.P%20%202%20JUN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11" style="403" customWidth="1"/>
    <col min="4" max="4" width="11.88671875" style="403" customWidth="1"/>
    <col min="5" max="5" width="18.6640625" style="403" customWidth="1"/>
    <col min="6" max="6" width="18" style="403" customWidth="1"/>
    <col min="7" max="7" width="26.554687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3" width="27.44140625" style="403" customWidth="1"/>
    <col min="14" max="14" width="23.664062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4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614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29" t="s">
        <v>25</v>
      </c>
      <c r="I2" s="529" t="s">
        <v>604</v>
      </c>
      <c r="J2" s="528" t="s">
        <v>44</v>
      </c>
      <c r="K2" s="528" t="s">
        <v>43</v>
      </c>
      <c r="L2" s="528" t="s">
        <v>573</v>
      </c>
      <c r="M2" s="527" t="s">
        <v>35</v>
      </c>
      <c r="N2" s="526" t="s">
        <v>63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572</v>
      </c>
      <c r="T2" s="522" t="s">
        <v>35</v>
      </c>
      <c r="U2" s="521" t="s">
        <v>35</v>
      </c>
      <c r="V2" s="520" t="s">
        <v>593</v>
      </c>
      <c r="W2" s="519" t="s">
        <v>33</v>
      </c>
      <c r="X2" s="614"/>
    </row>
    <row r="3" spans="1:24" s="418" customFormat="1" ht="83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571</v>
      </c>
      <c r="G3" s="514"/>
      <c r="H3" s="512" t="s">
        <v>28</v>
      </c>
      <c r="I3" s="512" t="s">
        <v>603</v>
      </c>
      <c r="J3" s="510" t="s">
        <v>29</v>
      </c>
      <c r="K3" s="511" t="s">
        <v>92</v>
      </c>
      <c r="L3" s="510" t="s">
        <v>91</v>
      </c>
      <c r="M3" s="509"/>
      <c r="N3" s="508"/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602</v>
      </c>
      <c r="W3" s="501" t="s">
        <v>19</v>
      </c>
      <c r="X3" s="614"/>
    </row>
    <row r="4" spans="1:24" s="459" customFormat="1" ht="65.25" customHeight="1" x14ac:dyDescent="0.45">
      <c r="A4" s="499" t="s">
        <v>601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10" t="s">
        <v>590</v>
      </c>
      <c r="B5" s="434"/>
      <c r="C5" s="562">
        <v>1100</v>
      </c>
      <c r="D5" s="562">
        <v>1000</v>
      </c>
      <c r="E5" s="440">
        <v>525.12</v>
      </c>
      <c r="F5" s="561">
        <v>15</v>
      </c>
      <c r="G5" s="438">
        <f>E5*F5</f>
        <v>7876.8</v>
      </c>
      <c r="H5" s="436">
        <v>0</v>
      </c>
      <c r="I5" s="436">
        <v>0</v>
      </c>
      <c r="J5" s="436">
        <v>0</v>
      </c>
      <c r="K5" s="436">
        <v>0</v>
      </c>
      <c r="L5" s="436">
        <v>0</v>
      </c>
      <c r="M5" s="436">
        <f>G5+H5+I5+J5+K5+L5</f>
        <v>7876.8</v>
      </c>
      <c r="N5" s="435">
        <v>1135.3</v>
      </c>
      <c r="O5" s="436">
        <f>G5*1.1875%</f>
        <v>93.537000000000006</v>
      </c>
      <c r="P5" s="436">
        <v>0</v>
      </c>
      <c r="Q5" s="436">
        <v>0</v>
      </c>
      <c r="R5" s="436">
        <v>0</v>
      </c>
      <c r="S5" s="436">
        <v>0</v>
      </c>
      <c r="T5" s="436">
        <f>N5+O5+P5+Q5+R5+S5</f>
        <v>1228.837</v>
      </c>
      <c r="U5" s="436">
        <f>M5-T5</f>
        <v>6647.9629999999997</v>
      </c>
      <c r="V5" s="436">
        <v>0</v>
      </c>
      <c r="W5" s="435">
        <f>U5-V5</f>
        <v>6647.9629999999997</v>
      </c>
      <c r="X5" s="434"/>
    </row>
    <row r="6" spans="1:24" ht="65.25" customHeight="1" x14ac:dyDescent="0.5">
      <c r="A6" s="452"/>
      <c r="B6" s="426"/>
      <c r="C6" s="560"/>
      <c r="D6" s="560"/>
      <c r="E6" s="432"/>
      <c r="F6" s="559"/>
      <c r="G6" s="430"/>
      <c r="H6" s="428"/>
      <c r="I6" s="428"/>
      <c r="J6" s="428"/>
      <c r="K6" s="428"/>
      <c r="L6" s="428"/>
      <c r="M6" s="428"/>
      <c r="N6" s="427"/>
      <c r="O6" s="428"/>
      <c r="P6" s="428"/>
      <c r="Q6" s="428"/>
      <c r="R6" s="428"/>
      <c r="S6" s="428"/>
      <c r="T6" s="428"/>
      <c r="U6" s="428"/>
      <c r="V6" s="428"/>
      <c r="W6" s="427"/>
      <c r="X6" s="426"/>
    </row>
    <row r="7" spans="1:24" ht="65.25" customHeight="1" x14ac:dyDescent="0.5">
      <c r="A7" s="451" t="s">
        <v>610</v>
      </c>
      <c r="B7" s="434"/>
      <c r="C7" s="562">
        <v>1100</v>
      </c>
      <c r="D7" s="562">
        <v>1000</v>
      </c>
      <c r="E7" s="440">
        <v>445.87</v>
      </c>
      <c r="F7" s="561">
        <v>15</v>
      </c>
      <c r="G7" s="438">
        <f>E7*F7</f>
        <v>6688.05</v>
      </c>
      <c r="H7" s="436">
        <v>0</v>
      </c>
      <c r="I7" s="436">
        <v>0</v>
      </c>
      <c r="J7" s="436">
        <v>0</v>
      </c>
      <c r="K7" s="435">
        <v>0</v>
      </c>
      <c r="L7" s="435">
        <v>0</v>
      </c>
      <c r="M7" s="436">
        <f>G7+H7+I7+J7+K7+L7</f>
        <v>6688.05</v>
      </c>
      <c r="N7" s="436">
        <v>881.38</v>
      </c>
      <c r="O7" s="436">
        <f>G7*1.1875%</f>
        <v>79.420593750000009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960.80059374999996</v>
      </c>
      <c r="U7" s="436">
        <f>M7-T7</f>
        <v>5727.24940625</v>
      </c>
      <c r="V7" s="436">
        <v>243.55</v>
      </c>
      <c r="W7" s="435">
        <f>U7-V7</f>
        <v>5483.6994062499998</v>
      </c>
      <c r="X7" s="434"/>
    </row>
    <row r="8" spans="1:24" ht="65.25" customHeight="1" x14ac:dyDescent="0.5">
      <c r="A8" s="452"/>
      <c r="B8" s="426"/>
      <c r="C8" s="560"/>
      <c r="D8" s="560"/>
      <c r="E8" s="432"/>
      <c r="F8" s="559"/>
      <c r="G8" s="430"/>
      <c r="H8" s="428"/>
      <c r="I8" s="428"/>
      <c r="J8" s="428"/>
      <c r="K8" s="427"/>
      <c r="L8" s="427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7"/>
      <c r="X8" s="426"/>
    </row>
    <row r="9" spans="1:24" ht="65.25" customHeight="1" x14ac:dyDescent="0.5">
      <c r="A9" s="451" t="s">
        <v>610</v>
      </c>
      <c r="B9" s="434"/>
      <c r="C9" s="562">
        <v>1100</v>
      </c>
      <c r="D9" s="562">
        <v>1000</v>
      </c>
      <c r="E9" s="440">
        <v>445.87</v>
      </c>
      <c r="F9" s="561">
        <v>15</v>
      </c>
      <c r="G9" s="438">
        <f>E9*F9</f>
        <v>6688.05</v>
      </c>
      <c r="H9" s="436">
        <v>0</v>
      </c>
      <c r="I9" s="436">
        <v>0</v>
      </c>
      <c r="J9" s="436"/>
      <c r="K9" s="436">
        <v>0</v>
      </c>
      <c r="L9" s="436">
        <v>0</v>
      </c>
      <c r="M9" s="436">
        <f>G9+H9+I9+J9+K9+L9</f>
        <v>6688.05</v>
      </c>
      <c r="N9" s="435">
        <v>881.38</v>
      </c>
      <c r="O9" s="436">
        <f>G9*1.1875%</f>
        <v>79.420593750000009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960.80059374999996</v>
      </c>
      <c r="U9" s="436">
        <f>M9-T9</f>
        <v>5727.24940625</v>
      </c>
      <c r="V9" s="436"/>
      <c r="W9" s="435">
        <f>U9-V9</f>
        <v>5727.24940625</v>
      </c>
      <c r="X9" s="434"/>
    </row>
    <row r="10" spans="1:24" ht="65.25" customHeight="1" x14ac:dyDescent="0.5">
      <c r="A10" s="452"/>
      <c r="B10" s="426"/>
      <c r="C10" s="560"/>
      <c r="D10" s="560"/>
      <c r="E10" s="432"/>
      <c r="F10" s="559"/>
      <c r="G10" s="430"/>
      <c r="H10" s="428"/>
      <c r="I10" s="428"/>
      <c r="J10" s="428"/>
      <c r="K10" s="428"/>
      <c r="L10" s="428"/>
      <c r="M10" s="428"/>
      <c r="N10" s="427"/>
      <c r="O10" s="428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51" t="s">
        <v>609</v>
      </c>
      <c r="B11" s="434"/>
      <c r="C11" s="562">
        <v>1100</v>
      </c>
      <c r="D11" s="562">
        <v>1000</v>
      </c>
      <c r="E11" s="440"/>
      <c r="F11" s="561"/>
      <c r="G11" s="438">
        <f>E11*F11</f>
        <v>0</v>
      </c>
      <c r="H11" s="436"/>
      <c r="I11" s="436">
        <v>0</v>
      </c>
      <c r="J11" s="436">
        <v>0</v>
      </c>
      <c r="K11" s="435">
        <v>0</v>
      </c>
      <c r="L11" s="435">
        <v>0</v>
      </c>
      <c r="M11" s="436">
        <f>G11+H11+I11+J11+K11+L11</f>
        <v>0</v>
      </c>
      <c r="N11" s="436">
        <v>0</v>
      </c>
      <c r="O11" s="436">
        <f>M11*1.1875%</f>
        <v>0</v>
      </c>
      <c r="P11" s="436">
        <v>0</v>
      </c>
      <c r="Q11" s="436">
        <v>0</v>
      </c>
      <c r="R11" s="436">
        <f>G11*1%</f>
        <v>0</v>
      </c>
      <c r="S11" s="436">
        <v>0</v>
      </c>
      <c r="T11" s="436">
        <f>N11+O11+P11+Q11+R11+S11</f>
        <v>0</v>
      </c>
      <c r="U11" s="436">
        <f>M11-T11</f>
        <v>0</v>
      </c>
      <c r="V11" s="436"/>
      <c r="W11" s="435">
        <f>U11-V11</f>
        <v>0</v>
      </c>
      <c r="X11" s="434"/>
    </row>
    <row r="12" spans="1:24" ht="65.25" customHeight="1" x14ac:dyDescent="0.5">
      <c r="A12" s="452"/>
      <c r="B12" s="426"/>
      <c r="C12" s="560"/>
      <c r="D12" s="560"/>
      <c r="E12" s="432"/>
      <c r="F12" s="559"/>
      <c r="G12" s="430"/>
      <c r="H12" s="428"/>
      <c r="I12" s="428"/>
      <c r="J12" s="428"/>
      <c r="K12" s="427"/>
      <c r="L12" s="427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7"/>
      <c r="X12" s="426"/>
    </row>
    <row r="13" spans="1:24" s="456" customFormat="1" ht="65.25" customHeight="1" x14ac:dyDescent="0.5">
      <c r="A13" s="451" t="s">
        <v>599</v>
      </c>
      <c r="B13" s="604"/>
      <c r="C13" s="605">
        <v>1100</v>
      </c>
      <c r="D13" s="605">
        <v>1000</v>
      </c>
      <c r="E13" s="440">
        <v>445.87</v>
      </c>
      <c r="F13" s="565">
        <v>15</v>
      </c>
      <c r="G13" s="440">
        <f>E13*F13</f>
        <v>6688.05</v>
      </c>
      <c r="H13" s="435">
        <v>0</v>
      </c>
      <c r="I13" s="436">
        <v>0</v>
      </c>
      <c r="J13" s="435"/>
      <c r="K13" s="435">
        <v>0</v>
      </c>
      <c r="L13" s="435">
        <v>0</v>
      </c>
      <c r="M13" s="436">
        <f>G13+H13+I13+J13+K13+L13</f>
        <v>6688.05</v>
      </c>
      <c r="N13" s="435">
        <v>881.38</v>
      </c>
      <c r="O13" s="436">
        <f>G13*1.1875%</f>
        <v>79.420593750000009</v>
      </c>
      <c r="P13" s="435">
        <v>0</v>
      </c>
      <c r="Q13" s="435">
        <v>0</v>
      </c>
      <c r="R13" s="435">
        <v>0</v>
      </c>
      <c r="S13" s="435">
        <v>0</v>
      </c>
      <c r="T13" s="436">
        <f>N13+O13+P13+Q13+R13+S13</f>
        <v>960.80059374999996</v>
      </c>
      <c r="U13" s="435">
        <f>M13-T13</f>
        <v>5727.24940625</v>
      </c>
      <c r="V13" s="435">
        <v>100</v>
      </c>
      <c r="W13" s="435">
        <f>U13-V13</f>
        <v>5627.24940625</v>
      </c>
      <c r="X13" s="604"/>
    </row>
    <row r="14" spans="1:24" s="456" customFormat="1" ht="65.25" customHeight="1" x14ac:dyDescent="0.5">
      <c r="A14" s="452"/>
      <c r="B14" s="603"/>
      <c r="C14" s="601"/>
      <c r="D14" s="601"/>
      <c r="E14" s="432"/>
      <c r="F14" s="563"/>
      <c r="G14" s="432"/>
      <c r="H14" s="427"/>
      <c r="I14" s="428"/>
      <c r="J14" s="427"/>
      <c r="K14" s="427"/>
      <c r="L14" s="427"/>
      <c r="M14" s="428"/>
      <c r="N14" s="427"/>
      <c r="O14" s="428"/>
      <c r="P14" s="427"/>
      <c r="Q14" s="427"/>
      <c r="R14" s="427"/>
      <c r="S14" s="427"/>
      <c r="T14" s="428"/>
      <c r="U14" s="427"/>
      <c r="V14" s="427"/>
      <c r="W14" s="427"/>
      <c r="X14" s="603"/>
    </row>
    <row r="15" spans="1:24" ht="65.25" customHeight="1" x14ac:dyDescent="0.5">
      <c r="A15" s="451" t="s">
        <v>608</v>
      </c>
      <c r="B15" s="434"/>
      <c r="C15" s="562">
        <v>1100</v>
      </c>
      <c r="D15" s="562">
        <v>1000</v>
      </c>
      <c r="E15" s="440">
        <v>263.41000000000003</v>
      </c>
      <c r="F15" s="561">
        <v>15</v>
      </c>
      <c r="G15" s="438">
        <f>E15*F15</f>
        <v>3951.1500000000005</v>
      </c>
      <c r="H15" s="436">
        <v>0</v>
      </c>
      <c r="I15" s="436">
        <v>0</v>
      </c>
      <c r="J15" s="436">
        <v>0</v>
      </c>
      <c r="K15" s="435">
        <v>0</v>
      </c>
      <c r="L15" s="435">
        <v>0</v>
      </c>
      <c r="M15" s="436">
        <f>G15+H15+I15+J15+K15+L15</f>
        <v>3951.1500000000005</v>
      </c>
      <c r="N15" s="436">
        <v>341.27</v>
      </c>
      <c r="O15" s="436">
        <f>G15*1.1875%</f>
        <v>46.919906250000004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388.18990624999998</v>
      </c>
      <c r="U15" s="436">
        <f>M15-T15</f>
        <v>3562.9600937500004</v>
      </c>
      <c r="V15" s="436"/>
      <c r="W15" s="435">
        <f>U15-V15</f>
        <v>3562.9600937500004</v>
      </c>
      <c r="X15" s="434"/>
    </row>
    <row r="16" spans="1:24" ht="65.25" customHeight="1" x14ac:dyDescent="0.5">
      <c r="A16" s="452"/>
      <c r="B16" s="426"/>
      <c r="C16" s="560"/>
      <c r="D16" s="560"/>
      <c r="E16" s="432"/>
      <c r="F16" s="559"/>
      <c r="G16" s="430"/>
      <c r="H16" s="428"/>
      <c r="I16" s="428"/>
      <c r="J16" s="428"/>
      <c r="K16" s="427"/>
      <c r="L16" s="427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7"/>
      <c r="X16" s="426"/>
    </row>
    <row r="17" spans="1:24" ht="65.25" customHeight="1" x14ac:dyDescent="0.5">
      <c r="A17" s="451" t="s">
        <v>607</v>
      </c>
      <c r="B17" s="434"/>
      <c r="C17" s="562">
        <v>1100</v>
      </c>
      <c r="D17" s="562">
        <v>1000</v>
      </c>
      <c r="E17" s="440">
        <v>0</v>
      </c>
      <c r="F17" s="561">
        <v>15</v>
      </c>
      <c r="G17" s="438">
        <f>E17*F17</f>
        <v>0</v>
      </c>
      <c r="H17" s="436">
        <v>0</v>
      </c>
      <c r="I17" s="436">
        <v>0</v>
      </c>
      <c r="J17" s="436">
        <v>0</v>
      </c>
      <c r="K17" s="435">
        <v>0</v>
      </c>
      <c r="L17" s="435">
        <v>0</v>
      </c>
      <c r="M17" s="436">
        <f>G17+H17+I17+J17+K17+L17</f>
        <v>0</v>
      </c>
      <c r="N17" s="436">
        <v>0</v>
      </c>
      <c r="O17" s="436">
        <f>G17*1.1875%</f>
        <v>0</v>
      </c>
      <c r="P17" s="436">
        <v>0</v>
      </c>
      <c r="Q17" s="436">
        <v>0</v>
      </c>
      <c r="R17" s="436">
        <f>G17*1%</f>
        <v>0</v>
      </c>
      <c r="S17" s="436">
        <v>0</v>
      </c>
      <c r="T17" s="436">
        <f>N17+O17+P17+Q17+R17+S17</f>
        <v>0</v>
      </c>
      <c r="U17" s="436">
        <f>M17-T17</f>
        <v>0</v>
      </c>
      <c r="V17" s="436"/>
      <c r="W17" s="435">
        <f>U17-V17</f>
        <v>0</v>
      </c>
      <c r="X17" s="434"/>
    </row>
    <row r="18" spans="1:24" ht="65.25" customHeight="1" x14ac:dyDescent="0.5">
      <c r="A18" s="452"/>
      <c r="B18" s="426"/>
      <c r="C18" s="560"/>
      <c r="D18" s="560"/>
      <c r="E18" s="432"/>
      <c r="F18" s="559"/>
      <c r="G18" s="430"/>
      <c r="H18" s="428"/>
      <c r="I18" s="428"/>
      <c r="J18" s="428"/>
      <c r="K18" s="427"/>
      <c r="L18" s="427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7"/>
      <c r="X18" s="426"/>
    </row>
    <row r="19" spans="1:24" ht="65.25" customHeight="1" x14ac:dyDescent="0.5">
      <c r="A19" s="451" t="s">
        <v>607</v>
      </c>
      <c r="B19" s="434"/>
      <c r="C19" s="562">
        <v>1100</v>
      </c>
      <c r="D19" s="562">
        <v>1000</v>
      </c>
      <c r="E19" s="440">
        <v>235.31</v>
      </c>
      <c r="F19" s="561">
        <v>15</v>
      </c>
      <c r="G19" s="438">
        <f>E19*F19</f>
        <v>3529.65</v>
      </c>
      <c r="H19" s="436">
        <v>0</v>
      </c>
      <c r="I19" s="436">
        <v>0</v>
      </c>
      <c r="J19" s="436"/>
      <c r="K19" s="435">
        <v>0</v>
      </c>
      <c r="L19" s="435">
        <v>0</v>
      </c>
      <c r="M19" s="436">
        <f>G19+H19+I19+J19+K19+L19</f>
        <v>3529.65</v>
      </c>
      <c r="N19" s="436">
        <v>172.57</v>
      </c>
      <c r="O19" s="436">
        <f>G19*1.1875%</f>
        <v>41.914593750000002</v>
      </c>
      <c r="P19" s="436">
        <v>0</v>
      </c>
      <c r="Q19" s="436">
        <v>0</v>
      </c>
      <c r="R19" s="436"/>
      <c r="S19" s="436">
        <v>0</v>
      </c>
      <c r="T19" s="436">
        <f>N19+O19+P19+Q19+R19+S19</f>
        <v>214.48459374999999</v>
      </c>
      <c r="U19" s="436">
        <f>M19-T19</f>
        <v>3315.1654062500002</v>
      </c>
      <c r="V19" s="436"/>
      <c r="W19" s="435">
        <f>U19-V19</f>
        <v>3315.1654062500002</v>
      </c>
      <c r="X19" s="434"/>
    </row>
    <row r="20" spans="1:24" ht="65.25" customHeight="1" x14ac:dyDescent="0.5">
      <c r="A20" s="452"/>
      <c r="B20" s="426"/>
      <c r="C20" s="560"/>
      <c r="D20" s="560"/>
      <c r="E20" s="432"/>
      <c r="F20" s="559"/>
      <c r="G20" s="430"/>
      <c r="H20" s="428"/>
      <c r="I20" s="428"/>
      <c r="J20" s="428"/>
      <c r="K20" s="427"/>
      <c r="L20" s="427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4" ht="65.25" hidden="1" customHeight="1" x14ac:dyDescent="0.5">
      <c r="A21" s="451"/>
      <c r="B21" s="442"/>
      <c r="C21" s="562">
        <v>1100</v>
      </c>
      <c r="D21" s="562">
        <v>1000</v>
      </c>
      <c r="E21" s="440"/>
      <c r="F21" s="561"/>
      <c r="G21" s="438">
        <f>E21*F21</f>
        <v>0</v>
      </c>
      <c r="H21" s="436"/>
      <c r="I21" s="436"/>
      <c r="J21" s="436"/>
      <c r="K21" s="435"/>
      <c r="L21" s="435"/>
      <c r="M21" s="436">
        <f>G21+H21+I21+J21+K21+L21</f>
        <v>0</v>
      </c>
      <c r="N21" s="436"/>
      <c r="O21" s="436">
        <f>G21*1.187%</f>
        <v>0</v>
      </c>
      <c r="P21" s="436"/>
      <c r="Q21" s="436"/>
      <c r="R21" s="436"/>
      <c r="S21" s="436"/>
      <c r="T21" s="436">
        <f>N21+O21+P21+Q21+R21+S21</f>
        <v>0</v>
      </c>
      <c r="U21" s="436">
        <f>M21-T21</f>
        <v>0</v>
      </c>
      <c r="V21" s="436"/>
      <c r="W21" s="435">
        <f>U21-V21</f>
        <v>0</v>
      </c>
      <c r="X21" s="434"/>
    </row>
    <row r="22" spans="1:24" ht="65.25" hidden="1" customHeight="1" x14ac:dyDescent="0.5">
      <c r="A22" s="452"/>
      <c r="B22" s="442"/>
      <c r="C22" s="560"/>
      <c r="D22" s="560"/>
      <c r="E22" s="432"/>
      <c r="F22" s="559"/>
      <c r="G22" s="430"/>
      <c r="H22" s="428"/>
      <c r="I22" s="428"/>
      <c r="J22" s="428"/>
      <c r="K22" s="427"/>
      <c r="L22" s="427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4" ht="65.25" customHeight="1" x14ac:dyDescent="0.5">
      <c r="A23" s="451" t="s">
        <v>599</v>
      </c>
      <c r="B23" s="434"/>
      <c r="C23" s="562">
        <v>1100</v>
      </c>
      <c r="D23" s="562">
        <v>1000</v>
      </c>
      <c r="E23" s="440">
        <v>263.41000000000003</v>
      </c>
      <c r="F23" s="561">
        <v>15</v>
      </c>
      <c r="G23" s="438">
        <f>E23*F23</f>
        <v>3951.1500000000005</v>
      </c>
      <c r="H23" s="436">
        <v>0</v>
      </c>
      <c r="I23" s="436">
        <v>0</v>
      </c>
      <c r="J23" s="436">
        <v>0</v>
      </c>
      <c r="K23" s="435">
        <v>0</v>
      </c>
      <c r="L23" s="435">
        <v>0</v>
      </c>
      <c r="M23" s="436">
        <f>G23+H23+I23+J23+K23+L23</f>
        <v>3951.1500000000005</v>
      </c>
      <c r="N23" s="436">
        <v>341.27</v>
      </c>
      <c r="O23" s="436">
        <f>G23*1.1875%</f>
        <v>46.919906250000004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388.18990624999998</v>
      </c>
      <c r="U23" s="436">
        <f>M23-T23</f>
        <v>3562.9600937500004</v>
      </c>
      <c r="V23" s="436"/>
      <c r="W23" s="435">
        <f>U23-V23</f>
        <v>3562.9600937500004</v>
      </c>
      <c r="X23" s="434"/>
    </row>
    <row r="24" spans="1:24" ht="65.25" customHeight="1" x14ac:dyDescent="0.5">
      <c r="A24" s="452"/>
      <c r="B24" s="426"/>
      <c r="C24" s="560"/>
      <c r="D24" s="560"/>
      <c r="E24" s="432"/>
      <c r="F24" s="559"/>
      <c r="G24" s="430"/>
      <c r="H24" s="428"/>
      <c r="I24" s="428"/>
      <c r="J24" s="428"/>
      <c r="K24" s="427"/>
      <c r="L24" s="427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4" ht="65.25" hidden="1" customHeight="1" x14ac:dyDescent="0.5">
      <c r="A25" s="410" t="s">
        <v>599</v>
      </c>
      <c r="B25" s="434"/>
      <c r="C25" s="567">
        <v>1100</v>
      </c>
      <c r="D25" s="567">
        <v>1000</v>
      </c>
      <c r="E25" s="440"/>
      <c r="F25" s="438"/>
      <c r="G25" s="438">
        <f>E25*F25</f>
        <v>0</v>
      </c>
      <c r="H25" s="437">
        <v>0</v>
      </c>
      <c r="I25" s="436">
        <v>0</v>
      </c>
      <c r="J25" s="437"/>
      <c r="K25" s="437">
        <v>0</v>
      </c>
      <c r="L25" s="437">
        <v>0</v>
      </c>
      <c r="M25" s="436">
        <f>G25+H25+I25+J25+K25+L25</f>
        <v>0</v>
      </c>
      <c r="N25" s="436"/>
      <c r="O25" s="436">
        <f>G25*1.187%</f>
        <v>0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0</v>
      </c>
      <c r="U25" s="436">
        <f>M25-T25</f>
        <v>0</v>
      </c>
      <c r="V25" s="436"/>
      <c r="W25" s="444">
        <f>U25-V25</f>
        <v>0</v>
      </c>
      <c r="X25" s="434"/>
    </row>
    <row r="26" spans="1:24" ht="65.25" hidden="1" customHeight="1" x14ac:dyDescent="0.5">
      <c r="A26" s="452"/>
      <c r="B26" s="426"/>
      <c r="C26" s="566"/>
      <c r="D26" s="566"/>
      <c r="E26" s="432"/>
      <c r="F26" s="430"/>
      <c r="G26" s="430"/>
      <c r="H26" s="429"/>
      <c r="I26" s="428"/>
      <c r="J26" s="429"/>
      <c r="K26" s="429"/>
      <c r="L26" s="429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44"/>
      <c r="X26" s="426"/>
    </row>
    <row r="27" spans="1:24" ht="65.25" hidden="1" customHeight="1" x14ac:dyDescent="0.5">
      <c r="A27" s="410" t="s">
        <v>599</v>
      </c>
      <c r="B27" s="434"/>
      <c r="C27" s="567">
        <v>1100</v>
      </c>
      <c r="D27" s="567">
        <v>1000</v>
      </c>
      <c r="E27" s="440">
        <v>0</v>
      </c>
      <c r="F27" s="438">
        <v>0</v>
      </c>
      <c r="G27" s="438">
        <f>E27*F27</f>
        <v>0</v>
      </c>
      <c r="H27" s="437">
        <v>0</v>
      </c>
      <c r="I27" s="436">
        <v>0</v>
      </c>
      <c r="J27" s="437">
        <v>0</v>
      </c>
      <c r="K27" s="437">
        <v>0</v>
      </c>
      <c r="L27" s="437">
        <v>0</v>
      </c>
      <c r="M27" s="436">
        <f>G27+H27+I27+J27+K27+L27</f>
        <v>0</v>
      </c>
      <c r="N27" s="436">
        <v>0</v>
      </c>
      <c r="O27" s="436">
        <f>G27*1.187%</f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0</v>
      </c>
      <c r="U27" s="436">
        <f>M27-T27</f>
        <v>0</v>
      </c>
      <c r="V27" s="436"/>
      <c r="W27" s="444">
        <f>U27-V27</f>
        <v>0</v>
      </c>
      <c r="X27" s="434"/>
    </row>
    <row r="28" spans="1:24" ht="65.25" hidden="1" customHeight="1" x14ac:dyDescent="0.5">
      <c r="A28" s="488"/>
      <c r="B28" s="426"/>
      <c r="C28" s="566"/>
      <c r="D28" s="566"/>
      <c r="E28" s="432"/>
      <c r="F28" s="430"/>
      <c r="G28" s="430"/>
      <c r="H28" s="429"/>
      <c r="I28" s="428"/>
      <c r="J28" s="429"/>
      <c r="K28" s="429"/>
      <c r="L28" s="429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44"/>
      <c r="X28" s="426"/>
    </row>
    <row r="29" spans="1:24" ht="65.25" hidden="1" customHeight="1" x14ac:dyDescent="0.5">
      <c r="A29" s="410" t="s">
        <v>599</v>
      </c>
      <c r="B29" s="434"/>
      <c r="C29" s="567">
        <v>1100</v>
      </c>
      <c r="D29" s="567">
        <v>1000</v>
      </c>
      <c r="E29" s="440"/>
      <c r="F29" s="438"/>
      <c r="G29" s="438">
        <f>E29*F29</f>
        <v>0</v>
      </c>
      <c r="H29" s="437"/>
      <c r="I29" s="436">
        <v>0</v>
      </c>
      <c r="J29" s="437"/>
      <c r="K29" s="437">
        <v>0</v>
      </c>
      <c r="L29" s="437">
        <v>0</v>
      </c>
      <c r="M29" s="436">
        <f>G29+H29+I29+J29+K29+L29</f>
        <v>0</v>
      </c>
      <c r="N29" s="436"/>
      <c r="O29" s="436">
        <f>G29*1.187%</f>
        <v>0</v>
      </c>
      <c r="P29" s="436"/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/>
      <c r="W29" s="444">
        <f>U29-V29</f>
        <v>0</v>
      </c>
      <c r="X29" s="434"/>
    </row>
    <row r="30" spans="1:24" ht="65.25" hidden="1" customHeight="1" x14ac:dyDescent="0.5">
      <c r="A30" s="452"/>
      <c r="B30" s="426"/>
      <c r="C30" s="566"/>
      <c r="D30" s="566"/>
      <c r="E30" s="432"/>
      <c r="F30" s="430"/>
      <c r="G30" s="430"/>
      <c r="H30" s="429"/>
      <c r="I30" s="428"/>
      <c r="J30" s="429"/>
      <c r="K30" s="429"/>
      <c r="L30" s="429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4" ht="65.25" hidden="1" customHeight="1" x14ac:dyDescent="0.5">
      <c r="A31" s="410" t="s">
        <v>599</v>
      </c>
      <c r="B31" s="443"/>
      <c r="C31" s="567">
        <v>1100</v>
      </c>
      <c r="D31" s="567">
        <v>1000</v>
      </c>
      <c r="E31" s="440"/>
      <c r="F31" s="438"/>
      <c r="G31" s="438">
        <f>E31*F31</f>
        <v>0</v>
      </c>
      <c r="H31" s="436">
        <v>0</v>
      </c>
      <c r="I31" s="436">
        <v>0</v>
      </c>
      <c r="J31" s="436"/>
      <c r="K31" s="435">
        <v>0</v>
      </c>
      <c r="L31" s="435">
        <v>0</v>
      </c>
      <c r="M31" s="436">
        <f>G31+H31+I31+J31+K31+L31</f>
        <v>0</v>
      </c>
      <c r="N31" s="436"/>
      <c r="O31" s="436">
        <f>G31*1.187%</f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f>N31+O31+P31+Q31+R31+S31</f>
        <v>0</v>
      </c>
      <c r="U31" s="436">
        <f>M31-T31</f>
        <v>0</v>
      </c>
      <c r="V31" s="436"/>
      <c r="W31" s="435">
        <f>U31-V31</f>
        <v>0</v>
      </c>
      <c r="X31" s="443"/>
    </row>
    <row r="32" spans="1:24" ht="65.25" hidden="1" customHeight="1" x14ac:dyDescent="0.5">
      <c r="A32" s="488"/>
      <c r="B32" s="443"/>
      <c r="C32" s="566"/>
      <c r="D32" s="566"/>
      <c r="E32" s="432"/>
      <c r="F32" s="430"/>
      <c r="G32" s="430"/>
      <c r="H32" s="428"/>
      <c r="I32" s="428"/>
      <c r="J32" s="428"/>
      <c r="K32" s="427"/>
      <c r="L32" s="427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7"/>
      <c r="X32" s="443"/>
    </row>
    <row r="33" spans="1:24" ht="65.25" customHeight="1" x14ac:dyDescent="0.5">
      <c r="A33" s="451" t="s">
        <v>599</v>
      </c>
      <c r="B33" s="434"/>
      <c r="C33" s="562">
        <v>1100</v>
      </c>
      <c r="D33" s="562">
        <v>1000</v>
      </c>
      <c r="E33" s="440">
        <v>263.41000000000003</v>
      </c>
      <c r="F33" s="561">
        <v>15</v>
      </c>
      <c r="G33" s="438">
        <f>E33*F33</f>
        <v>3951.1500000000005</v>
      </c>
      <c r="H33" s="436">
        <v>0</v>
      </c>
      <c r="I33" s="436">
        <v>0</v>
      </c>
      <c r="J33" s="436">
        <v>0</v>
      </c>
      <c r="K33" s="435">
        <v>0</v>
      </c>
      <c r="L33" s="435">
        <v>0</v>
      </c>
      <c r="M33" s="436">
        <f>G33+H33+I33+J33+K33+L33</f>
        <v>3951.1500000000005</v>
      </c>
      <c r="N33" s="436">
        <v>341.27</v>
      </c>
      <c r="O33" s="436">
        <f>G33*1.1875%</f>
        <v>46.919906250000004</v>
      </c>
      <c r="P33" s="436">
        <v>0</v>
      </c>
      <c r="Q33" s="436">
        <v>0</v>
      </c>
      <c r="R33" s="436">
        <v>0</v>
      </c>
      <c r="S33" s="436">
        <v>0</v>
      </c>
      <c r="T33" s="436">
        <f>N33+O33+P33+Q33+R33+S33</f>
        <v>388.18990624999998</v>
      </c>
      <c r="U33" s="436">
        <f>M33-T33</f>
        <v>3562.9600937500004</v>
      </c>
      <c r="V33" s="436"/>
      <c r="W33" s="435">
        <f>U33-V33</f>
        <v>3562.9600937500004</v>
      </c>
      <c r="X33" s="434"/>
    </row>
    <row r="34" spans="1:24" ht="65.25" customHeight="1" x14ac:dyDescent="0.5">
      <c r="A34" s="452"/>
      <c r="B34" s="426"/>
      <c r="C34" s="560"/>
      <c r="D34" s="560"/>
      <c r="E34" s="432"/>
      <c r="F34" s="559"/>
      <c r="G34" s="430"/>
      <c r="H34" s="428"/>
      <c r="I34" s="428"/>
      <c r="J34" s="428"/>
      <c r="K34" s="427"/>
      <c r="L34" s="427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7"/>
      <c r="X34" s="426"/>
    </row>
    <row r="35" spans="1:24" ht="65.25" customHeight="1" x14ac:dyDescent="0.5">
      <c r="A35" s="451" t="s">
        <v>599</v>
      </c>
      <c r="B35" s="434"/>
      <c r="C35" s="562">
        <v>1100</v>
      </c>
      <c r="D35" s="562">
        <v>1000</v>
      </c>
      <c r="E35" s="440">
        <v>263.41000000000003</v>
      </c>
      <c r="F35" s="561">
        <v>15</v>
      </c>
      <c r="G35" s="438">
        <f>E35*F35</f>
        <v>3951.1500000000005</v>
      </c>
      <c r="H35" s="436">
        <v>0</v>
      </c>
      <c r="I35" s="436">
        <v>0</v>
      </c>
      <c r="J35" s="436">
        <v>0</v>
      </c>
      <c r="K35" s="435">
        <v>0</v>
      </c>
      <c r="L35" s="435">
        <v>0</v>
      </c>
      <c r="M35" s="436">
        <f>G35+H35+I35+J35+K35+L35</f>
        <v>3951.1500000000005</v>
      </c>
      <c r="N35" s="436">
        <v>341.27</v>
      </c>
      <c r="O35" s="436">
        <f>G35*1.1875%</f>
        <v>46.919906250000004</v>
      </c>
      <c r="P35" s="436">
        <v>0</v>
      </c>
      <c r="Q35" s="436">
        <v>0</v>
      </c>
      <c r="R35" s="436">
        <v>0</v>
      </c>
      <c r="S35" s="436">
        <v>0</v>
      </c>
      <c r="T35" s="436">
        <f>N35+O35+P35+Q35+R35+S35</f>
        <v>388.18990624999998</v>
      </c>
      <c r="U35" s="436">
        <f>M35-T35</f>
        <v>3562.9600937500004</v>
      </c>
      <c r="V35" s="436"/>
      <c r="W35" s="435">
        <f>U35-V35</f>
        <v>3562.9600937500004</v>
      </c>
      <c r="X35" s="434"/>
    </row>
    <row r="36" spans="1:24" ht="65.25" customHeight="1" x14ac:dyDescent="0.5">
      <c r="A36" s="452"/>
      <c r="B36" s="426"/>
      <c r="C36" s="560"/>
      <c r="D36" s="560"/>
      <c r="E36" s="432"/>
      <c r="F36" s="559"/>
      <c r="G36" s="430"/>
      <c r="H36" s="428"/>
      <c r="I36" s="428"/>
      <c r="J36" s="428"/>
      <c r="K36" s="427"/>
      <c r="L36" s="427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7"/>
      <c r="X36" s="426"/>
    </row>
    <row r="37" spans="1:24" ht="65.25" customHeight="1" x14ac:dyDescent="0.5">
      <c r="A37" s="451" t="s">
        <v>599</v>
      </c>
      <c r="B37" s="434"/>
      <c r="C37" s="562">
        <v>1100</v>
      </c>
      <c r="D37" s="562">
        <v>1000</v>
      </c>
      <c r="E37" s="440">
        <v>263.41000000000003</v>
      </c>
      <c r="F37" s="561">
        <v>15</v>
      </c>
      <c r="G37" s="438">
        <f>E37*F37</f>
        <v>3951.1500000000005</v>
      </c>
      <c r="H37" s="436">
        <v>0</v>
      </c>
      <c r="I37" s="436">
        <v>0</v>
      </c>
      <c r="J37" s="436">
        <v>0</v>
      </c>
      <c r="K37" s="435">
        <v>0</v>
      </c>
      <c r="L37" s="435">
        <v>0</v>
      </c>
      <c r="M37" s="436">
        <f>G37+H37+I37+J37+K37+L37</f>
        <v>3951.1500000000005</v>
      </c>
      <c r="N37" s="436">
        <v>341.27</v>
      </c>
      <c r="O37" s="436">
        <f>G37*1.1875%</f>
        <v>46.919906250000004</v>
      </c>
      <c r="P37" s="436">
        <v>0</v>
      </c>
      <c r="Q37" s="436">
        <v>0</v>
      </c>
      <c r="R37" s="436">
        <v>0</v>
      </c>
      <c r="S37" s="436">
        <v>0</v>
      </c>
      <c r="T37" s="436">
        <f>N37+O37+P37+Q37+R37+S37</f>
        <v>388.18990624999998</v>
      </c>
      <c r="U37" s="436">
        <f>M37-T37</f>
        <v>3562.9600937500004</v>
      </c>
      <c r="V37" s="436"/>
      <c r="W37" s="435">
        <f>U37-V37</f>
        <v>3562.9600937500004</v>
      </c>
      <c r="X37" s="434"/>
    </row>
    <row r="38" spans="1:24" ht="65.25" customHeight="1" x14ac:dyDescent="0.5">
      <c r="A38" s="452"/>
      <c r="B38" s="426"/>
      <c r="C38" s="560"/>
      <c r="D38" s="560"/>
      <c r="E38" s="432"/>
      <c r="F38" s="559"/>
      <c r="G38" s="430"/>
      <c r="H38" s="428"/>
      <c r="I38" s="428"/>
      <c r="J38" s="428"/>
      <c r="K38" s="427"/>
      <c r="L38" s="427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7"/>
      <c r="X38" s="426"/>
    </row>
    <row r="39" spans="1:24" ht="65.25" customHeight="1" x14ac:dyDescent="0.5">
      <c r="A39" s="451" t="s">
        <v>599</v>
      </c>
      <c r="B39" s="434"/>
      <c r="C39" s="562">
        <v>1100</v>
      </c>
      <c r="D39" s="562">
        <v>1000</v>
      </c>
      <c r="E39" s="440">
        <v>263.41000000000003</v>
      </c>
      <c r="F39" s="561">
        <v>12</v>
      </c>
      <c r="G39" s="438">
        <f>E39*F39</f>
        <v>3160.92</v>
      </c>
      <c r="H39" s="436">
        <v>0</v>
      </c>
      <c r="I39" s="436">
        <v>0</v>
      </c>
      <c r="J39" s="436">
        <v>0</v>
      </c>
      <c r="K39" s="435">
        <v>0</v>
      </c>
      <c r="L39" s="435">
        <v>0</v>
      </c>
      <c r="M39" s="436">
        <f>G39+H39+I39+J39+K39+L39</f>
        <v>3160.92</v>
      </c>
      <c r="N39" s="436">
        <v>114.73</v>
      </c>
      <c r="O39" s="436">
        <f>G39*1.1875%</f>
        <v>37.535924999999999</v>
      </c>
      <c r="P39" s="436">
        <v>0</v>
      </c>
      <c r="Q39" s="436">
        <v>0</v>
      </c>
      <c r="R39" s="436">
        <v>0</v>
      </c>
      <c r="S39" s="436">
        <v>0</v>
      </c>
      <c r="T39" s="436">
        <f>N39+O39+P39+Q39+R39+S39</f>
        <v>152.26592500000001</v>
      </c>
      <c r="U39" s="436">
        <f>M39-T39</f>
        <v>3008.6540749999999</v>
      </c>
      <c r="V39" s="436"/>
      <c r="W39" s="435">
        <f>U39-V39</f>
        <v>3008.6540749999999</v>
      </c>
      <c r="X39" s="434"/>
    </row>
    <row r="40" spans="1:24" ht="65.25" customHeight="1" x14ac:dyDescent="0.5">
      <c r="A40" s="452"/>
      <c r="B40" s="426"/>
      <c r="C40" s="560"/>
      <c r="D40" s="560"/>
      <c r="E40" s="432"/>
      <c r="F40" s="559"/>
      <c r="G40" s="430"/>
      <c r="H40" s="428"/>
      <c r="I40" s="428"/>
      <c r="J40" s="428"/>
      <c r="K40" s="427"/>
      <c r="L40" s="427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7"/>
      <c r="X40" s="426"/>
    </row>
    <row r="41" spans="1:24" ht="65.25" customHeight="1" thickBot="1" x14ac:dyDescent="0.55000000000000004">
      <c r="A41" s="570" t="s">
        <v>70</v>
      </c>
      <c r="B41" s="475"/>
      <c r="C41" s="600"/>
      <c r="D41" s="600"/>
      <c r="E41" s="600"/>
      <c r="F41" s="600"/>
      <c r="G41" s="600">
        <f>SUM(G5:G40)</f>
        <v>54387.270000000004</v>
      </c>
      <c r="H41" s="600">
        <f>SUM(H5:H40)</f>
        <v>0</v>
      </c>
      <c r="I41" s="600">
        <f>SUM(I5:I32)</f>
        <v>0</v>
      </c>
      <c r="J41" s="600">
        <f>SUM(J5:J32)</f>
        <v>0</v>
      </c>
      <c r="K41" s="600">
        <f>SUM(K5:K32)</f>
        <v>0</v>
      </c>
      <c r="L41" s="600">
        <f>SUM(L5:L40)</f>
        <v>0</v>
      </c>
      <c r="M41" s="600">
        <f>SUM(M5:M40)</f>
        <v>54387.270000000004</v>
      </c>
      <c r="N41" s="600">
        <f>SUM(N5:N40)</f>
        <v>5773.09</v>
      </c>
      <c r="O41" s="600">
        <f>SUM(O5:O40)</f>
        <v>645.84883125000022</v>
      </c>
      <c r="P41" s="600">
        <f>SUM(P5:P40)</f>
        <v>0</v>
      </c>
      <c r="Q41" s="600">
        <f>SUM(Q5:Q32)</f>
        <v>0</v>
      </c>
      <c r="R41" s="600">
        <f>SUM(R5:R40)</f>
        <v>0</v>
      </c>
      <c r="S41" s="600">
        <f>SUM(S5:S32)</f>
        <v>0</v>
      </c>
      <c r="T41" s="600">
        <f>SUM(T5:T40)</f>
        <v>6418.9388312499987</v>
      </c>
      <c r="U41" s="600">
        <f>SUM(U5:U40)</f>
        <v>47968.331168750003</v>
      </c>
      <c r="V41" s="600">
        <f>SUM(V5:V40)</f>
        <v>343.55</v>
      </c>
      <c r="W41" s="600">
        <f>SUM(W5:W40)</f>
        <v>47624.78116875</v>
      </c>
      <c r="X41" s="475"/>
    </row>
    <row r="42" spans="1:24" s="418" customFormat="1" ht="65.25" customHeight="1" thickBot="1" x14ac:dyDescent="0.55000000000000004">
      <c r="A42" s="544" t="s">
        <v>54</v>
      </c>
      <c r="B42" s="527" t="s">
        <v>53</v>
      </c>
      <c r="C42" s="599" t="s">
        <v>52</v>
      </c>
      <c r="D42" s="598"/>
      <c r="E42" s="598"/>
      <c r="F42" s="598"/>
      <c r="G42" s="598"/>
      <c r="H42" s="598"/>
      <c r="I42" s="598"/>
      <c r="J42" s="598"/>
      <c r="K42" s="598"/>
      <c r="L42" s="598"/>
      <c r="M42" s="597"/>
      <c r="N42" s="543" t="s">
        <v>51</v>
      </c>
      <c r="O42" s="542"/>
      <c r="P42" s="596"/>
      <c r="Q42" s="596"/>
      <c r="R42" s="596"/>
      <c r="S42" s="538"/>
      <c r="T42" s="540"/>
      <c r="U42" s="540"/>
      <c r="V42" s="540"/>
      <c r="W42" s="538"/>
      <c r="X42" s="614" t="s">
        <v>50</v>
      </c>
    </row>
    <row r="43" spans="1:24" s="418" customFormat="1" ht="65.25" customHeight="1" x14ac:dyDescent="0.45">
      <c r="A43" s="536"/>
      <c r="B43" s="535"/>
      <c r="C43" s="592" t="s">
        <v>49</v>
      </c>
      <c r="D43" s="592" t="s">
        <v>48</v>
      </c>
      <c r="E43" s="591" t="s">
        <v>26</v>
      </c>
      <c r="F43" s="590" t="s">
        <v>47</v>
      </c>
      <c r="G43" s="618" t="s">
        <v>46</v>
      </c>
      <c r="H43" s="588" t="s">
        <v>25</v>
      </c>
      <c r="I43" s="588" t="s">
        <v>604</v>
      </c>
      <c r="J43" s="587" t="s">
        <v>44</v>
      </c>
      <c r="K43" s="587" t="s">
        <v>43</v>
      </c>
      <c r="L43" s="587" t="s">
        <v>573</v>
      </c>
      <c r="M43" s="617" t="s">
        <v>35</v>
      </c>
      <c r="N43" s="526" t="s">
        <v>63</v>
      </c>
      <c r="O43" s="525" t="s">
        <v>40</v>
      </c>
      <c r="P43" s="524" t="s">
        <v>39</v>
      </c>
      <c r="Q43" s="523" t="s">
        <v>38</v>
      </c>
      <c r="R43" s="523" t="s">
        <v>37</v>
      </c>
      <c r="S43" s="523" t="s">
        <v>572</v>
      </c>
      <c r="T43" s="522" t="s">
        <v>35</v>
      </c>
      <c r="U43" s="521" t="s">
        <v>35</v>
      </c>
      <c r="V43" s="520" t="s">
        <v>593</v>
      </c>
      <c r="W43" s="585" t="s">
        <v>33</v>
      </c>
      <c r="X43" s="614"/>
    </row>
    <row r="44" spans="1:24" s="418" customFormat="1" ht="81.75" customHeight="1" thickBot="1" x14ac:dyDescent="0.5">
      <c r="A44" s="502" t="s">
        <v>32</v>
      </c>
      <c r="B44" s="509"/>
      <c r="C44" s="581"/>
      <c r="D44" s="581"/>
      <c r="E44" s="580" t="s">
        <v>31</v>
      </c>
      <c r="F44" s="579" t="s">
        <v>571</v>
      </c>
      <c r="G44" s="616"/>
      <c r="H44" s="577" t="s">
        <v>28</v>
      </c>
      <c r="I44" s="577" t="s">
        <v>603</v>
      </c>
      <c r="J44" s="575" t="s">
        <v>29</v>
      </c>
      <c r="K44" s="576" t="s">
        <v>92</v>
      </c>
      <c r="L44" s="575" t="s">
        <v>91</v>
      </c>
      <c r="M44" s="615"/>
      <c r="N44" s="508"/>
      <c r="O44" s="507"/>
      <c r="P44" s="506" t="s">
        <v>25</v>
      </c>
      <c r="Q44" s="505" t="s">
        <v>24</v>
      </c>
      <c r="R44" s="505" t="s">
        <v>23</v>
      </c>
      <c r="S44" s="505" t="s">
        <v>22</v>
      </c>
      <c r="T44" s="504"/>
      <c r="U44" s="503" t="s">
        <v>21</v>
      </c>
      <c r="V44" s="502" t="s">
        <v>602</v>
      </c>
      <c r="W44" s="573" t="s">
        <v>19</v>
      </c>
      <c r="X44" s="614"/>
    </row>
    <row r="45" spans="1:24" ht="65.25" customHeight="1" x14ac:dyDescent="0.45">
      <c r="A45" s="499" t="s">
        <v>601</v>
      </c>
      <c r="B45" s="627"/>
      <c r="C45" s="627"/>
      <c r="D45" s="627"/>
      <c r="E45" s="631"/>
      <c r="F45" s="631"/>
      <c r="G45" s="631"/>
      <c r="H45" s="630"/>
      <c r="I45" s="630"/>
      <c r="J45" s="630"/>
      <c r="K45" s="630"/>
      <c r="L45" s="630"/>
      <c r="M45" s="630"/>
      <c r="N45" s="629"/>
      <c r="O45" s="629"/>
      <c r="P45" s="629"/>
      <c r="Q45" s="629"/>
      <c r="R45" s="629"/>
      <c r="S45" s="628"/>
      <c r="T45" s="628"/>
      <c r="U45" s="628"/>
      <c r="V45" s="628"/>
      <c r="W45" s="628"/>
      <c r="X45" s="627"/>
    </row>
    <row r="46" spans="1:24" ht="65.25" hidden="1" customHeight="1" x14ac:dyDescent="0.5">
      <c r="A46" s="410" t="s">
        <v>599</v>
      </c>
      <c r="B46" s="443"/>
      <c r="C46" s="626">
        <v>1100</v>
      </c>
      <c r="D46" s="626">
        <v>1000</v>
      </c>
      <c r="E46" s="449"/>
      <c r="F46" s="438"/>
      <c r="G46" s="438">
        <f>E46*F46</f>
        <v>0</v>
      </c>
      <c r="H46" s="445">
        <v>0</v>
      </c>
      <c r="I46" s="436">
        <v>0</v>
      </c>
      <c r="J46" s="445"/>
      <c r="K46" s="435">
        <v>0</v>
      </c>
      <c r="L46" s="435">
        <v>0</v>
      </c>
      <c r="M46" s="445">
        <f>G46+H46+I46+J46+K46+L46</f>
        <v>0</v>
      </c>
      <c r="N46" s="624"/>
      <c r="O46" s="625">
        <f>G46*1.187%</f>
        <v>0</v>
      </c>
      <c r="P46" s="489">
        <v>0</v>
      </c>
      <c r="Q46" s="489">
        <v>0</v>
      </c>
      <c r="R46" s="489">
        <v>0</v>
      </c>
      <c r="S46" s="489">
        <v>0</v>
      </c>
      <c r="T46" s="489">
        <f>N46+O46+P46+Q46+R46+S46</f>
        <v>0</v>
      </c>
      <c r="U46" s="489">
        <f>M46-T46</f>
        <v>0</v>
      </c>
      <c r="V46" s="489">
        <v>0</v>
      </c>
      <c r="W46" s="624">
        <f>U46-V46</f>
        <v>0</v>
      </c>
      <c r="X46" s="443"/>
    </row>
    <row r="47" spans="1:24" ht="65.25" hidden="1" customHeight="1" x14ac:dyDescent="0.5">
      <c r="A47" s="452"/>
      <c r="B47" s="443"/>
      <c r="C47" s="626"/>
      <c r="D47" s="626"/>
      <c r="E47" s="449"/>
      <c r="F47" s="430"/>
      <c r="G47" s="430"/>
      <c r="H47" s="445"/>
      <c r="I47" s="428"/>
      <c r="J47" s="445"/>
      <c r="K47" s="427"/>
      <c r="L47" s="427"/>
      <c r="M47" s="445"/>
      <c r="N47" s="624"/>
      <c r="O47" s="625"/>
      <c r="P47" s="487"/>
      <c r="Q47" s="487"/>
      <c r="R47" s="487"/>
      <c r="S47" s="487"/>
      <c r="T47" s="487"/>
      <c r="U47" s="487"/>
      <c r="V47" s="487"/>
      <c r="W47" s="624"/>
      <c r="X47" s="443"/>
    </row>
    <row r="48" spans="1:24" ht="65.25" customHeight="1" x14ac:dyDescent="0.5">
      <c r="A48" s="410" t="s">
        <v>599</v>
      </c>
      <c r="B48" s="443"/>
      <c r="C48" s="622">
        <v>1100</v>
      </c>
      <c r="D48" s="622">
        <v>1000</v>
      </c>
      <c r="E48" s="449">
        <v>0</v>
      </c>
      <c r="F48" s="561">
        <v>0</v>
      </c>
      <c r="G48" s="438">
        <f>E48*F48</f>
        <v>0</v>
      </c>
      <c r="H48" s="445">
        <v>0</v>
      </c>
      <c r="I48" s="436">
        <v>0</v>
      </c>
      <c r="J48" s="445"/>
      <c r="K48" s="436">
        <v>0</v>
      </c>
      <c r="L48" s="436">
        <v>0</v>
      </c>
      <c r="M48" s="445">
        <f>G48+H48+I48+J48+K48+L48</f>
        <v>0</v>
      </c>
      <c r="N48" s="444">
        <v>0</v>
      </c>
      <c r="O48" s="436">
        <f>G48*1.1875%</f>
        <v>0</v>
      </c>
      <c r="P48" s="436">
        <v>0</v>
      </c>
      <c r="Q48" s="436">
        <v>0</v>
      </c>
      <c r="R48" s="436">
        <v>0</v>
      </c>
      <c r="S48" s="436">
        <v>0</v>
      </c>
      <c r="T48" s="436">
        <f>N48+O48+P48+Q48+R48+S48</f>
        <v>0</v>
      </c>
      <c r="U48" s="436">
        <f>M48-T48</f>
        <v>0</v>
      </c>
      <c r="V48" s="436">
        <v>0</v>
      </c>
      <c r="W48" s="444">
        <f>U48-V48</f>
        <v>0</v>
      </c>
      <c r="X48" s="443"/>
    </row>
    <row r="49" spans="1:24" ht="65.25" customHeight="1" x14ac:dyDescent="0.5">
      <c r="A49" s="452"/>
      <c r="B49" s="443"/>
      <c r="C49" s="622"/>
      <c r="D49" s="622"/>
      <c r="E49" s="449"/>
      <c r="F49" s="559"/>
      <c r="G49" s="430"/>
      <c r="H49" s="445"/>
      <c r="I49" s="428"/>
      <c r="J49" s="445"/>
      <c r="K49" s="428"/>
      <c r="L49" s="428"/>
      <c r="M49" s="445"/>
      <c r="N49" s="444"/>
      <c r="O49" s="428"/>
      <c r="P49" s="428"/>
      <c r="Q49" s="428"/>
      <c r="R49" s="428"/>
      <c r="S49" s="428"/>
      <c r="T49" s="428"/>
      <c r="U49" s="428"/>
      <c r="V49" s="428"/>
      <c r="W49" s="444"/>
      <c r="X49" s="443"/>
    </row>
    <row r="50" spans="1:24" ht="65.25" customHeight="1" x14ac:dyDescent="0.5">
      <c r="A50" s="451" t="s">
        <v>599</v>
      </c>
      <c r="B50" s="604"/>
      <c r="C50" s="622">
        <v>1100</v>
      </c>
      <c r="D50" s="622">
        <v>1000</v>
      </c>
      <c r="E50" s="449">
        <v>263.41000000000003</v>
      </c>
      <c r="F50" s="561">
        <v>15</v>
      </c>
      <c r="G50" s="438">
        <f>E50*F50</f>
        <v>3951.1500000000005</v>
      </c>
      <c r="H50" s="445">
        <v>0</v>
      </c>
      <c r="I50" s="436">
        <v>0</v>
      </c>
      <c r="J50" s="445"/>
      <c r="K50" s="435">
        <v>0</v>
      </c>
      <c r="L50" s="435">
        <v>0</v>
      </c>
      <c r="M50" s="445">
        <f>G50+H50+I50+J50+K50+L50</f>
        <v>3951.1500000000005</v>
      </c>
      <c r="N50" s="445">
        <v>341.27</v>
      </c>
      <c r="O50" s="436">
        <f>G50*1.1875%</f>
        <v>46.919906250000004</v>
      </c>
      <c r="P50" s="436">
        <v>0</v>
      </c>
      <c r="Q50" s="436">
        <v>0</v>
      </c>
      <c r="R50" s="436">
        <v>0</v>
      </c>
      <c r="S50" s="436">
        <v>0</v>
      </c>
      <c r="T50" s="436">
        <f>N50+O50+P50+Q50+R50+S50</f>
        <v>388.18990624999998</v>
      </c>
      <c r="U50" s="436">
        <f>M50-T50</f>
        <v>3562.9600937500004</v>
      </c>
      <c r="V50" s="436">
        <v>0</v>
      </c>
      <c r="W50" s="444">
        <f>U50-V50</f>
        <v>3562.9600937500004</v>
      </c>
      <c r="X50" s="434"/>
    </row>
    <row r="51" spans="1:24" ht="65.25" customHeight="1" x14ac:dyDescent="0.5">
      <c r="A51" s="452"/>
      <c r="B51" s="603"/>
      <c r="C51" s="622"/>
      <c r="D51" s="622"/>
      <c r="E51" s="449"/>
      <c r="F51" s="559"/>
      <c r="G51" s="430"/>
      <c r="H51" s="445"/>
      <c r="I51" s="428"/>
      <c r="J51" s="445"/>
      <c r="K51" s="427"/>
      <c r="L51" s="427"/>
      <c r="M51" s="445"/>
      <c r="N51" s="445"/>
      <c r="O51" s="428"/>
      <c r="P51" s="428"/>
      <c r="Q51" s="428"/>
      <c r="R51" s="428"/>
      <c r="S51" s="428"/>
      <c r="T51" s="428"/>
      <c r="U51" s="428"/>
      <c r="V51" s="428"/>
      <c r="W51" s="444"/>
      <c r="X51" s="426"/>
    </row>
    <row r="52" spans="1:24" ht="65.25" customHeight="1" x14ac:dyDescent="0.5">
      <c r="A52" s="451" t="s">
        <v>606</v>
      </c>
      <c r="B52" s="434"/>
      <c r="C52" s="622">
        <v>1100</v>
      </c>
      <c r="D52" s="622">
        <v>1000</v>
      </c>
      <c r="E52" s="449">
        <v>159.80000000000001</v>
      </c>
      <c r="F52" s="561">
        <v>15</v>
      </c>
      <c r="G52" s="438">
        <f>E52*F52</f>
        <v>2397</v>
      </c>
      <c r="H52" s="445">
        <v>0</v>
      </c>
      <c r="I52" s="436">
        <v>0</v>
      </c>
      <c r="J52" s="445">
        <v>0</v>
      </c>
      <c r="K52" s="435">
        <v>0</v>
      </c>
      <c r="L52" s="435">
        <v>3.59</v>
      </c>
      <c r="M52" s="445">
        <f>G52+H52+I52+J52+K52+L52</f>
        <v>2400.59</v>
      </c>
      <c r="N52" s="445">
        <v>0</v>
      </c>
      <c r="O52" s="445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f>N52+O52+P52+Q52+R52+S52</f>
        <v>0</v>
      </c>
      <c r="U52" s="436">
        <f>M52-T52</f>
        <v>2400.59</v>
      </c>
      <c r="V52" s="436">
        <v>0</v>
      </c>
      <c r="W52" s="444">
        <f>U52-V52</f>
        <v>2400.59</v>
      </c>
      <c r="X52" s="434"/>
    </row>
    <row r="53" spans="1:24" ht="65.25" customHeight="1" x14ac:dyDescent="0.5">
      <c r="A53" s="564"/>
      <c r="B53" s="490"/>
      <c r="C53" s="622"/>
      <c r="D53" s="622"/>
      <c r="E53" s="449"/>
      <c r="F53" s="559"/>
      <c r="G53" s="430"/>
      <c r="H53" s="445"/>
      <c r="I53" s="428"/>
      <c r="J53" s="445"/>
      <c r="K53" s="427"/>
      <c r="L53" s="427"/>
      <c r="M53" s="445"/>
      <c r="N53" s="445"/>
      <c r="O53" s="445"/>
      <c r="P53" s="428"/>
      <c r="Q53" s="428"/>
      <c r="R53" s="428"/>
      <c r="S53" s="428"/>
      <c r="T53" s="428"/>
      <c r="U53" s="428"/>
      <c r="V53" s="428"/>
      <c r="W53" s="444"/>
      <c r="X53" s="490"/>
    </row>
    <row r="54" spans="1:24" ht="65.25" customHeight="1" x14ac:dyDescent="0.5">
      <c r="A54" s="451" t="s">
        <v>606</v>
      </c>
      <c r="B54" s="443"/>
      <c r="C54" s="622">
        <v>1100</v>
      </c>
      <c r="D54" s="622">
        <v>1000</v>
      </c>
      <c r="E54" s="449">
        <v>169.45</v>
      </c>
      <c r="F54" s="561">
        <v>15</v>
      </c>
      <c r="G54" s="438">
        <f>E54*F54</f>
        <v>2541.75</v>
      </c>
      <c r="H54" s="445">
        <v>0</v>
      </c>
      <c r="I54" s="436">
        <v>0</v>
      </c>
      <c r="J54" s="445">
        <v>0</v>
      </c>
      <c r="K54" s="435">
        <v>0</v>
      </c>
      <c r="L54" s="435">
        <v>0</v>
      </c>
      <c r="M54" s="445">
        <f>G54+H54+I54+J54+K54+L54</f>
        <v>2541.75</v>
      </c>
      <c r="N54" s="445">
        <v>12.16</v>
      </c>
      <c r="O54" s="445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f>N54+O54+P54+Q54+R54+S54</f>
        <v>12.16</v>
      </c>
      <c r="U54" s="436">
        <f>M54-T54</f>
        <v>2529.59</v>
      </c>
      <c r="V54" s="436">
        <v>0</v>
      </c>
      <c r="W54" s="444">
        <f>U54-V54</f>
        <v>2529.59</v>
      </c>
      <c r="X54" s="443"/>
    </row>
    <row r="55" spans="1:24" ht="65.25" customHeight="1" x14ac:dyDescent="0.5">
      <c r="A55" s="623"/>
      <c r="B55" s="443"/>
      <c r="C55" s="622"/>
      <c r="D55" s="622"/>
      <c r="E55" s="449"/>
      <c r="F55" s="559"/>
      <c r="G55" s="430"/>
      <c r="H55" s="445"/>
      <c r="I55" s="428"/>
      <c r="J55" s="445"/>
      <c r="K55" s="427"/>
      <c r="L55" s="427"/>
      <c r="M55" s="445"/>
      <c r="N55" s="445"/>
      <c r="O55" s="445"/>
      <c r="P55" s="428"/>
      <c r="Q55" s="428"/>
      <c r="R55" s="428"/>
      <c r="S55" s="428"/>
      <c r="T55" s="428"/>
      <c r="U55" s="428"/>
      <c r="V55" s="428"/>
      <c r="W55" s="444"/>
      <c r="X55" s="443"/>
    </row>
    <row r="56" spans="1:24" ht="65.25" customHeight="1" x14ac:dyDescent="0.5">
      <c r="A56" s="451" t="s">
        <v>599</v>
      </c>
      <c r="B56" s="443"/>
      <c r="C56" s="622">
        <v>1100</v>
      </c>
      <c r="D56" s="622">
        <v>1000</v>
      </c>
      <c r="E56" s="449">
        <v>263.41000000000003</v>
      </c>
      <c r="F56" s="561">
        <v>15</v>
      </c>
      <c r="G56" s="438">
        <f>E56*F56</f>
        <v>3951.1500000000005</v>
      </c>
      <c r="H56" s="445">
        <v>0</v>
      </c>
      <c r="I56" s="436">
        <v>0</v>
      </c>
      <c r="J56" s="445">
        <v>0</v>
      </c>
      <c r="K56" s="436">
        <v>0</v>
      </c>
      <c r="L56" s="436">
        <v>0</v>
      </c>
      <c r="M56" s="445">
        <f>G56+H56+I56+J56+K56+L56</f>
        <v>3951.1500000000005</v>
      </c>
      <c r="N56" s="445">
        <v>341.27</v>
      </c>
      <c r="O56" s="436">
        <f>G56*1.1875%</f>
        <v>46.919906250000004</v>
      </c>
      <c r="P56" s="436">
        <v>0</v>
      </c>
      <c r="Q56" s="436">
        <v>0</v>
      </c>
      <c r="R56" s="436">
        <v>0</v>
      </c>
      <c r="S56" s="436">
        <v>0</v>
      </c>
      <c r="T56" s="436">
        <f>N56+O56+P56+Q56+R56+S56</f>
        <v>388.18990624999998</v>
      </c>
      <c r="U56" s="436">
        <f>M56-T56</f>
        <v>3562.9600937500004</v>
      </c>
      <c r="V56" s="436">
        <v>0</v>
      </c>
      <c r="W56" s="444">
        <f>U56-V56</f>
        <v>3562.9600937500004</v>
      </c>
      <c r="X56" s="443"/>
    </row>
    <row r="57" spans="1:24" ht="65.25" customHeight="1" x14ac:dyDescent="0.5">
      <c r="A57" s="452"/>
      <c r="B57" s="443"/>
      <c r="C57" s="622"/>
      <c r="D57" s="622"/>
      <c r="E57" s="449"/>
      <c r="F57" s="559"/>
      <c r="G57" s="430"/>
      <c r="H57" s="445"/>
      <c r="I57" s="428"/>
      <c r="J57" s="445"/>
      <c r="K57" s="428"/>
      <c r="L57" s="428"/>
      <c r="M57" s="445"/>
      <c r="N57" s="445"/>
      <c r="O57" s="428"/>
      <c r="P57" s="428"/>
      <c r="Q57" s="428"/>
      <c r="R57" s="428"/>
      <c r="S57" s="428"/>
      <c r="T57" s="428"/>
      <c r="U57" s="428"/>
      <c r="V57" s="428"/>
      <c r="W57" s="444"/>
      <c r="X57" s="443"/>
    </row>
    <row r="58" spans="1:24" ht="65.25" customHeight="1" x14ac:dyDescent="0.5">
      <c r="A58" s="451" t="s">
        <v>599</v>
      </c>
      <c r="B58" s="434"/>
      <c r="C58" s="622">
        <v>1100</v>
      </c>
      <c r="D58" s="622">
        <v>1000</v>
      </c>
      <c r="E58" s="449">
        <v>263.41000000000003</v>
      </c>
      <c r="F58" s="561">
        <v>15</v>
      </c>
      <c r="G58" s="438">
        <f>E58*F58</f>
        <v>3951.1500000000005</v>
      </c>
      <c r="H58" s="445">
        <v>0</v>
      </c>
      <c r="I58" s="436">
        <v>0</v>
      </c>
      <c r="J58" s="445">
        <v>0</v>
      </c>
      <c r="K58" s="436">
        <v>0</v>
      </c>
      <c r="L58" s="436">
        <v>0</v>
      </c>
      <c r="M58" s="445">
        <f>G58+H58+I58+J58+K58+L58</f>
        <v>3951.1500000000005</v>
      </c>
      <c r="N58" s="445">
        <v>341.27</v>
      </c>
      <c r="O58" s="436">
        <f>G58*1.1875%</f>
        <v>46.919906250000004</v>
      </c>
      <c r="P58" s="436">
        <v>0</v>
      </c>
      <c r="Q58" s="436">
        <v>0</v>
      </c>
      <c r="R58" s="436">
        <v>0</v>
      </c>
      <c r="S58" s="436">
        <v>0</v>
      </c>
      <c r="T58" s="436">
        <f>N58+O58+P58+Q58+R58+S58</f>
        <v>388.18990624999998</v>
      </c>
      <c r="U58" s="436">
        <f>M58-T58</f>
        <v>3562.9600937500004</v>
      </c>
      <c r="V58" s="436">
        <v>204.46</v>
      </c>
      <c r="W58" s="444">
        <f>U58-V58</f>
        <v>3358.5000937500004</v>
      </c>
      <c r="X58" s="434"/>
    </row>
    <row r="59" spans="1:24" ht="65.25" customHeight="1" x14ac:dyDescent="0.5">
      <c r="A59" s="452"/>
      <c r="B59" s="426"/>
      <c r="C59" s="622"/>
      <c r="D59" s="622"/>
      <c r="E59" s="449"/>
      <c r="F59" s="559"/>
      <c r="G59" s="430"/>
      <c r="H59" s="445"/>
      <c r="I59" s="428"/>
      <c r="J59" s="445"/>
      <c r="K59" s="428"/>
      <c r="L59" s="428"/>
      <c r="M59" s="445"/>
      <c r="N59" s="445"/>
      <c r="O59" s="428"/>
      <c r="P59" s="428"/>
      <c r="Q59" s="428"/>
      <c r="R59" s="428"/>
      <c r="S59" s="428"/>
      <c r="T59" s="428"/>
      <c r="U59" s="428"/>
      <c r="V59" s="428"/>
      <c r="W59" s="444"/>
      <c r="X59" s="426"/>
    </row>
    <row r="60" spans="1:24" ht="65.25" hidden="1" customHeight="1" x14ac:dyDescent="0.5">
      <c r="A60" s="451" t="s">
        <v>599</v>
      </c>
      <c r="B60" s="434"/>
      <c r="C60" s="622">
        <v>1100</v>
      </c>
      <c r="D60" s="622">
        <v>1000</v>
      </c>
      <c r="E60" s="449"/>
      <c r="F60" s="561"/>
      <c r="G60" s="438">
        <f>E60*F60</f>
        <v>0</v>
      </c>
      <c r="H60" s="445">
        <v>0</v>
      </c>
      <c r="I60" s="436">
        <v>0</v>
      </c>
      <c r="J60" s="445">
        <v>0</v>
      </c>
      <c r="K60" s="436">
        <v>0</v>
      </c>
      <c r="L60" s="436">
        <v>0</v>
      </c>
      <c r="M60" s="445">
        <f>G60+H60+I60+J60+K60+L60</f>
        <v>0</v>
      </c>
      <c r="N60" s="445"/>
      <c r="O60" s="445">
        <f>G60*1.187%</f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f>N60+O60+P60+Q60+R60+S60</f>
        <v>0</v>
      </c>
      <c r="U60" s="436">
        <f>M60-T60</f>
        <v>0</v>
      </c>
      <c r="V60" s="436">
        <v>0</v>
      </c>
      <c r="W60" s="444">
        <f>U60-V60</f>
        <v>0</v>
      </c>
      <c r="X60" s="434"/>
    </row>
    <row r="61" spans="1:24" ht="65.25" hidden="1" customHeight="1" x14ac:dyDescent="0.5">
      <c r="A61" s="452"/>
      <c r="B61" s="426"/>
      <c r="C61" s="622"/>
      <c r="D61" s="622"/>
      <c r="E61" s="449"/>
      <c r="F61" s="559"/>
      <c r="G61" s="430"/>
      <c r="H61" s="445"/>
      <c r="I61" s="428"/>
      <c r="J61" s="445"/>
      <c r="K61" s="428"/>
      <c r="L61" s="428"/>
      <c r="M61" s="445"/>
      <c r="N61" s="445"/>
      <c r="O61" s="445"/>
      <c r="P61" s="428"/>
      <c r="Q61" s="428"/>
      <c r="R61" s="428"/>
      <c r="S61" s="428"/>
      <c r="T61" s="428"/>
      <c r="U61" s="428"/>
      <c r="V61" s="428"/>
      <c r="W61" s="444"/>
      <c r="X61" s="426"/>
    </row>
    <row r="62" spans="1:24" ht="65.25" customHeight="1" x14ac:dyDescent="0.5">
      <c r="A62" s="451" t="s">
        <v>599</v>
      </c>
      <c r="B62" s="434"/>
      <c r="C62" s="609">
        <v>1100</v>
      </c>
      <c r="D62" s="609">
        <v>1000</v>
      </c>
      <c r="E62" s="440">
        <v>263.41000000000003</v>
      </c>
      <c r="F62" s="561">
        <v>15</v>
      </c>
      <c r="G62" s="438">
        <f>E62*F62</f>
        <v>3951.1500000000005</v>
      </c>
      <c r="H62" s="437">
        <v>0</v>
      </c>
      <c r="I62" s="436">
        <v>0</v>
      </c>
      <c r="J62" s="437"/>
      <c r="K62" s="437">
        <v>0</v>
      </c>
      <c r="L62" s="484">
        <v>0</v>
      </c>
      <c r="M62" s="445">
        <f>G62+H62+I62+J62+K62+L62</f>
        <v>3951.1500000000005</v>
      </c>
      <c r="N62" s="436">
        <v>341.27</v>
      </c>
      <c r="O62" s="436">
        <f>G62*1.1875%</f>
        <v>46.919906250000004</v>
      </c>
      <c r="P62" s="436">
        <v>0</v>
      </c>
      <c r="Q62" s="436">
        <v>0</v>
      </c>
      <c r="R62" s="436">
        <v>0</v>
      </c>
      <c r="S62" s="436">
        <v>0</v>
      </c>
      <c r="T62" s="436">
        <f>N62+O62+P62+Q62+R62+S62</f>
        <v>388.18990624999998</v>
      </c>
      <c r="U62" s="436">
        <f>M62-T62</f>
        <v>3562.9600937500004</v>
      </c>
      <c r="V62" s="436"/>
      <c r="W62" s="444">
        <f>U62-V62</f>
        <v>3562.9600937500004</v>
      </c>
      <c r="X62" s="434"/>
    </row>
    <row r="63" spans="1:24" ht="65.25" customHeight="1" x14ac:dyDescent="0.5">
      <c r="A63" s="452"/>
      <c r="B63" s="426"/>
      <c r="C63" s="560"/>
      <c r="D63" s="560"/>
      <c r="E63" s="432"/>
      <c r="F63" s="559"/>
      <c r="G63" s="430"/>
      <c r="H63" s="429"/>
      <c r="I63" s="428"/>
      <c r="J63" s="429"/>
      <c r="K63" s="429"/>
      <c r="L63" s="480"/>
      <c r="M63" s="445"/>
      <c r="N63" s="428"/>
      <c r="O63" s="428"/>
      <c r="P63" s="428"/>
      <c r="Q63" s="428"/>
      <c r="R63" s="428"/>
      <c r="S63" s="428"/>
      <c r="T63" s="428"/>
      <c r="U63" s="428"/>
      <c r="V63" s="428"/>
      <c r="W63" s="444"/>
      <c r="X63" s="426"/>
    </row>
    <row r="64" spans="1:24" ht="65.25" hidden="1" customHeight="1" x14ac:dyDescent="0.5">
      <c r="A64" s="451" t="s">
        <v>599</v>
      </c>
      <c r="B64" s="434"/>
      <c r="C64" s="562">
        <v>1100</v>
      </c>
      <c r="D64" s="562">
        <v>1000</v>
      </c>
      <c r="E64" s="440"/>
      <c r="F64" s="561"/>
      <c r="G64" s="438">
        <f>E64*F64</f>
        <v>0</v>
      </c>
      <c r="H64" s="445">
        <v>0</v>
      </c>
      <c r="I64" s="436">
        <v>0</v>
      </c>
      <c r="J64" s="437"/>
      <c r="K64" s="437">
        <v>0</v>
      </c>
      <c r="L64" s="484">
        <v>0</v>
      </c>
      <c r="M64" s="445">
        <f>G64+H64+I64+J64+K64+L64</f>
        <v>0</v>
      </c>
      <c r="N64" s="436"/>
      <c r="O64" s="436">
        <f>G64*1.187%</f>
        <v>0</v>
      </c>
      <c r="P64" s="436"/>
      <c r="Q64" s="436">
        <v>0</v>
      </c>
      <c r="R64" s="436">
        <v>0</v>
      </c>
      <c r="S64" s="436">
        <v>0</v>
      </c>
      <c r="T64" s="436">
        <f>N64+O64+P64+Q64+R64+S64</f>
        <v>0</v>
      </c>
      <c r="U64" s="436">
        <f>M64-T64</f>
        <v>0</v>
      </c>
      <c r="V64" s="436"/>
      <c r="W64" s="444">
        <f>U64-V64</f>
        <v>0</v>
      </c>
      <c r="X64" s="434"/>
    </row>
    <row r="65" spans="1:24" ht="65.25" hidden="1" customHeight="1" x14ac:dyDescent="0.5">
      <c r="A65" s="452"/>
      <c r="B65" s="426"/>
      <c r="C65" s="560"/>
      <c r="D65" s="560"/>
      <c r="E65" s="432"/>
      <c r="F65" s="559"/>
      <c r="G65" s="430"/>
      <c r="H65" s="445"/>
      <c r="I65" s="428"/>
      <c r="J65" s="429"/>
      <c r="K65" s="429"/>
      <c r="L65" s="480"/>
      <c r="M65" s="445"/>
      <c r="N65" s="428"/>
      <c r="O65" s="428"/>
      <c r="P65" s="428"/>
      <c r="Q65" s="428"/>
      <c r="R65" s="428"/>
      <c r="S65" s="428"/>
      <c r="T65" s="428"/>
      <c r="U65" s="428"/>
      <c r="V65" s="428"/>
      <c r="W65" s="444"/>
      <c r="X65" s="426"/>
    </row>
    <row r="66" spans="1:24" ht="65.25" hidden="1" customHeight="1" x14ac:dyDescent="0.5">
      <c r="A66" s="451" t="s">
        <v>599</v>
      </c>
      <c r="B66" s="434"/>
      <c r="C66" s="562">
        <v>1100</v>
      </c>
      <c r="D66" s="562">
        <v>1000</v>
      </c>
      <c r="E66" s="440"/>
      <c r="F66" s="561"/>
      <c r="G66" s="438">
        <f>E66*F66</f>
        <v>0</v>
      </c>
      <c r="H66" s="437">
        <v>0</v>
      </c>
      <c r="I66" s="436">
        <v>0</v>
      </c>
      <c r="J66" s="437"/>
      <c r="K66" s="437">
        <v>0</v>
      </c>
      <c r="L66" s="484">
        <v>0</v>
      </c>
      <c r="M66" s="445">
        <f>G66+H66+I66+J66+K66+L66</f>
        <v>0</v>
      </c>
      <c r="N66" s="436"/>
      <c r="O66" s="436">
        <f>G66*1.187%</f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f>N66+O66+P66+Q66+R66+S66</f>
        <v>0</v>
      </c>
      <c r="U66" s="436">
        <f>M66-T66</f>
        <v>0</v>
      </c>
      <c r="V66" s="436"/>
      <c r="W66" s="444">
        <f>U66-V66</f>
        <v>0</v>
      </c>
      <c r="X66" s="434"/>
    </row>
    <row r="67" spans="1:24" ht="65.25" hidden="1" customHeight="1" x14ac:dyDescent="0.5">
      <c r="A67" s="452"/>
      <c r="B67" s="426"/>
      <c r="C67" s="560"/>
      <c r="D67" s="560"/>
      <c r="E67" s="432"/>
      <c r="F67" s="559"/>
      <c r="G67" s="430"/>
      <c r="H67" s="429"/>
      <c r="I67" s="428"/>
      <c r="J67" s="429"/>
      <c r="K67" s="429"/>
      <c r="L67" s="480"/>
      <c r="M67" s="445"/>
      <c r="N67" s="428"/>
      <c r="O67" s="428"/>
      <c r="P67" s="428"/>
      <c r="Q67" s="428"/>
      <c r="R67" s="428"/>
      <c r="S67" s="428"/>
      <c r="T67" s="428"/>
      <c r="U67" s="428"/>
      <c r="V67" s="428"/>
      <c r="W67" s="444"/>
      <c r="X67" s="426"/>
    </row>
    <row r="68" spans="1:24" ht="65.25" hidden="1" customHeight="1" x14ac:dyDescent="0.5">
      <c r="A68" s="451" t="s">
        <v>599</v>
      </c>
      <c r="B68" s="434"/>
      <c r="C68" s="622">
        <v>1100</v>
      </c>
      <c r="D68" s="622">
        <v>1000</v>
      </c>
      <c r="E68" s="449"/>
      <c r="F68" s="561"/>
      <c r="G68" s="438">
        <f>E68*F68</f>
        <v>0</v>
      </c>
      <c r="H68" s="445">
        <v>0</v>
      </c>
      <c r="I68" s="436">
        <v>0</v>
      </c>
      <c r="J68" s="445">
        <v>0</v>
      </c>
      <c r="K68" s="436">
        <v>0</v>
      </c>
      <c r="L68" s="436">
        <v>0</v>
      </c>
      <c r="M68" s="445">
        <f>G68+H68+I68+J68+K68+L68</f>
        <v>0</v>
      </c>
      <c r="N68" s="445"/>
      <c r="O68" s="445">
        <f>G68*1.187%</f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f>N68+O68+P68+Q68+R68+S68</f>
        <v>0</v>
      </c>
      <c r="U68" s="436">
        <f>M68-T68</f>
        <v>0</v>
      </c>
      <c r="V68" s="436">
        <v>0</v>
      </c>
      <c r="W68" s="444">
        <f>U68-V68</f>
        <v>0</v>
      </c>
      <c r="X68" s="434"/>
    </row>
    <row r="69" spans="1:24" ht="65.25" hidden="1" customHeight="1" x14ac:dyDescent="0.5">
      <c r="A69" s="564"/>
      <c r="B69" s="426"/>
      <c r="C69" s="622"/>
      <c r="D69" s="622"/>
      <c r="E69" s="449"/>
      <c r="F69" s="559"/>
      <c r="G69" s="430"/>
      <c r="H69" s="445"/>
      <c r="I69" s="428"/>
      <c r="J69" s="445"/>
      <c r="K69" s="428"/>
      <c r="L69" s="428"/>
      <c r="M69" s="445"/>
      <c r="N69" s="445"/>
      <c r="O69" s="445"/>
      <c r="P69" s="428"/>
      <c r="Q69" s="428"/>
      <c r="R69" s="428"/>
      <c r="S69" s="428"/>
      <c r="T69" s="428"/>
      <c r="U69" s="428"/>
      <c r="V69" s="428"/>
      <c r="W69" s="444"/>
      <c r="X69" s="490"/>
    </row>
    <row r="70" spans="1:24" ht="65.25" customHeight="1" x14ac:dyDescent="0.5">
      <c r="A70" s="451" t="s">
        <v>599</v>
      </c>
      <c r="B70" s="434"/>
      <c r="C70" s="622">
        <v>1100</v>
      </c>
      <c r="D70" s="622">
        <v>1000</v>
      </c>
      <c r="E70" s="449">
        <v>263.41000000000003</v>
      </c>
      <c r="F70" s="561">
        <v>15</v>
      </c>
      <c r="G70" s="438">
        <f>E70*F70</f>
        <v>3951.1500000000005</v>
      </c>
      <c r="H70" s="445">
        <v>0</v>
      </c>
      <c r="I70" s="436">
        <v>0</v>
      </c>
      <c r="J70" s="445"/>
      <c r="K70" s="436">
        <v>0</v>
      </c>
      <c r="L70" s="436">
        <v>0</v>
      </c>
      <c r="M70" s="445">
        <f>G70+H70+I70+J70+K70+L70</f>
        <v>3951.1500000000005</v>
      </c>
      <c r="N70" s="445">
        <v>341.27</v>
      </c>
      <c r="O70" s="436">
        <f>G70*1.1875%</f>
        <v>46.919906250000004</v>
      </c>
      <c r="P70" s="436">
        <v>0</v>
      </c>
      <c r="Q70" s="436">
        <v>0</v>
      </c>
      <c r="R70" s="436">
        <v>0</v>
      </c>
      <c r="S70" s="436">
        <v>0</v>
      </c>
      <c r="T70" s="436">
        <f>N70+O70+P70+Q70+R70+S70</f>
        <v>388.18990624999998</v>
      </c>
      <c r="U70" s="436">
        <f>M70-T70</f>
        <v>3562.9600937500004</v>
      </c>
      <c r="V70" s="436">
        <v>0</v>
      </c>
      <c r="W70" s="444">
        <f>U70-V70</f>
        <v>3562.9600937500004</v>
      </c>
      <c r="X70" s="434"/>
    </row>
    <row r="71" spans="1:24" ht="65.25" customHeight="1" x14ac:dyDescent="0.5">
      <c r="A71" s="564"/>
      <c r="B71" s="426"/>
      <c r="C71" s="622"/>
      <c r="D71" s="622"/>
      <c r="E71" s="449"/>
      <c r="F71" s="559"/>
      <c r="G71" s="430"/>
      <c r="H71" s="445"/>
      <c r="I71" s="428"/>
      <c r="J71" s="445"/>
      <c r="K71" s="428"/>
      <c r="L71" s="428"/>
      <c r="M71" s="445"/>
      <c r="N71" s="445"/>
      <c r="O71" s="428"/>
      <c r="P71" s="428"/>
      <c r="Q71" s="428"/>
      <c r="R71" s="428"/>
      <c r="S71" s="428"/>
      <c r="T71" s="428"/>
      <c r="U71" s="428"/>
      <c r="V71" s="428"/>
      <c r="W71" s="444"/>
      <c r="X71" s="490"/>
    </row>
    <row r="72" spans="1:24" ht="65.25" customHeight="1" x14ac:dyDescent="0.5">
      <c r="A72" s="451" t="s">
        <v>599</v>
      </c>
      <c r="B72" s="434"/>
      <c r="C72" s="622">
        <v>1100</v>
      </c>
      <c r="D72" s="622">
        <v>1000</v>
      </c>
      <c r="E72" s="449">
        <v>263.41000000000003</v>
      </c>
      <c r="F72" s="561">
        <v>15</v>
      </c>
      <c r="G72" s="438">
        <f>E72*F72</f>
        <v>3951.1500000000005</v>
      </c>
      <c r="H72" s="445">
        <v>0</v>
      </c>
      <c r="I72" s="436">
        <v>0</v>
      </c>
      <c r="J72" s="445"/>
      <c r="K72" s="436">
        <v>0</v>
      </c>
      <c r="L72" s="436">
        <v>0</v>
      </c>
      <c r="M72" s="445">
        <f>G72+H72+I72+J72+K72+L72</f>
        <v>3951.1500000000005</v>
      </c>
      <c r="N72" s="445">
        <v>341.27</v>
      </c>
      <c r="O72" s="436">
        <f>G72*1.1875%</f>
        <v>46.919906250000004</v>
      </c>
      <c r="P72" s="436">
        <v>0</v>
      </c>
      <c r="Q72" s="436">
        <v>0</v>
      </c>
      <c r="R72" s="436">
        <v>0</v>
      </c>
      <c r="S72" s="436">
        <v>0</v>
      </c>
      <c r="T72" s="436">
        <f>N72+O72+P72+Q72+R72+S72</f>
        <v>388.18990624999998</v>
      </c>
      <c r="U72" s="436">
        <f>M72-T72</f>
        <v>3562.9600937500004</v>
      </c>
      <c r="V72" s="436">
        <v>0</v>
      </c>
      <c r="W72" s="444">
        <f>U72-V72</f>
        <v>3562.9600937500004</v>
      </c>
      <c r="X72" s="434"/>
    </row>
    <row r="73" spans="1:24" ht="65.25" customHeight="1" x14ac:dyDescent="0.5">
      <c r="A73" s="564"/>
      <c r="B73" s="426"/>
      <c r="C73" s="622"/>
      <c r="D73" s="622"/>
      <c r="E73" s="449"/>
      <c r="F73" s="559"/>
      <c r="G73" s="430"/>
      <c r="H73" s="445"/>
      <c r="I73" s="428"/>
      <c r="J73" s="445"/>
      <c r="K73" s="428"/>
      <c r="L73" s="428"/>
      <c r="M73" s="445"/>
      <c r="N73" s="445"/>
      <c r="O73" s="428"/>
      <c r="P73" s="428"/>
      <c r="Q73" s="428"/>
      <c r="R73" s="428"/>
      <c r="S73" s="428"/>
      <c r="T73" s="428"/>
      <c r="U73" s="428"/>
      <c r="V73" s="428"/>
      <c r="W73" s="444"/>
      <c r="X73" s="490"/>
    </row>
    <row r="74" spans="1:24" ht="65.25" customHeight="1" x14ac:dyDescent="0.5">
      <c r="A74" s="451" t="s">
        <v>599</v>
      </c>
      <c r="B74" s="434"/>
      <c r="C74" s="622">
        <v>1100</v>
      </c>
      <c r="D74" s="622">
        <v>1000</v>
      </c>
      <c r="E74" s="449">
        <v>263.41000000000003</v>
      </c>
      <c r="F74" s="561">
        <v>15</v>
      </c>
      <c r="G74" s="438">
        <f>E74*F74</f>
        <v>3951.1500000000005</v>
      </c>
      <c r="H74" s="445">
        <v>0</v>
      </c>
      <c r="I74" s="436">
        <v>0</v>
      </c>
      <c r="J74" s="445"/>
      <c r="K74" s="436">
        <v>0</v>
      </c>
      <c r="L74" s="436">
        <v>0</v>
      </c>
      <c r="M74" s="445">
        <f>G74+H74+I74+J74+K74+L74</f>
        <v>3951.1500000000005</v>
      </c>
      <c r="N74" s="445">
        <v>341.27</v>
      </c>
      <c r="O74" s="436">
        <f>G74*1.1875%</f>
        <v>46.919906250000004</v>
      </c>
      <c r="P74" s="436">
        <v>0</v>
      </c>
      <c r="Q74" s="436">
        <v>0</v>
      </c>
      <c r="R74" s="436">
        <v>0</v>
      </c>
      <c r="S74" s="436">
        <v>0</v>
      </c>
      <c r="T74" s="436">
        <f>N74+O74+P74+Q74+R74+S74</f>
        <v>388.18990624999998</v>
      </c>
      <c r="U74" s="436">
        <f>M74-T74</f>
        <v>3562.9600937500004</v>
      </c>
      <c r="V74" s="436">
        <v>200</v>
      </c>
      <c r="W74" s="444">
        <f>U74-V74</f>
        <v>3362.9600937500004</v>
      </c>
      <c r="X74" s="434"/>
    </row>
    <row r="75" spans="1:24" ht="65.25" customHeight="1" x14ac:dyDescent="0.5">
      <c r="A75" s="564"/>
      <c r="B75" s="426"/>
      <c r="C75" s="622"/>
      <c r="D75" s="622"/>
      <c r="E75" s="449"/>
      <c r="F75" s="559"/>
      <c r="G75" s="430"/>
      <c r="H75" s="445"/>
      <c r="I75" s="428"/>
      <c r="J75" s="445"/>
      <c r="K75" s="428"/>
      <c r="L75" s="428"/>
      <c r="M75" s="445"/>
      <c r="N75" s="445"/>
      <c r="O75" s="428"/>
      <c r="P75" s="428"/>
      <c r="Q75" s="428"/>
      <c r="R75" s="428"/>
      <c r="S75" s="428"/>
      <c r="T75" s="428"/>
      <c r="U75" s="428"/>
      <c r="V75" s="428"/>
      <c r="W75" s="444"/>
      <c r="X75" s="490"/>
    </row>
    <row r="76" spans="1:24" ht="65.25" customHeight="1" x14ac:dyDescent="0.5">
      <c r="A76" s="451" t="s">
        <v>599</v>
      </c>
      <c r="B76" s="434"/>
      <c r="C76" s="562">
        <v>1100</v>
      </c>
      <c r="D76" s="562">
        <v>1000</v>
      </c>
      <c r="E76" s="440">
        <v>263.41000000000003</v>
      </c>
      <c r="F76" s="561">
        <v>15</v>
      </c>
      <c r="G76" s="438">
        <f>E76*F76</f>
        <v>3951.1500000000005</v>
      </c>
      <c r="H76" s="436">
        <v>0</v>
      </c>
      <c r="I76" s="436">
        <v>0</v>
      </c>
      <c r="J76" s="436"/>
      <c r="K76" s="436">
        <v>0</v>
      </c>
      <c r="L76" s="436">
        <v>0</v>
      </c>
      <c r="M76" s="436">
        <f>G76+H76+I76+J76+K76+L76</f>
        <v>3951.1500000000005</v>
      </c>
      <c r="N76" s="436">
        <v>341.27</v>
      </c>
      <c r="O76" s="436">
        <f>G76*1.1875%</f>
        <v>46.919906250000004</v>
      </c>
      <c r="P76" s="436">
        <v>0</v>
      </c>
      <c r="Q76" s="436">
        <v>0</v>
      </c>
      <c r="R76" s="436">
        <v>0</v>
      </c>
      <c r="S76" s="436">
        <v>0</v>
      </c>
      <c r="T76" s="436">
        <f>N76+O76+P76+Q76+R76+S76</f>
        <v>388.18990624999998</v>
      </c>
      <c r="U76" s="436">
        <f>M76-T76</f>
        <v>3562.9600937500004</v>
      </c>
      <c r="V76" s="436">
        <v>0</v>
      </c>
      <c r="W76" s="435">
        <f>U76-V76</f>
        <v>3562.9600937500004</v>
      </c>
      <c r="X76" s="434"/>
    </row>
    <row r="77" spans="1:24" ht="65.25" customHeight="1" x14ac:dyDescent="0.5">
      <c r="A77" s="564"/>
      <c r="B77" s="426"/>
      <c r="C77" s="560"/>
      <c r="D77" s="560"/>
      <c r="E77" s="432"/>
      <c r="F77" s="559"/>
      <c r="G77" s="430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7"/>
      <c r="X77" s="426"/>
    </row>
    <row r="78" spans="1:24" ht="65.25" customHeight="1" x14ac:dyDescent="0.5">
      <c r="A78" s="451" t="s">
        <v>599</v>
      </c>
      <c r="B78" s="434"/>
      <c r="C78" s="622">
        <v>1100</v>
      </c>
      <c r="D78" s="622">
        <v>1000</v>
      </c>
      <c r="E78" s="449">
        <v>263.41000000000003</v>
      </c>
      <c r="F78" s="561">
        <v>15</v>
      </c>
      <c r="G78" s="438">
        <f>E78*F78</f>
        <v>3951.1500000000005</v>
      </c>
      <c r="H78" s="445">
        <v>0</v>
      </c>
      <c r="I78" s="436">
        <v>0</v>
      </c>
      <c r="J78" s="445"/>
      <c r="K78" s="436">
        <v>0</v>
      </c>
      <c r="L78" s="436">
        <v>0</v>
      </c>
      <c r="M78" s="445">
        <f>G78+H78+I78+J78+K78+L78</f>
        <v>3951.1500000000005</v>
      </c>
      <c r="N78" s="445">
        <v>341.27</v>
      </c>
      <c r="O78" s="436">
        <f>G78*1.1875%</f>
        <v>46.919906250000004</v>
      </c>
      <c r="P78" s="436">
        <v>0</v>
      </c>
      <c r="Q78" s="436">
        <v>0</v>
      </c>
      <c r="R78" s="436">
        <v>0</v>
      </c>
      <c r="S78" s="436">
        <v>0</v>
      </c>
      <c r="T78" s="436">
        <f>N78+O78+P78+Q78+R78+S78</f>
        <v>388.18990624999998</v>
      </c>
      <c r="U78" s="436">
        <f>M78-T78</f>
        <v>3562.9600937500004</v>
      </c>
      <c r="V78" s="436">
        <v>0</v>
      </c>
      <c r="W78" s="444">
        <f>U78-V78</f>
        <v>3562.9600937500004</v>
      </c>
      <c r="X78" s="434"/>
    </row>
    <row r="79" spans="1:24" ht="65.25" customHeight="1" x14ac:dyDescent="0.5">
      <c r="A79" s="564"/>
      <c r="B79" s="426"/>
      <c r="C79" s="622"/>
      <c r="D79" s="622"/>
      <c r="E79" s="449"/>
      <c r="F79" s="559"/>
      <c r="G79" s="430"/>
      <c r="H79" s="445"/>
      <c r="I79" s="428"/>
      <c r="J79" s="445"/>
      <c r="K79" s="428"/>
      <c r="L79" s="428"/>
      <c r="M79" s="445"/>
      <c r="N79" s="445"/>
      <c r="O79" s="428"/>
      <c r="P79" s="428"/>
      <c r="Q79" s="428"/>
      <c r="R79" s="428"/>
      <c r="S79" s="428"/>
      <c r="T79" s="428"/>
      <c r="U79" s="428"/>
      <c r="V79" s="428"/>
      <c r="W79" s="444"/>
      <c r="X79" s="490"/>
    </row>
    <row r="80" spans="1:24" ht="65.25" customHeight="1" x14ac:dyDescent="0.5">
      <c r="A80" s="451" t="s">
        <v>599</v>
      </c>
      <c r="B80" s="434"/>
      <c r="C80" s="622">
        <v>1100</v>
      </c>
      <c r="D80" s="622">
        <v>1000</v>
      </c>
      <c r="E80" s="449">
        <v>263.41000000000003</v>
      </c>
      <c r="F80" s="561">
        <v>15</v>
      </c>
      <c r="G80" s="438">
        <f>E80*F80</f>
        <v>3951.1500000000005</v>
      </c>
      <c r="H80" s="445">
        <v>0</v>
      </c>
      <c r="I80" s="436">
        <v>0</v>
      </c>
      <c r="J80" s="445"/>
      <c r="K80" s="436">
        <v>0</v>
      </c>
      <c r="L80" s="436">
        <v>0</v>
      </c>
      <c r="M80" s="445">
        <f>G80+H80+I80+J80+K80+L80</f>
        <v>3951.1500000000005</v>
      </c>
      <c r="N80" s="445">
        <v>341.27</v>
      </c>
      <c r="O80" s="436">
        <f>G80*1.1875%</f>
        <v>46.919906250000004</v>
      </c>
      <c r="P80" s="436">
        <v>0</v>
      </c>
      <c r="Q80" s="436">
        <v>0</v>
      </c>
      <c r="R80" s="436">
        <v>0</v>
      </c>
      <c r="S80" s="436">
        <v>0</v>
      </c>
      <c r="T80" s="436">
        <f>N80+O80+P80+Q80+R80+S80</f>
        <v>388.18990624999998</v>
      </c>
      <c r="U80" s="436">
        <f>M80-T80</f>
        <v>3562.9600937500004</v>
      </c>
      <c r="V80" s="436">
        <v>0</v>
      </c>
      <c r="W80" s="444">
        <f>U80-V80</f>
        <v>3562.9600937500004</v>
      </c>
      <c r="X80" s="434"/>
    </row>
    <row r="81" spans="1:25" ht="65.25" customHeight="1" x14ac:dyDescent="0.5">
      <c r="A81" s="564"/>
      <c r="B81" s="426"/>
      <c r="C81" s="622"/>
      <c r="D81" s="622"/>
      <c r="E81" s="449"/>
      <c r="F81" s="559"/>
      <c r="G81" s="430"/>
      <c r="H81" s="445"/>
      <c r="I81" s="428"/>
      <c r="J81" s="445"/>
      <c r="K81" s="428"/>
      <c r="L81" s="428"/>
      <c r="M81" s="445"/>
      <c r="N81" s="445"/>
      <c r="O81" s="428"/>
      <c r="P81" s="428"/>
      <c r="Q81" s="428"/>
      <c r="R81" s="428"/>
      <c r="S81" s="428"/>
      <c r="T81" s="428"/>
      <c r="U81" s="428"/>
      <c r="V81" s="428"/>
      <c r="W81" s="444"/>
      <c r="X81" s="490"/>
    </row>
    <row r="82" spans="1:25" ht="65.25" customHeight="1" thickBot="1" x14ac:dyDescent="0.55000000000000004">
      <c r="A82" s="621" t="s">
        <v>70</v>
      </c>
      <c r="C82" s="620"/>
      <c r="D82" s="620"/>
      <c r="E82" s="620"/>
      <c r="F82" s="620"/>
      <c r="G82" s="620">
        <f>SUM(G46:G81)</f>
        <v>44450.250000000015</v>
      </c>
      <c r="H82" s="620">
        <f>SUM(H46:H81)</f>
        <v>0</v>
      </c>
      <c r="I82" s="620">
        <f>SUM(I46:I81)</f>
        <v>0</v>
      </c>
      <c r="J82" s="620">
        <f>SUM(J46:J81)</f>
        <v>0</v>
      </c>
      <c r="K82" s="620">
        <f>SUM(K46:K81)</f>
        <v>0</v>
      </c>
      <c r="L82" s="620">
        <f>SUM(L46:L81)</f>
        <v>3.59</v>
      </c>
      <c r="M82" s="620">
        <f>SUM(M46:M81)</f>
        <v>44453.840000000011</v>
      </c>
      <c r="N82" s="620">
        <f>SUM(N46:N81)</f>
        <v>3424.8599999999997</v>
      </c>
      <c r="O82" s="620">
        <f>SUM(O46:O81)</f>
        <v>469.19906250000003</v>
      </c>
      <c r="P82" s="620">
        <f>SUM(P46:P81)</f>
        <v>0</v>
      </c>
      <c r="Q82" s="620">
        <f>SUM(Q46:Q81)</f>
        <v>0</v>
      </c>
      <c r="R82" s="620">
        <f>SUM(R46:R81)</f>
        <v>0</v>
      </c>
      <c r="S82" s="620">
        <f>SUM(S46:S81)</f>
        <v>0</v>
      </c>
      <c r="T82" s="620">
        <f>SUM(T46:T81)</f>
        <v>3894.0590625000004</v>
      </c>
      <c r="U82" s="620">
        <f>SUM(U46:U81)</f>
        <v>40559.7809375</v>
      </c>
      <c r="V82" s="620">
        <f>SUM(V46:V81)</f>
        <v>404.46000000000004</v>
      </c>
      <c r="W82" s="620">
        <f>SUM(W46:W81)</f>
        <v>40155.320937500001</v>
      </c>
      <c r="X82" s="619"/>
      <c r="Y82" s="405"/>
    </row>
    <row r="83" spans="1:25" s="418" customFormat="1" ht="65.25" customHeight="1" thickBot="1" x14ac:dyDescent="0.55000000000000004">
      <c r="A83" s="544" t="s">
        <v>54</v>
      </c>
      <c r="B83" s="527" t="s">
        <v>53</v>
      </c>
      <c r="C83" s="599" t="s">
        <v>52</v>
      </c>
      <c r="D83" s="598"/>
      <c r="E83" s="598"/>
      <c r="F83" s="598"/>
      <c r="G83" s="598"/>
      <c r="H83" s="598"/>
      <c r="I83" s="598"/>
      <c r="J83" s="598"/>
      <c r="K83" s="598"/>
      <c r="L83" s="598"/>
      <c r="M83" s="597"/>
      <c r="N83" s="543" t="s">
        <v>51</v>
      </c>
      <c r="O83" s="542"/>
      <c r="P83" s="596"/>
      <c r="Q83" s="596"/>
      <c r="R83" s="596"/>
      <c r="S83" s="538"/>
      <c r="T83" s="540"/>
      <c r="U83" s="540"/>
      <c r="V83" s="540"/>
      <c r="W83" s="538"/>
      <c r="X83" s="614" t="s">
        <v>50</v>
      </c>
    </row>
    <row r="84" spans="1:25" s="418" customFormat="1" ht="65.25" customHeight="1" x14ac:dyDescent="0.45">
      <c r="A84" s="536"/>
      <c r="B84" s="535"/>
      <c r="C84" s="618" t="s">
        <v>605</v>
      </c>
      <c r="D84" s="618" t="s">
        <v>605</v>
      </c>
      <c r="E84" s="591" t="s">
        <v>26</v>
      </c>
      <c r="F84" s="590" t="s">
        <v>47</v>
      </c>
      <c r="G84" s="618" t="s">
        <v>46</v>
      </c>
      <c r="H84" s="588" t="s">
        <v>25</v>
      </c>
      <c r="I84" s="588" t="s">
        <v>604</v>
      </c>
      <c r="J84" s="587" t="s">
        <v>44</v>
      </c>
      <c r="K84" s="587" t="s">
        <v>43</v>
      </c>
      <c r="L84" s="587" t="s">
        <v>573</v>
      </c>
      <c r="M84" s="617" t="s">
        <v>35</v>
      </c>
      <c r="N84" s="526" t="s">
        <v>63</v>
      </c>
      <c r="O84" s="525" t="s">
        <v>40</v>
      </c>
      <c r="P84" s="524" t="s">
        <v>39</v>
      </c>
      <c r="Q84" s="523" t="s">
        <v>38</v>
      </c>
      <c r="R84" s="523" t="s">
        <v>37</v>
      </c>
      <c r="S84" s="523" t="s">
        <v>572</v>
      </c>
      <c r="T84" s="522" t="s">
        <v>35</v>
      </c>
      <c r="U84" s="521" t="s">
        <v>35</v>
      </c>
      <c r="V84" s="520" t="s">
        <v>593</v>
      </c>
      <c r="W84" s="585" t="s">
        <v>33</v>
      </c>
      <c r="X84" s="614"/>
    </row>
    <row r="85" spans="1:25" s="418" customFormat="1" ht="81.75" customHeight="1" thickBot="1" x14ac:dyDescent="0.5">
      <c r="A85" s="502" t="s">
        <v>32</v>
      </c>
      <c r="B85" s="509"/>
      <c r="C85" s="616"/>
      <c r="D85" s="616"/>
      <c r="E85" s="580" t="s">
        <v>31</v>
      </c>
      <c r="F85" s="579" t="s">
        <v>571</v>
      </c>
      <c r="G85" s="616"/>
      <c r="H85" s="577" t="s">
        <v>28</v>
      </c>
      <c r="I85" s="577" t="s">
        <v>603</v>
      </c>
      <c r="J85" s="575" t="s">
        <v>29</v>
      </c>
      <c r="K85" s="576" t="s">
        <v>92</v>
      </c>
      <c r="L85" s="575" t="s">
        <v>91</v>
      </c>
      <c r="M85" s="615"/>
      <c r="N85" s="508"/>
      <c r="O85" s="507"/>
      <c r="P85" s="506" t="s">
        <v>25</v>
      </c>
      <c r="Q85" s="505" t="s">
        <v>24</v>
      </c>
      <c r="R85" s="505" t="s">
        <v>23</v>
      </c>
      <c r="S85" s="505" t="s">
        <v>22</v>
      </c>
      <c r="T85" s="504"/>
      <c r="U85" s="503" t="s">
        <v>21</v>
      </c>
      <c r="V85" s="502" t="s">
        <v>602</v>
      </c>
      <c r="W85" s="573" t="s">
        <v>19</v>
      </c>
      <c r="X85" s="614"/>
    </row>
    <row r="86" spans="1:25" ht="65.25" customHeight="1" x14ac:dyDescent="0.5">
      <c r="A86" s="499" t="s">
        <v>601</v>
      </c>
      <c r="B86" s="571"/>
      <c r="C86" s="571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405"/>
    </row>
    <row r="87" spans="1:25" ht="65.25" hidden="1" customHeight="1" x14ac:dyDescent="0.5">
      <c r="A87" s="410" t="s">
        <v>599</v>
      </c>
      <c r="B87" s="434"/>
      <c r="C87" s="567">
        <v>1100</v>
      </c>
      <c r="D87" s="567">
        <v>1000</v>
      </c>
      <c r="E87" s="440"/>
      <c r="F87" s="438"/>
      <c r="G87" s="438">
        <f>E87*F87</f>
        <v>0</v>
      </c>
      <c r="H87" s="484">
        <v>0</v>
      </c>
      <c r="I87" s="436">
        <v>0</v>
      </c>
      <c r="J87" s="484"/>
      <c r="K87" s="484">
        <v>0</v>
      </c>
      <c r="L87" s="484">
        <v>0</v>
      </c>
      <c r="M87" s="436">
        <f>G87+H87+I87+J87+K87+L87</f>
        <v>0</v>
      </c>
      <c r="N87" s="489"/>
      <c r="O87" s="489">
        <f>G87*1.187%</f>
        <v>0</v>
      </c>
      <c r="P87" s="489">
        <v>0</v>
      </c>
      <c r="Q87" s="489">
        <v>0</v>
      </c>
      <c r="R87" s="489">
        <v>0</v>
      </c>
      <c r="S87" s="489">
        <v>0</v>
      </c>
      <c r="T87" s="489">
        <f>N87+O87+P87+Q87+R87+S87</f>
        <v>0</v>
      </c>
      <c r="U87" s="489">
        <f>M87-T87</f>
        <v>0</v>
      </c>
      <c r="V87" s="489">
        <v>0</v>
      </c>
      <c r="W87" s="496">
        <f>U87-V87</f>
        <v>0</v>
      </c>
      <c r="X87" s="434"/>
    </row>
    <row r="88" spans="1:25" ht="65.25" hidden="1" customHeight="1" x14ac:dyDescent="0.5">
      <c r="A88" s="452"/>
      <c r="B88" s="426"/>
      <c r="C88" s="566"/>
      <c r="D88" s="566"/>
      <c r="E88" s="432"/>
      <c r="F88" s="430"/>
      <c r="G88" s="430"/>
      <c r="H88" s="480"/>
      <c r="I88" s="428"/>
      <c r="J88" s="480"/>
      <c r="K88" s="480"/>
      <c r="L88" s="480"/>
      <c r="M88" s="428"/>
      <c r="N88" s="487"/>
      <c r="O88" s="487"/>
      <c r="P88" s="487"/>
      <c r="Q88" s="487"/>
      <c r="R88" s="487"/>
      <c r="S88" s="487"/>
      <c r="T88" s="487"/>
      <c r="U88" s="487"/>
      <c r="V88" s="487"/>
      <c r="W88" s="493"/>
      <c r="X88" s="426"/>
    </row>
    <row r="89" spans="1:25" s="456" customFormat="1" ht="65.25" hidden="1" customHeight="1" x14ac:dyDescent="0.5">
      <c r="A89" s="613" t="s">
        <v>599</v>
      </c>
      <c r="B89" s="604"/>
      <c r="C89" s="612">
        <v>1100</v>
      </c>
      <c r="D89" s="612">
        <v>1000</v>
      </c>
      <c r="E89" s="440"/>
      <c r="F89" s="440"/>
      <c r="G89" s="440">
        <f>E89*F89</f>
        <v>0</v>
      </c>
      <c r="H89" s="484">
        <v>0</v>
      </c>
      <c r="I89" s="436">
        <v>0</v>
      </c>
      <c r="J89" s="484"/>
      <c r="K89" s="484">
        <v>0</v>
      </c>
      <c r="L89" s="484">
        <v>0</v>
      </c>
      <c r="M89" s="436">
        <f>G89+H89+I89+J89+K89+L89</f>
        <v>0</v>
      </c>
      <c r="N89" s="435"/>
      <c r="O89" s="436">
        <f>G89*1.187%</f>
        <v>0</v>
      </c>
      <c r="P89" s="435">
        <v>0</v>
      </c>
      <c r="Q89" s="435">
        <v>0</v>
      </c>
      <c r="R89" s="435">
        <v>0</v>
      </c>
      <c r="S89" s="435">
        <v>0</v>
      </c>
      <c r="T89" s="436">
        <f>N89+O89+P89+Q89+R89+S89</f>
        <v>0</v>
      </c>
      <c r="U89" s="435">
        <f>M89-T89</f>
        <v>0</v>
      </c>
      <c r="V89" s="435">
        <v>0</v>
      </c>
      <c r="W89" s="435">
        <f>U89-V89</f>
        <v>0</v>
      </c>
      <c r="X89" s="604"/>
    </row>
    <row r="90" spans="1:25" s="456" customFormat="1" ht="65.25" hidden="1" customHeight="1" x14ac:dyDescent="0.5">
      <c r="A90" s="611"/>
      <c r="B90" s="603"/>
      <c r="C90" s="610"/>
      <c r="D90" s="610"/>
      <c r="E90" s="432"/>
      <c r="F90" s="432"/>
      <c r="G90" s="432"/>
      <c r="H90" s="480"/>
      <c r="I90" s="428"/>
      <c r="J90" s="480"/>
      <c r="K90" s="480"/>
      <c r="L90" s="480"/>
      <c r="M90" s="428"/>
      <c r="N90" s="427"/>
      <c r="O90" s="428"/>
      <c r="P90" s="427"/>
      <c r="Q90" s="427"/>
      <c r="R90" s="427"/>
      <c r="S90" s="427"/>
      <c r="T90" s="428"/>
      <c r="U90" s="427"/>
      <c r="V90" s="427"/>
      <c r="W90" s="427"/>
      <c r="X90" s="603"/>
    </row>
    <row r="91" spans="1:25" ht="65.25" hidden="1" customHeight="1" x14ac:dyDescent="0.5">
      <c r="A91" s="410" t="s">
        <v>599</v>
      </c>
      <c r="B91" s="434"/>
      <c r="C91" s="562">
        <v>1100</v>
      </c>
      <c r="D91" s="562">
        <v>1000</v>
      </c>
      <c r="E91" s="440"/>
      <c r="F91" s="561"/>
      <c r="G91" s="438">
        <f>E91*F91</f>
        <v>0</v>
      </c>
      <c r="H91" s="484"/>
      <c r="I91" s="436">
        <v>0</v>
      </c>
      <c r="J91" s="484">
        <v>0</v>
      </c>
      <c r="K91" s="484">
        <v>0</v>
      </c>
      <c r="L91" s="484">
        <v>0</v>
      </c>
      <c r="M91" s="436">
        <f>G91+H91+I91+J91+K91+L91</f>
        <v>0</v>
      </c>
      <c r="N91" s="436"/>
      <c r="O91" s="436"/>
      <c r="P91" s="436"/>
      <c r="Q91" s="436">
        <v>0</v>
      </c>
      <c r="R91" s="436">
        <v>0</v>
      </c>
      <c r="S91" s="436">
        <v>0</v>
      </c>
      <c r="T91" s="436">
        <f>N91+O91+P91+Q91+R91+S91</f>
        <v>0</v>
      </c>
      <c r="U91" s="436">
        <f>M91-T91</f>
        <v>0</v>
      </c>
      <c r="V91" s="436">
        <v>0</v>
      </c>
      <c r="W91" s="444">
        <f>U91-V91</f>
        <v>0</v>
      </c>
      <c r="X91" s="434"/>
    </row>
    <row r="92" spans="1:25" ht="65.25" hidden="1" customHeight="1" x14ac:dyDescent="0.5">
      <c r="A92" s="491"/>
      <c r="B92" s="490"/>
      <c r="C92" s="560"/>
      <c r="D92" s="560"/>
      <c r="E92" s="432"/>
      <c r="F92" s="559"/>
      <c r="G92" s="430"/>
      <c r="H92" s="480"/>
      <c r="I92" s="428"/>
      <c r="J92" s="480"/>
      <c r="K92" s="480"/>
      <c r="L92" s="480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44"/>
      <c r="X92" s="426"/>
    </row>
    <row r="93" spans="1:25" ht="65.25" customHeight="1" x14ac:dyDescent="0.5">
      <c r="A93" s="410" t="s">
        <v>599</v>
      </c>
      <c r="B93" s="434"/>
      <c r="C93" s="562">
        <v>1100</v>
      </c>
      <c r="D93" s="562">
        <v>1000</v>
      </c>
      <c r="E93" s="440">
        <v>263.41000000000003</v>
      </c>
      <c r="F93" s="561">
        <v>15</v>
      </c>
      <c r="G93" s="438">
        <f>E93*F93</f>
        <v>3951.1500000000005</v>
      </c>
      <c r="H93" s="484">
        <v>0</v>
      </c>
      <c r="I93" s="436">
        <v>0</v>
      </c>
      <c r="J93" s="484"/>
      <c r="K93" s="484">
        <v>0</v>
      </c>
      <c r="L93" s="484">
        <v>0</v>
      </c>
      <c r="M93" s="436">
        <f>G93+H93+I93+J93+K93+L93</f>
        <v>3951.1500000000005</v>
      </c>
      <c r="N93" s="436">
        <v>341.27</v>
      </c>
      <c r="O93" s="436">
        <f>G93*1.1875%</f>
        <v>46.919906250000004</v>
      </c>
      <c r="P93" s="436"/>
      <c r="Q93" s="436">
        <v>0</v>
      </c>
      <c r="R93" s="436">
        <v>0</v>
      </c>
      <c r="S93" s="436">
        <v>0</v>
      </c>
      <c r="T93" s="436">
        <f>N93+O93+P93+Q93+R93+S93</f>
        <v>388.18990624999998</v>
      </c>
      <c r="U93" s="436">
        <f>M93-T93</f>
        <v>3562.9600937500004</v>
      </c>
      <c r="V93" s="436">
        <v>0</v>
      </c>
      <c r="W93" s="444">
        <f>U93-V93</f>
        <v>3562.9600937500004</v>
      </c>
      <c r="X93" s="490"/>
    </row>
    <row r="94" spans="1:25" ht="65.25" customHeight="1" x14ac:dyDescent="0.5">
      <c r="A94" s="452"/>
      <c r="B94" s="426"/>
      <c r="C94" s="609"/>
      <c r="D94" s="609"/>
      <c r="E94" s="432"/>
      <c r="F94" s="559"/>
      <c r="G94" s="430"/>
      <c r="H94" s="480"/>
      <c r="I94" s="428"/>
      <c r="J94" s="480"/>
      <c r="K94" s="480"/>
      <c r="L94" s="480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44"/>
      <c r="X94" s="426"/>
    </row>
    <row r="95" spans="1:25" ht="65.25" customHeight="1" x14ac:dyDescent="0.5">
      <c r="A95" s="451" t="s">
        <v>599</v>
      </c>
      <c r="B95" s="434"/>
      <c r="C95" s="562">
        <v>1100</v>
      </c>
      <c r="D95" s="562">
        <v>1000</v>
      </c>
      <c r="E95" s="440">
        <v>263.41000000000003</v>
      </c>
      <c r="F95" s="561">
        <v>15</v>
      </c>
      <c r="G95" s="438">
        <f>E95*F95</f>
        <v>3951.1500000000005</v>
      </c>
      <c r="H95" s="484">
        <v>0</v>
      </c>
      <c r="I95" s="436">
        <v>0</v>
      </c>
      <c r="J95" s="484">
        <v>0</v>
      </c>
      <c r="K95" s="484">
        <v>0</v>
      </c>
      <c r="L95" s="484">
        <v>0</v>
      </c>
      <c r="M95" s="436">
        <f>G95+H95+I95+J95+K95+L95</f>
        <v>3951.1500000000005</v>
      </c>
      <c r="N95" s="436">
        <v>341.27</v>
      </c>
      <c r="O95" s="436">
        <f>G95*1.1875%</f>
        <v>46.919906250000004</v>
      </c>
      <c r="P95" s="436">
        <v>0</v>
      </c>
      <c r="Q95" s="436">
        <v>0</v>
      </c>
      <c r="R95" s="436">
        <v>0</v>
      </c>
      <c r="S95" s="436">
        <v>0</v>
      </c>
      <c r="T95" s="436">
        <f>N95+O95+P95+Q95+R95+S95</f>
        <v>388.18990624999998</v>
      </c>
      <c r="U95" s="436">
        <f>M95-T95</f>
        <v>3562.9600937500004</v>
      </c>
      <c r="V95" s="436">
        <v>0</v>
      </c>
      <c r="W95" s="444">
        <f>U95-V95</f>
        <v>3562.9600937500004</v>
      </c>
      <c r="X95" s="434"/>
    </row>
    <row r="96" spans="1:25" ht="65.25" customHeight="1" x14ac:dyDescent="0.5">
      <c r="A96" s="452"/>
      <c r="B96" s="426"/>
      <c r="C96" s="560"/>
      <c r="D96" s="560"/>
      <c r="E96" s="432"/>
      <c r="F96" s="559"/>
      <c r="G96" s="430"/>
      <c r="H96" s="480"/>
      <c r="I96" s="428"/>
      <c r="J96" s="480"/>
      <c r="K96" s="480"/>
      <c r="L96" s="480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44"/>
      <c r="X96" s="426"/>
    </row>
    <row r="97" spans="1:24" ht="65.25" customHeight="1" x14ac:dyDescent="0.5">
      <c r="A97" s="451" t="s">
        <v>599</v>
      </c>
      <c r="B97" s="434"/>
      <c r="C97" s="562">
        <v>1100</v>
      </c>
      <c r="D97" s="562">
        <v>1000</v>
      </c>
      <c r="E97" s="440">
        <v>263.41000000000003</v>
      </c>
      <c r="F97" s="565">
        <v>15</v>
      </c>
      <c r="G97" s="438">
        <f>E97*F97</f>
        <v>3951.1500000000005</v>
      </c>
      <c r="H97" s="484">
        <v>0</v>
      </c>
      <c r="I97" s="436">
        <v>0</v>
      </c>
      <c r="J97" s="484"/>
      <c r="K97" s="484">
        <v>0</v>
      </c>
      <c r="L97" s="484">
        <v>0</v>
      </c>
      <c r="M97" s="436">
        <f>G97+H97+I97+J97+K97+L97</f>
        <v>3951.1500000000005</v>
      </c>
      <c r="N97" s="436">
        <v>341.27</v>
      </c>
      <c r="O97" s="436">
        <f>G97*1.1875%</f>
        <v>46.919906250000004</v>
      </c>
      <c r="P97" s="436">
        <v>0</v>
      </c>
      <c r="Q97" s="436">
        <v>0</v>
      </c>
      <c r="R97" s="436">
        <v>0</v>
      </c>
      <c r="S97" s="436">
        <v>0</v>
      </c>
      <c r="T97" s="436">
        <f>N97+O97+P97+Q97+R97+S97</f>
        <v>388.18990624999998</v>
      </c>
      <c r="U97" s="436">
        <f>M97-T97</f>
        <v>3562.9600937500004</v>
      </c>
      <c r="V97" s="436">
        <v>102.59</v>
      </c>
      <c r="W97" s="444">
        <f>U97-V97</f>
        <v>3460.3700937500003</v>
      </c>
      <c r="X97" s="434"/>
    </row>
    <row r="98" spans="1:24" ht="65.25" customHeight="1" x14ac:dyDescent="0.5">
      <c r="A98" s="452"/>
      <c r="B98" s="426"/>
      <c r="C98" s="609"/>
      <c r="D98" s="609"/>
      <c r="E98" s="432"/>
      <c r="F98" s="563"/>
      <c r="G98" s="430"/>
      <c r="H98" s="480"/>
      <c r="I98" s="428"/>
      <c r="J98" s="480"/>
      <c r="K98" s="480"/>
      <c r="L98" s="480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44"/>
      <c r="X98" s="426"/>
    </row>
    <row r="99" spans="1:24" ht="65.25" hidden="1" customHeight="1" x14ac:dyDescent="0.5">
      <c r="A99" s="451" t="s">
        <v>599</v>
      </c>
      <c r="B99" s="434"/>
      <c r="C99" s="562">
        <v>1100</v>
      </c>
      <c r="D99" s="562">
        <v>1000</v>
      </c>
      <c r="E99" s="440"/>
      <c r="F99" s="561"/>
      <c r="G99" s="438">
        <f>E99*F99</f>
        <v>0</v>
      </c>
      <c r="H99" s="484">
        <v>0</v>
      </c>
      <c r="I99" s="436">
        <v>0</v>
      </c>
      <c r="J99" s="484"/>
      <c r="K99" s="484">
        <v>0</v>
      </c>
      <c r="L99" s="484">
        <v>0</v>
      </c>
      <c r="M99" s="436">
        <f>G99+H99+I99+J99+K99+L99</f>
        <v>0</v>
      </c>
      <c r="N99" s="436"/>
      <c r="O99" s="436">
        <f>M99*1.1875%</f>
        <v>0</v>
      </c>
      <c r="P99" s="436">
        <v>0</v>
      </c>
      <c r="Q99" s="436">
        <v>0</v>
      </c>
      <c r="R99" s="436">
        <v>0</v>
      </c>
      <c r="S99" s="436">
        <v>0</v>
      </c>
      <c r="T99" s="436">
        <f>N99+O99+P99+Q99+R99+S99</f>
        <v>0</v>
      </c>
      <c r="U99" s="436">
        <f>M99-T99</f>
        <v>0</v>
      </c>
      <c r="V99" s="436">
        <v>0</v>
      </c>
      <c r="W99" s="444">
        <f>U99-V99</f>
        <v>0</v>
      </c>
      <c r="X99" s="434"/>
    </row>
    <row r="100" spans="1:24" ht="65.25" hidden="1" customHeight="1" x14ac:dyDescent="0.5">
      <c r="A100" s="452"/>
      <c r="B100" s="490"/>
      <c r="C100" s="560"/>
      <c r="D100" s="560"/>
      <c r="E100" s="432"/>
      <c r="F100" s="559"/>
      <c r="G100" s="430"/>
      <c r="H100" s="480"/>
      <c r="I100" s="428"/>
      <c r="J100" s="480"/>
      <c r="K100" s="480"/>
      <c r="L100" s="480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44"/>
      <c r="X100" s="426"/>
    </row>
    <row r="101" spans="1:24" ht="65.25" hidden="1" customHeight="1" x14ac:dyDescent="0.5">
      <c r="A101" s="451" t="s">
        <v>599</v>
      </c>
      <c r="B101" s="434"/>
      <c r="C101" s="562">
        <v>1100</v>
      </c>
      <c r="D101" s="562">
        <v>1000</v>
      </c>
      <c r="E101" s="440"/>
      <c r="F101" s="561"/>
      <c r="G101" s="438">
        <f>E101*F101</f>
        <v>0</v>
      </c>
      <c r="H101" s="484">
        <v>0</v>
      </c>
      <c r="I101" s="436">
        <v>0</v>
      </c>
      <c r="J101" s="484"/>
      <c r="K101" s="484">
        <v>0</v>
      </c>
      <c r="L101" s="484">
        <v>0</v>
      </c>
      <c r="M101" s="436">
        <f>G101+H101+I101+J101+K101+L101</f>
        <v>0</v>
      </c>
      <c r="N101" s="436"/>
      <c r="O101" s="436">
        <f>M101*1.1875%</f>
        <v>0</v>
      </c>
      <c r="P101" s="436">
        <v>0</v>
      </c>
      <c r="Q101" s="436">
        <v>0</v>
      </c>
      <c r="R101" s="436">
        <v>0</v>
      </c>
      <c r="S101" s="436">
        <v>0</v>
      </c>
      <c r="T101" s="436">
        <f>N101+O101+P101+Q101+R101+S101</f>
        <v>0</v>
      </c>
      <c r="U101" s="436">
        <f>M101-T101</f>
        <v>0</v>
      </c>
      <c r="V101" s="436">
        <v>0</v>
      </c>
      <c r="W101" s="444">
        <f>U101-V101</f>
        <v>0</v>
      </c>
      <c r="X101" s="434"/>
    </row>
    <row r="102" spans="1:24" ht="65.25" hidden="1" customHeight="1" x14ac:dyDescent="0.5">
      <c r="A102" s="452"/>
      <c r="B102" s="426"/>
      <c r="C102" s="609"/>
      <c r="D102" s="609"/>
      <c r="E102" s="432"/>
      <c r="F102" s="559"/>
      <c r="G102" s="430"/>
      <c r="H102" s="480"/>
      <c r="I102" s="428"/>
      <c r="J102" s="480"/>
      <c r="K102" s="480"/>
      <c r="L102" s="480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44"/>
      <c r="X102" s="426"/>
    </row>
    <row r="103" spans="1:24" s="608" customFormat="1" ht="65.25" customHeight="1" x14ac:dyDescent="0.5">
      <c r="A103" s="451" t="s">
        <v>599</v>
      </c>
      <c r="B103" s="457"/>
      <c r="C103" s="602">
        <v>1100</v>
      </c>
      <c r="D103" s="602">
        <v>1000</v>
      </c>
      <c r="E103" s="440">
        <v>263.41000000000003</v>
      </c>
      <c r="F103" s="565">
        <v>15</v>
      </c>
      <c r="G103" s="440">
        <f>E103*F103</f>
        <v>3951.1500000000005</v>
      </c>
      <c r="H103" s="484">
        <v>0</v>
      </c>
      <c r="I103" s="436">
        <v>0</v>
      </c>
      <c r="J103" s="484">
        <v>0</v>
      </c>
      <c r="K103" s="484">
        <v>0</v>
      </c>
      <c r="L103" s="484">
        <v>0</v>
      </c>
      <c r="M103" s="436">
        <f>G103+H103+I103+J103+K103+L103</f>
        <v>3951.1500000000005</v>
      </c>
      <c r="N103" s="435">
        <v>341.27</v>
      </c>
      <c r="O103" s="436">
        <f>G103*1.1875%</f>
        <v>46.919906250000004</v>
      </c>
      <c r="P103" s="436">
        <v>0</v>
      </c>
      <c r="Q103" s="435">
        <v>0</v>
      </c>
      <c r="R103" s="435">
        <v>0</v>
      </c>
      <c r="S103" s="435">
        <v>0</v>
      </c>
      <c r="T103" s="436">
        <f>N103+O103+P103+Q103+R103+S103</f>
        <v>388.18990624999998</v>
      </c>
      <c r="U103" s="435">
        <f>M103-T103</f>
        <v>3562.9600937500004</v>
      </c>
      <c r="V103" s="435">
        <v>0</v>
      </c>
      <c r="W103" s="444">
        <f>U103-V103</f>
        <v>3562.9600937500004</v>
      </c>
      <c r="X103" s="457"/>
    </row>
    <row r="104" spans="1:24" s="608" customFormat="1" ht="65.25" customHeight="1" x14ac:dyDescent="0.5">
      <c r="A104" s="452"/>
      <c r="B104" s="457"/>
      <c r="C104" s="601"/>
      <c r="D104" s="601"/>
      <c r="E104" s="432"/>
      <c r="F104" s="563"/>
      <c r="G104" s="432"/>
      <c r="H104" s="480"/>
      <c r="I104" s="428"/>
      <c r="J104" s="480"/>
      <c r="K104" s="480"/>
      <c r="L104" s="480"/>
      <c r="M104" s="428"/>
      <c r="N104" s="427"/>
      <c r="O104" s="428"/>
      <c r="P104" s="428"/>
      <c r="Q104" s="427"/>
      <c r="R104" s="427"/>
      <c r="S104" s="427"/>
      <c r="T104" s="428"/>
      <c r="U104" s="427"/>
      <c r="V104" s="427"/>
      <c r="W104" s="444"/>
      <c r="X104" s="457"/>
    </row>
    <row r="105" spans="1:24" ht="65.25" hidden="1" customHeight="1" x14ac:dyDescent="0.5">
      <c r="A105" s="410" t="s">
        <v>599</v>
      </c>
      <c r="B105" s="434"/>
      <c r="C105" s="567">
        <v>1100</v>
      </c>
      <c r="D105" s="567">
        <v>1000</v>
      </c>
      <c r="E105" s="440"/>
      <c r="F105" s="438"/>
      <c r="G105" s="438">
        <f>E105*F105</f>
        <v>0</v>
      </c>
      <c r="H105" s="484">
        <v>0</v>
      </c>
      <c r="I105" s="436">
        <v>0</v>
      </c>
      <c r="J105" s="484"/>
      <c r="K105" s="484">
        <v>0</v>
      </c>
      <c r="L105" s="484">
        <v>0</v>
      </c>
      <c r="M105" s="436">
        <f>G105+H105+I105+J105+K105+L105</f>
        <v>0</v>
      </c>
      <c r="N105" s="436"/>
      <c r="O105" s="436">
        <f>G105*1.187%</f>
        <v>0</v>
      </c>
      <c r="P105" s="436">
        <v>0</v>
      </c>
      <c r="Q105" s="436">
        <v>0</v>
      </c>
      <c r="R105" s="436">
        <v>0</v>
      </c>
      <c r="S105" s="436">
        <v>0</v>
      </c>
      <c r="T105" s="436">
        <f>N105+O105+P105+Q105+R105+S105</f>
        <v>0</v>
      </c>
      <c r="U105" s="436">
        <f>M105-T105</f>
        <v>0</v>
      </c>
      <c r="V105" s="436">
        <v>0</v>
      </c>
      <c r="W105" s="444">
        <f>U105-V105</f>
        <v>0</v>
      </c>
      <c r="X105" s="490"/>
    </row>
    <row r="106" spans="1:24" ht="65.25" hidden="1" customHeight="1" x14ac:dyDescent="0.5">
      <c r="A106" s="452"/>
      <c r="B106" s="426"/>
      <c r="C106" s="607"/>
      <c r="D106" s="607"/>
      <c r="E106" s="432"/>
      <c r="F106" s="430"/>
      <c r="G106" s="430"/>
      <c r="H106" s="480"/>
      <c r="I106" s="428"/>
      <c r="J106" s="480"/>
      <c r="K106" s="480"/>
      <c r="L106" s="480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44"/>
      <c r="X106" s="426"/>
    </row>
    <row r="107" spans="1:24" ht="65.25" hidden="1" customHeight="1" x14ac:dyDescent="0.5">
      <c r="A107" s="410" t="s">
        <v>599</v>
      </c>
      <c r="B107" s="434"/>
      <c r="C107" s="567">
        <v>1100</v>
      </c>
      <c r="D107" s="567">
        <v>1000</v>
      </c>
      <c r="E107" s="440"/>
      <c r="F107" s="438"/>
      <c r="G107" s="438">
        <f>E107*F107</f>
        <v>0</v>
      </c>
      <c r="H107" s="437">
        <v>0</v>
      </c>
      <c r="I107" s="436">
        <v>0</v>
      </c>
      <c r="J107" s="437"/>
      <c r="K107" s="437">
        <v>0</v>
      </c>
      <c r="L107" s="437">
        <v>0</v>
      </c>
      <c r="M107" s="436">
        <f>G107+H107+I107+J107+K107+L107</f>
        <v>0</v>
      </c>
      <c r="N107" s="436"/>
      <c r="O107" s="436">
        <f>G107*1.187%</f>
        <v>0</v>
      </c>
      <c r="P107" s="436">
        <v>0</v>
      </c>
      <c r="Q107" s="436">
        <v>0</v>
      </c>
      <c r="R107" s="436">
        <v>0</v>
      </c>
      <c r="S107" s="436">
        <v>0</v>
      </c>
      <c r="T107" s="436">
        <f>N107+O107+P107+Q107+R107+S107</f>
        <v>0</v>
      </c>
      <c r="U107" s="436">
        <f>M107-T107</f>
        <v>0</v>
      </c>
      <c r="V107" s="436"/>
      <c r="W107" s="444">
        <f>U107-V107</f>
        <v>0</v>
      </c>
      <c r="X107" s="434"/>
    </row>
    <row r="108" spans="1:24" ht="65.25" hidden="1" customHeight="1" thickBot="1" x14ac:dyDescent="0.55000000000000004">
      <c r="A108" s="452"/>
      <c r="B108" s="490"/>
      <c r="C108" s="566"/>
      <c r="D108" s="566"/>
      <c r="E108" s="432"/>
      <c r="F108" s="430"/>
      <c r="G108" s="430"/>
      <c r="H108" s="429"/>
      <c r="I108" s="428"/>
      <c r="J108" s="429"/>
      <c r="K108" s="429"/>
      <c r="L108" s="429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44"/>
      <c r="X108" s="606"/>
    </row>
    <row r="109" spans="1:24" ht="65.25" hidden="1" customHeight="1" x14ac:dyDescent="0.5">
      <c r="A109" s="410" t="s">
        <v>599</v>
      </c>
      <c r="B109" s="490"/>
      <c r="C109" s="567">
        <v>1100</v>
      </c>
      <c r="D109" s="567">
        <v>1000</v>
      </c>
      <c r="E109" s="440"/>
      <c r="F109" s="438"/>
      <c r="G109" s="438">
        <f>E109*F109</f>
        <v>0</v>
      </c>
      <c r="H109" s="484"/>
      <c r="I109" s="436">
        <v>0</v>
      </c>
      <c r="J109" s="484"/>
      <c r="K109" s="484">
        <v>0</v>
      </c>
      <c r="L109" s="484">
        <v>0</v>
      </c>
      <c r="M109" s="436">
        <f>G109+H109+I109+J109+K109+L109</f>
        <v>0</v>
      </c>
      <c r="N109" s="436"/>
      <c r="O109" s="436">
        <f>G109*1.187%</f>
        <v>0</v>
      </c>
      <c r="P109" s="436"/>
      <c r="Q109" s="436">
        <v>0</v>
      </c>
      <c r="R109" s="436">
        <v>0</v>
      </c>
      <c r="S109" s="436">
        <v>0</v>
      </c>
      <c r="T109" s="436">
        <f>N109+O109+P109+Q109+R109+S109</f>
        <v>0</v>
      </c>
      <c r="U109" s="436">
        <f>M109-T109</f>
        <v>0</v>
      </c>
      <c r="V109" s="436">
        <v>0</v>
      </c>
      <c r="W109" s="444">
        <f>U109-V109</f>
        <v>0</v>
      </c>
      <c r="X109" s="490"/>
    </row>
    <row r="110" spans="1:24" ht="65.25" hidden="1" customHeight="1" thickBot="1" x14ac:dyDescent="0.55000000000000004">
      <c r="A110" s="452"/>
      <c r="B110" s="426"/>
      <c r="C110" s="566"/>
      <c r="D110" s="566"/>
      <c r="E110" s="432"/>
      <c r="F110" s="430"/>
      <c r="G110" s="430"/>
      <c r="H110" s="480"/>
      <c r="I110" s="428"/>
      <c r="J110" s="480"/>
      <c r="K110" s="480"/>
      <c r="L110" s="480"/>
      <c r="M110" s="428"/>
      <c r="N110" s="428"/>
      <c r="O110" s="428"/>
      <c r="P110" s="428"/>
      <c r="Q110" s="428"/>
      <c r="R110" s="428"/>
      <c r="S110" s="428"/>
      <c r="T110" s="428"/>
      <c r="U110" s="428"/>
      <c r="V110" s="428"/>
      <c r="W110" s="444"/>
      <c r="X110" s="606"/>
    </row>
    <row r="111" spans="1:24" ht="65.25" hidden="1" customHeight="1" x14ac:dyDescent="0.5">
      <c r="A111" s="410" t="s">
        <v>599</v>
      </c>
      <c r="B111" s="490"/>
      <c r="C111" s="567">
        <v>1100</v>
      </c>
      <c r="D111" s="567">
        <v>1000</v>
      </c>
      <c r="E111" s="440"/>
      <c r="F111" s="438"/>
      <c r="G111" s="438">
        <f>E111*F111</f>
        <v>0</v>
      </c>
      <c r="H111" s="484">
        <v>0</v>
      </c>
      <c r="I111" s="436">
        <v>0</v>
      </c>
      <c r="J111" s="484"/>
      <c r="K111" s="484">
        <v>0</v>
      </c>
      <c r="L111" s="484">
        <v>0</v>
      </c>
      <c r="M111" s="436">
        <f>G111+H111+I111+J111+K111+L111</f>
        <v>0</v>
      </c>
      <c r="N111" s="436"/>
      <c r="O111" s="436">
        <f>G111*1.187%</f>
        <v>0</v>
      </c>
      <c r="P111" s="436">
        <v>0</v>
      </c>
      <c r="Q111" s="436">
        <v>0</v>
      </c>
      <c r="R111" s="436">
        <v>0</v>
      </c>
      <c r="S111" s="436">
        <v>0</v>
      </c>
      <c r="T111" s="436">
        <f>N111+O111+P111+Q111+R111+S111</f>
        <v>0</v>
      </c>
      <c r="U111" s="436">
        <f>M111-T111</f>
        <v>0</v>
      </c>
      <c r="V111" s="436">
        <v>0</v>
      </c>
      <c r="W111" s="444">
        <f>U111-V111</f>
        <v>0</v>
      </c>
      <c r="X111" s="490"/>
    </row>
    <row r="112" spans="1:24" ht="65.25" hidden="1" customHeight="1" x14ac:dyDescent="0.5">
      <c r="A112" s="488"/>
      <c r="B112" s="426"/>
      <c r="C112" s="566"/>
      <c r="D112" s="566"/>
      <c r="E112" s="432"/>
      <c r="F112" s="430"/>
      <c r="G112" s="430"/>
      <c r="H112" s="480"/>
      <c r="I112" s="428"/>
      <c r="J112" s="480"/>
      <c r="K112" s="480"/>
      <c r="L112" s="480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44"/>
      <c r="X112" s="426"/>
    </row>
    <row r="113" spans="1:24" ht="65.25" customHeight="1" x14ac:dyDescent="0.5">
      <c r="A113" s="451" t="s">
        <v>599</v>
      </c>
      <c r="B113" s="457"/>
      <c r="C113" s="602">
        <v>1100</v>
      </c>
      <c r="D113" s="602">
        <v>1000</v>
      </c>
      <c r="E113" s="440">
        <v>263.41000000000003</v>
      </c>
      <c r="F113" s="565">
        <v>15</v>
      </c>
      <c r="G113" s="440">
        <f>E113*F113</f>
        <v>3951.1500000000005</v>
      </c>
      <c r="H113" s="484">
        <v>0</v>
      </c>
      <c r="I113" s="436">
        <v>0</v>
      </c>
      <c r="J113" s="484">
        <v>0</v>
      </c>
      <c r="K113" s="484">
        <v>0</v>
      </c>
      <c r="L113" s="484">
        <v>0</v>
      </c>
      <c r="M113" s="436">
        <f>G113+H113+I113+J113+K113+L113</f>
        <v>3951.1500000000005</v>
      </c>
      <c r="N113" s="435">
        <v>341.27</v>
      </c>
      <c r="O113" s="436">
        <f>G113*1.1875%</f>
        <v>46.919906250000004</v>
      </c>
      <c r="P113" s="436">
        <v>0</v>
      </c>
      <c r="Q113" s="435">
        <v>0</v>
      </c>
      <c r="R113" s="435">
        <v>0</v>
      </c>
      <c r="S113" s="435">
        <v>0</v>
      </c>
      <c r="T113" s="436">
        <f>N113+O113+P113+Q113+R113+S113</f>
        <v>388.18990624999998</v>
      </c>
      <c r="U113" s="435">
        <f>M113-T113</f>
        <v>3562.9600937500004</v>
      </c>
      <c r="V113" s="435">
        <v>120.01</v>
      </c>
      <c r="W113" s="444">
        <f>U113-V113</f>
        <v>3442.9500937500002</v>
      </c>
      <c r="X113" s="457"/>
    </row>
    <row r="114" spans="1:24" ht="65.25" customHeight="1" x14ac:dyDescent="0.5">
      <c r="A114" s="452"/>
      <c r="B114" s="457"/>
      <c r="C114" s="601"/>
      <c r="D114" s="601"/>
      <c r="E114" s="432"/>
      <c r="F114" s="563"/>
      <c r="G114" s="432"/>
      <c r="H114" s="480"/>
      <c r="I114" s="428"/>
      <c r="J114" s="480"/>
      <c r="K114" s="480"/>
      <c r="L114" s="480"/>
      <c r="M114" s="428"/>
      <c r="N114" s="427"/>
      <c r="O114" s="428"/>
      <c r="P114" s="428"/>
      <c r="Q114" s="427"/>
      <c r="R114" s="427"/>
      <c r="S114" s="427"/>
      <c r="T114" s="428"/>
      <c r="U114" s="427"/>
      <c r="V114" s="427"/>
      <c r="W114" s="444"/>
      <c r="X114" s="457"/>
    </row>
    <row r="115" spans="1:24" ht="65.25" customHeight="1" x14ac:dyDescent="0.5">
      <c r="A115" s="451" t="s">
        <v>599</v>
      </c>
      <c r="B115" s="457"/>
      <c r="C115" s="602">
        <v>1100</v>
      </c>
      <c r="D115" s="602">
        <v>1000</v>
      </c>
      <c r="E115" s="440">
        <v>263.41000000000003</v>
      </c>
      <c r="F115" s="565">
        <v>15</v>
      </c>
      <c r="G115" s="440">
        <f>E115*F115</f>
        <v>3951.1500000000005</v>
      </c>
      <c r="H115" s="484">
        <v>0</v>
      </c>
      <c r="I115" s="436">
        <v>0</v>
      </c>
      <c r="J115" s="484">
        <v>0</v>
      </c>
      <c r="K115" s="484">
        <v>0</v>
      </c>
      <c r="L115" s="484">
        <v>0</v>
      </c>
      <c r="M115" s="436">
        <f>G115+H115+I115+J115+K115+L115</f>
        <v>3951.1500000000005</v>
      </c>
      <c r="N115" s="435">
        <v>341.27</v>
      </c>
      <c r="O115" s="436">
        <f>G115*1.1875%</f>
        <v>46.919906250000004</v>
      </c>
      <c r="P115" s="436">
        <v>0</v>
      </c>
      <c r="Q115" s="435">
        <v>0</v>
      </c>
      <c r="R115" s="435">
        <v>0</v>
      </c>
      <c r="S115" s="435">
        <v>0</v>
      </c>
      <c r="T115" s="436">
        <f>N115+O115+P115+Q115+R115+S115</f>
        <v>388.18990624999998</v>
      </c>
      <c r="U115" s="435">
        <f>M115-T115</f>
        <v>3562.9600937500004</v>
      </c>
      <c r="V115" s="435">
        <v>225.15</v>
      </c>
      <c r="W115" s="444">
        <f>U115-V115</f>
        <v>3337.8100937500003</v>
      </c>
      <c r="X115" s="457"/>
    </row>
    <row r="116" spans="1:24" ht="65.25" customHeight="1" x14ac:dyDescent="0.5">
      <c r="A116" s="452"/>
      <c r="B116" s="457"/>
      <c r="C116" s="601"/>
      <c r="D116" s="601"/>
      <c r="E116" s="432"/>
      <c r="F116" s="563"/>
      <c r="G116" s="432"/>
      <c r="H116" s="480"/>
      <c r="I116" s="428"/>
      <c r="J116" s="480"/>
      <c r="K116" s="480"/>
      <c r="L116" s="480"/>
      <c r="M116" s="428"/>
      <c r="N116" s="427"/>
      <c r="O116" s="428"/>
      <c r="P116" s="428"/>
      <c r="Q116" s="427"/>
      <c r="R116" s="427"/>
      <c r="S116" s="427"/>
      <c r="T116" s="428"/>
      <c r="U116" s="427"/>
      <c r="V116" s="427"/>
      <c r="W116" s="444"/>
      <c r="X116" s="457"/>
    </row>
    <row r="117" spans="1:24" ht="65.25" customHeight="1" x14ac:dyDescent="0.5">
      <c r="A117" s="451" t="s">
        <v>599</v>
      </c>
      <c r="B117" s="457"/>
      <c r="C117" s="602">
        <v>1100</v>
      </c>
      <c r="D117" s="602">
        <v>1000</v>
      </c>
      <c r="E117" s="440">
        <v>263.41000000000003</v>
      </c>
      <c r="F117" s="565">
        <v>15</v>
      </c>
      <c r="G117" s="440">
        <f>E117*F117</f>
        <v>3951.1500000000005</v>
      </c>
      <c r="H117" s="484">
        <v>0</v>
      </c>
      <c r="I117" s="436">
        <v>0</v>
      </c>
      <c r="J117" s="484">
        <v>0</v>
      </c>
      <c r="K117" s="484">
        <v>0</v>
      </c>
      <c r="L117" s="484">
        <v>0</v>
      </c>
      <c r="M117" s="436">
        <f>G117+H117+I117+J117+K117+L117</f>
        <v>3951.1500000000005</v>
      </c>
      <c r="N117" s="435">
        <v>341.27</v>
      </c>
      <c r="O117" s="436">
        <f>G117*1.1875%</f>
        <v>46.919906250000004</v>
      </c>
      <c r="P117" s="436">
        <v>0</v>
      </c>
      <c r="Q117" s="435">
        <v>0</v>
      </c>
      <c r="R117" s="435">
        <v>0</v>
      </c>
      <c r="S117" s="435">
        <v>0</v>
      </c>
      <c r="T117" s="436">
        <f>N117+O117+P117+Q117+R117+S117</f>
        <v>388.18990624999998</v>
      </c>
      <c r="U117" s="435">
        <f>M117-T117</f>
        <v>3562.9600937500004</v>
      </c>
      <c r="V117" s="435">
        <v>0</v>
      </c>
      <c r="W117" s="444">
        <f>U117-V117</f>
        <v>3562.9600937500004</v>
      </c>
      <c r="X117" s="457"/>
    </row>
    <row r="118" spans="1:24" ht="65.25" customHeight="1" x14ac:dyDescent="0.5">
      <c r="A118" s="452"/>
      <c r="B118" s="457"/>
      <c r="C118" s="601"/>
      <c r="D118" s="601"/>
      <c r="E118" s="432"/>
      <c r="F118" s="563"/>
      <c r="G118" s="432"/>
      <c r="H118" s="480"/>
      <c r="I118" s="428"/>
      <c r="J118" s="480"/>
      <c r="K118" s="480"/>
      <c r="L118" s="480"/>
      <c r="M118" s="428"/>
      <c r="N118" s="427"/>
      <c r="O118" s="428"/>
      <c r="P118" s="428"/>
      <c r="Q118" s="427"/>
      <c r="R118" s="427"/>
      <c r="S118" s="427"/>
      <c r="T118" s="428"/>
      <c r="U118" s="427"/>
      <c r="V118" s="427"/>
      <c r="W118" s="444"/>
      <c r="X118" s="457"/>
    </row>
    <row r="119" spans="1:24" ht="65.25" customHeight="1" x14ac:dyDescent="0.5">
      <c r="A119" s="451" t="s">
        <v>599</v>
      </c>
      <c r="B119" s="604"/>
      <c r="C119" s="605">
        <v>1100</v>
      </c>
      <c r="D119" s="605">
        <v>1000</v>
      </c>
      <c r="E119" s="440">
        <v>263.41000000000003</v>
      </c>
      <c r="F119" s="565">
        <v>15</v>
      </c>
      <c r="G119" s="440">
        <f>E119*F119</f>
        <v>3951.1500000000005</v>
      </c>
      <c r="H119" s="484">
        <v>0</v>
      </c>
      <c r="I119" s="436">
        <v>0</v>
      </c>
      <c r="J119" s="484">
        <v>0</v>
      </c>
      <c r="K119" s="484">
        <v>0</v>
      </c>
      <c r="L119" s="484">
        <v>0</v>
      </c>
      <c r="M119" s="436">
        <f>G119+H119+I119+J119+K119+L119</f>
        <v>3951.1500000000005</v>
      </c>
      <c r="N119" s="435">
        <v>341.27</v>
      </c>
      <c r="O119" s="436">
        <f>G119*1.1875%</f>
        <v>46.919906250000004</v>
      </c>
      <c r="P119" s="436">
        <v>0</v>
      </c>
      <c r="Q119" s="435">
        <v>0</v>
      </c>
      <c r="R119" s="435">
        <v>0</v>
      </c>
      <c r="S119" s="435">
        <v>0</v>
      </c>
      <c r="T119" s="436">
        <f>N119+O119+P119+Q119+R119+S119</f>
        <v>388.18990624999998</v>
      </c>
      <c r="U119" s="435">
        <f>M119-T119</f>
        <v>3562.9600937500004</v>
      </c>
      <c r="V119" s="435">
        <v>0</v>
      </c>
      <c r="W119" s="435">
        <f>U119-V119</f>
        <v>3562.9600937500004</v>
      </c>
      <c r="X119" s="604"/>
    </row>
    <row r="120" spans="1:24" ht="67.5" customHeight="1" x14ac:dyDescent="0.5">
      <c r="A120" s="452"/>
      <c r="B120" s="603"/>
      <c r="C120" s="601"/>
      <c r="D120" s="601"/>
      <c r="E120" s="432"/>
      <c r="F120" s="563"/>
      <c r="G120" s="432"/>
      <c r="H120" s="480"/>
      <c r="I120" s="428"/>
      <c r="J120" s="480"/>
      <c r="K120" s="480"/>
      <c r="L120" s="480"/>
      <c r="M120" s="428"/>
      <c r="N120" s="427"/>
      <c r="O120" s="428"/>
      <c r="P120" s="428"/>
      <c r="Q120" s="427"/>
      <c r="R120" s="427"/>
      <c r="S120" s="427"/>
      <c r="T120" s="428"/>
      <c r="U120" s="427"/>
      <c r="V120" s="427"/>
      <c r="W120" s="427"/>
      <c r="X120" s="603"/>
    </row>
    <row r="121" spans="1:24" ht="65.25" customHeight="1" x14ac:dyDescent="0.5">
      <c r="A121" s="451" t="s">
        <v>599</v>
      </c>
      <c r="B121" s="457"/>
      <c r="C121" s="602">
        <v>1100</v>
      </c>
      <c r="D121" s="602">
        <v>1000</v>
      </c>
      <c r="E121" s="440">
        <v>263.41000000000003</v>
      </c>
      <c r="F121" s="565">
        <v>15</v>
      </c>
      <c r="G121" s="440">
        <f>E121*F121</f>
        <v>3951.1500000000005</v>
      </c>
      <c r="H121" s="484">
        <v>0</v>
      </c>
      <c r="I121" s="436">
        <v>0</v>
      </c>
      <c r="J121" s="484">
        <v>0</v>
      </c>
      <c r="K121" s="484">
        <v>0</v>
      </c>
      <c r="L121" s="484">
        <v>0</v>
      </c>
      <c r="M121" s="436">
        <f>G121+H121+I121+J121+K121+L121</f>
        <v>3951.1500000000005</v>
      </c>
      <c r="N121" s="435">
        <v>341.27</v>
      </c>
      <c r="O121" s="436">
        <f>G121*1.1875%</f>
        <v>46.919906250000004</v>
      </c>
      <c r="P121" s="436">
        <v>0</v>
      </c>
      <c r="Q121" s="435">
        <v>0</v>
      </c>
      <c r="R121" s="435">
        <v>0</v>
      </c>
      <c r="S121" s="435">
        <v>0</v>
      </c>
      <c r="T121" s="436">
        <f>N121+O121+P121+Q121+R121+S121</f>
        <v>388.18990624999998</v>
      </c>
      <c r="U121" s="435">
        <f>M121-T121</f>
        <v>3562.9600937500004</v>
      </c>
      <c r="V121" s="435">
        <v>0</v>
      </c>
      <c r="W121" s="444">
        <f>U121-V121</f>
        <v>3562.9600937500004</v>
      </c>
      <c r="X121" s="457"/>
    </row>
    <row r="122" spans="1:24" ht="67.5" customHeight="1" x14ac:dyDescent="0.5">
      <c r="A122" s="452"/>
      <c r="B122" s="457"/>
      <c r="C122" s="601"/>
      <c r="D122" s="601"/>
      <c r="E122" s="432"/>
      <c r="F122" s="563"/>
      <c r="G122" s="432"/>
      <c r="H122" s="480"/>
      <c r="I122" s="428"/>
      <c r="J122" s="480"/>
      <c r="K122" s="480"/>
      <c r="L122" s="480"/>
      <c r="M122" s="428"/>
      <c r="N122" s="427"/>
      <c r="O122" s="428"/>
      <c r="P122" s="428"/>
      <c r="Q122" s="427"/>
      <c r="R122" s="427"/>
      <c r="S122" s="427"/>
      <c r="T122" s="428"/>
      <c r="U122" s="427"/>
      <c r="V122" s="427"/>
      <c r="W122" s="444"/>
      <c r="X122" s="457"/>
    </row>
    <row r="123" spans="1:24" ht="65.25" customHeight="1" x14ac:dyDescent="0.5">
      <c r="A123" s="451" t="s">
        <v>599</v>
      </c>
      <c r="B123" s="457"/>
      <c r="C123" s="602">
        <v>1100</v>
      </c>
      <c r="D123" s="602">
        <v>1000</v>
      </c>
      <c r="E123" s="440">
        <v>263.41000000000003</v>
      </c>
      <c r="F123" s="565">
        <v>15</v>
      </c>
      <c r="G123" s="440">
        <f>E123*F123</f>
        <v>3951.1500000000005</v>
      </c>
      <c r="H123" s="484">
        <v>0</v>
      </c>
      <c r="I123" s="436">
        <v>0</v>
      </c>
      <c r="J123" s="484">
        <v>0</v>
      </c>
      <c r="K123" s="484">
        <v>0</v>
      </c>
      <c r="L123" s="484">
        <v>0</v>
      </c>
      <c r="M123" s="436">
        <f>G123+H123+I123+J123+K123+L123</f>
        <v>3951.1500000000005</v>
      </c>
      <c r="N123" s="435">
        <v>341.27</v>
      </c>
      <c r="O123" s="436">
        <f>G123*1.1875%</f>
        <v>46.919906250000004</v>
      </c>
      <c r="P123" s="436">
        <v>0</v>
      </c>
      <c r="Q123" s="435">
        <v>0</v>
      </c>
      <c r="R123" s="435">
        <v>0</v>
      </c>
      <c r="S123" s="435">
        <v>0</v>
      </c>
      <c r="T123" s="436">
        <f>N123+O123+P123+Q123+R123+S123</f>
        <v>388.18990624999998</v>
      </c>
      <c r="U123" s="435">
        <f>M123-T123</f>
        <v>3562.9600937500004</v>
      </c>
      <c r="V123" s="435">
        <v>0</v>
      </c>
      <c r="W123" s="444">
        <f>U123-V123</f>
        <v>3562.9600937500004</v>
      </c>
      <c r="X123" s="457"/>
    </row>
    <row r="124" spans="1:24" ht="67.5" customHeight="1" x14ac:dyDescent="0.5">
      <c r="A124" s="452"/>
      <c r="B124" s="457"/>
      <c r="C124" s="601"/>
      <c r="D124" s="601"/>
      <c r="E124" s="432"/>
      <c r="F124" s="563"/>
      <c r="G124" s="432"/>
      <c r="H124" s="480"/>
      <c r="I124" s="428"/>
      <c r="J124" s="480"/>
      <c r="K124" s="480"/>
      <c r="L124" s="480"/>
      <c r="M124" s="428"/>
      <c r="N124" s="427"/>
      <c r="O124" s="428"/>
      <c r="P124" s="428"/>
      <c r="Q124" s="427"/>
      <c r="R124" s="427"/>
      <c r="S124" s="427"/>
      <c r="T124" s="428"/>
      <c r="U124" s="427"/>
      <c r="V124" s="427"/>
      <c r="W124" s="444"/>
      <c r="X124" s="457"/>
    </row>
    <row r="125" spans="1:24" ht="65.25" customHeight="1" x14ac:dyDescent="0.5">
      <c r="A125" s="451" t="s">
        <v>599</v>
      </c>
      <c r="B125" s="457"/>
      <c r="C125" s="602">
        <v>1100</v>
      </c>
      <c r="D125" s="602">
        <v>1000</v>
      </c>
      <c r="E125" s="440">
        <v>263.41000000000003</v>
      </c>
      <c r="F125" s="565">
        <v>15</v>
      </c>
      <c r="G125" s="440">
        <f>E125*F125</f>
        <v>3951.1500000000005</v>
      </c>
      <c r="H125" s="484">
        <v>0</v>
      </c>
      <c r="I125" s="436">
        <v>0</v>
      </c>
      <c r="J125" s="484">
        <v>0</v>
      </c>
      <c r="K125" s="484">
        <v>0</v>
      </c>
      <c r="L125" s="484">
        <v>0</v>
      </c>
      <c r="M125" s="436">
        <f>G125+H125+I125+J125+K125+L125</f>
        <v>3951.1500000000005</v>
      </c>
      <c r="N125" s="435">
        <v>341.27</v>
      </c>
      <c r="O125" s="436">
        <f>G125*1.1875%</f>
        <v>46.919906250000004</v>
      </c>
      <c r="P125" s="436">
        <v>0</v>
      </c>
      <c r="Q125" s="435">
        <v>0</v>
      </c>
      <c r="R125" s="435">
        <v>0</v>
      </c>
      <c r="S125" s="435">
        <v>0</v>
      </c>
      <c r="T125" s="436">
        <f>N125+O125+P125+Q125+R125+S125</f>
        <v>388.18990624999998</v>
      </c>
      <c r="U125" s="435">
        <f>M125-T125</f>
        <v>3562.9600937500004</v>
      </c>
      <c r="V125" s="435">
        <v>0</v>
      </c>
      <c r="W125" s="444">
        <f>U125-V125</f>
        <v>3562.9600937500004</v>
      </c>
      <c r="X125" s="457"/>
    </row>
    <row r="126" spans="1:24" ht="67.5" customHeight="1" x14ac:dyDescent="0.5">
      <c r="A126" s="452"/>
      <c r="B126" s="457"/>
      <c r="C126" s="601"/>
      <c r="D126" s="601"/>
      <c r="E126" s="432"/>
      <c r="F126" s="563"/>
      <c r="G126" s="432"/>
      <c r="H126" s="480"/>
      <c r="I126" s="428"/>
      <c r="J126" s="480"/>
      <c r="K126" s="480"/>
      <c r="L126" s="480"/>
      <c r="M126" s="428"/>
      <c r="N126" s="427"/>
      <c r="O126" s="428"/>
      <c r="P126" s="428"/>
      <c r="Q126" s="427"/>
      <c r="R126" s="427"/>
      <c r="S126" s="427"/>
      <c r="T126" s="428"/>
      <c r="U126" s="427"/>
      <c r="V126" s="427"/>
      <c r="W126" s="444"/>
      <c r="X126" s="457"/>
    </row>
    <row r="127" spans="1:24" ht="47.25" customHeight="1" thickBot="1" x14ac:dyDescent="0.55000000000000004">
      <c r="A127" s="475" t="s">
        <v>70</v>
      </c>
      <c r="C127" s="600"/>
      <c r="D127" s="600"/>
      <c r="E127" s="600"/>
      <c r="F127" s="600"/>
      <c r="G127" s="600">
        <f>SUM(G87:G126)</f>
        <v>43462.650000000009</v>
      </c>
      <c r="H127" s="600">
        <f>SUM(H87:H126)</f>
        <v>0</v>
      </c>
      <c r="I127" s="600">
        <f>SUM(I87:I112)</f>
        <v>0</v>
      </c>
      <c r="J127" s="600">
        <f>SUM(J87:J112)</f>
        <v>0</v>
      </c>
      <c r="K127" s="600">
        <f>SUM(K87:K112)</f>
        <v>0</v>
      </c>
      <c r="L127" s="600">
        <f>SUM(L87:L126)</f>
        <v>0</v>
      </c>
      <c r="M127" s="600">
        <f>SUM(M87:M126)</f>
        <v>43462.650000000009</v>
      </c>
      <c r="N127" s="600">
        <f>SUM(N87:N126)</f>
        <v>3753.97</v>
      </c>
      <c r="O127" s="600">
        <f>SUM(O87:O126)</f>
        <v>516.11896875000002</v>
      </c>
      <c r="P127" s="600">
        <f>SUM(P87:P126)</f>
        <v>0</v>
      </c>
      <c r="Q127" s="600">
        <f>SUM(Q87:Q112)</f>
        <v>0</v>
      </c>
      <c r="R127" s="600">
        <f>SUM(R87:R126)</f>
        <v>0</v>
      </c>
      <c r="S127" s="600">
        <f>SUM(S87:S112)</f>
        <v>0</v>
      </c>
      <c r="T127" s="600">
        <f>SUM(T87:T126)</f>
        <v>4270.0889687500003</v>
      </c>
      <c r="U127" s="600">
        <f>SUM(U87:U126)</f>
        <v>39192.561031250007</v>
      </c>
      <c r="V127" s="600">
        <f>SUM(V87:V126)</f>
        <v>447.75</v>
      </c>
      <c r="W127" s="600">
        <f>SUM(W87:W126)</f>
        <v>38744.811031249999</v>
      </c>
      <c r="X127" s="570"/>
    </row>
    <row r="128" spans="1:24" s="418" customFormat="1" ht="65.25" customHeight="1" thickBot="1" x14ac:dyDescent="0.55000000000000004">
      <c r="A128" s="544" t="s">
        <v>54</v>
      </c>
      <c r="B128" s="544" t="s">
        <v>53</v>
      </c>
      <c r="C128" s="599" t="s">
        <v>52</v>
      </c>
      <c r="D128" s="598"/>
      <c r="E128" s="598"/>
      <c r="F128" s="598"/>
      <c r="G128" s="598"/>
      <c r="H128" s="598"/>
      <c r="I128" s="598"/>
      <c r="J128" s="598"/>
      <c r="K128" s="598"/>
      <c r="L128" s="598"/>
      <c r="M128" s="597"/>
      <c r="N128" s="543" t="s">
        <v>51</v>
      </c>
      <c r="O128" s="542"/>
      <c r="P128" s="596"/>
      <c r="Q128" s="596"/>
      <c r="R128" s="596"/>
      <c r="S128" s="538"/>
      <c r="T128" s="540"/>
      <c r="U128" s="540"/>
      <c r="V128" s="540"/>
      <c r="W128" s="538"/>
      <c r="X128" s="595" t="s">
        <v>50</v>
      </c>
    </row>
    <row r="129" spans="1:24" s="418" customFormat="1" ht="65.25" customHeight="1" x14ac:dyDescent="0.45">
      <c r="A129" s="536"/>
      <c r="B129" s="594"/>
      <c r="C129" s="593" t="s">
        <v>49</v>
      </c>
      <c r="D129" s="592" t="s">
        <v>48</v>
      </c>
      <c r="E129" s="591" t="s">
        <v>26</v>
      </c>
      <c r="F129" s="590" t="s">
        <v>47</v>
      </c>
      <c r="G129" s="589" t="s">
        <v>46</v>
      </c>
      <c r="H129" s="588" t="s">
        <v>25</v>
      </c>
      <c r="I129" s="588" t="s">
        <v>604</v>
      </c>
      <c r="J129" s="587" t="s">
        <v>44</v>
      </c>
      <c r="K129" s="587" t="s">
        <v>43</v>
      </c>
      <c r="L129" s="587" t="s">
        <v>573</v>
      </c>
      <c r="M129" s="586" t="s">
        <v>35</v>
      </c>
      <c r="N129" s="526" t="s">
        <v>63</v>
      </c>
      <c r="O129" s="525" t="s">
        <v>40</v>
      </c>
      <c r="P129" s="524" t="s">
        <v>39</v>
      </c>
      <c r="Q129" s="523" t="s">
        <v>38</v>
      </c>
      <c r="R129" s="523" t="s">
        <v>37</v>
      </c>
      <c r="S129" s="523" t="s">
        <v>572</v>
      </c>
      <c r="T129" s="522" t="s">
        <v>35</v>
      </c>
      <c r="U129" s="521" t="s">
        <v>35</v>
      </c>
      <c r="V129" s="520" t="s">
        <v>593</v>
      </c>
      <c r="W129" s="585" t="s">
        <v>33</v>
      </c>
      <c r="X129" s="584"/>
    </row>
    <row r="130" spans="1:24" s="418" customFormat="1" ht="81.75" customHeight="1" thickBot="1" x14ac:dyDescent="0.5">
      <c r="A130" s="502" t="s">
        <v>32</v>
      </c>
      <c r="B130" s="583"/>
      <c r="C130" s="582"/>
      <c r="D130" s="581"/>
      <c r="E130" s="580" t="s">
        <v>31</v>
      </c>
      <c r="F130" s="579" t="s">
        <v>571</v>
      </c>
      <c r="G130" s="578"/>
      <c r="H130" s="577" t="s">
        <v>28</v>
      </c>
      <c r="I130" s="577" t="s">
        <v>603</v>
      </c>
      <c r="J130" s="575" t="s">
        <v>29</v>
      </c>
      <c r="K130" s="576" t="s">
        <v>92</v>
      </c>
      <c r="L130" s="575" t="s">
        <v>91</v>
      </c>
      <c r="M130" s="574"/>
      <c r="N130" s="508"/>
      <c r="O130" s="507"/>
      <c r="P130" s="506" t="s">
        <v>25</v>
      </c>
      <c r="Q130" s="505" t="s">
        <v>24</v>
      </c>
      <c r="R130" s="505" t="s">
        <v>23</v>
      </c>
      <c r="S130" s="505" t="s">
        <v>22</v>
      </c>
      <c r="T130" s="504"/>
      <c r="U130" s="503" t="s">
        <v>21</v>
      </c>
      <c r="V130" s="502" t="s">
        <v>602</v>
      </c>
      <c r="W130" s="573" t="s">
        <v>19</v>
      </c>
      <c r="X130" s="572"/>
    </row>
    <row r="131" spans="1:24" ht="65.25" customHeight="1" x14ac:dyDescent="0.5">
      <c r="A131" s="499" t="s">
        <v>601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</row>
    <row r="132" spans="1:24" ht="65.25" hidden="1" customHeight="1" x14ac:dyDescent="0.5">
      <c r="A132" s="410" t="s">
        <v>600</v>
      </c>
      <c r="B132" s="434"/>
      <c r="C132" s="567">
        <v>1100</v>
      </c>
      <c r="D132" s="567">
        <v>1000</v>
      </c>
      <c r="E132" s="440"/>
      <c r="F132" s="438"/>
      <c r="G132" s="438">
        <f>E132*F132</f>
        <v>0</v>
      </c>
      <c r="H132" s="437">
        <v>0</v>
      </c>
      <c r="I132" s="436">
        <v>0</v>
      </c>
      <c r="J132" s="437">
        <v>0</v>
      </c>
      <c r="K132" s="437">
        <v>0</v>
      </c>
      <c r="L132" s="437">
        <v>0</v>
      </c>
      <c r="M132" s="436">
        <f>G132+H132+I132+J132+K132+L132</f>
        <v>0</v>
      </c>
      <c r="N132" s="489"/>
      <c r="O132" s="489">
        <f>G132*1.187%</f>
        <v>0</v>
      </c>
      <c r="P132" s="489">
        <v>0</v>
      </c>
      <c r="Q132" s="489">
        <v>0</v>
      </c>
      <c r="R132" s="489">
        <v>0</v>
      </c>
      <c r="S132" s="489">
        <v>0</v>
      </c>
      <c r="T132" s="489">
        <f>N132+O132+P132+Q132+R132+S132</f>
        <v>0</v>
      </c>
      <c r="U132" s="489">
        <f>M132-T132</f>
        <v>0</v>
      </c>
      <c r="V132" s="489"/>
      <c r="W132" s="496">
        <f>U132-V132</f>
        <v>0</v>
      </c>
      <c r="X132" s="434"/>
    </row>
    <row r="133" spans="1:24" s="568" customFormat="1" ht="65.25" hidden="1" customHeight="1" x14ac:dyDescent="0.5">
      <c r="A133" s="569"/>
      <c r="B133" s="426"/>
      <c r="C133" s="566"/>
      <c r="D133" s="566"/>
      <c r="E133" s="432"/>
      <c r="F133" s="430"/>
      <c r="G133" s="430"/>
      <c r="H133" s="429"/>
      <c r="I133" s="428"/>
      <c r="J133" s="429"/>
      <c r="K133" s="429"/>
      <c r="L133" s="429"/>
      <c r="M133" s="428"/>
      <c r="N133" s="487"/>
      <c r="O133" s="487"/>
      <c r="P133" s="487"/>
      <c r="Q133" s="487"/>
      <c r="R133" s="487"/>
      <c r="S133" s="487"/>
      <c r="T133" s="487"/>
      <c r="U133" s="487"/>
      <c r="V133" s="487"/>
      <c r="W133" s="493"/>
      <c r="X133" s="426"/>
    </row>
    <row r="134" spans="1:24" ht="65.25" hidden="1" customHeight="1" x14ac:dyDescent="0.5">
      <c r="A134" s="410" t="s">
        <v>599</v>
      </c>
      <c r="B134" s="434"/>
      <c r="C134" s="567">
        <v>1100</v>
      </c>
      <c r="D134" s="567">
        <v>1000</v>
      </c>
      <c r="E134" s="440"/>
      <c r="F134" s="438"/>
      <c r="G134" s="438">
        <f>E134*F134</f>
        <v>0</v>
      </c>
      <c r="H134" s="437">
        <v>0</v>
      </c>
      <c r="I134" s="436">
        <v>0</v>
      </c>
      <c r="J134" s="437"/>
      <c r="K134" s="437">
        <v>0</v>
      </c>
      <c r="L134" s="437">
        <v>0</v>
      </c>
      <c r="M134" s="436">
        <f>G134+H134+I134+J134+K134+L134</f>
        <v>0</v>
      </c>
      <c r="N134" s="436"/>
      <c r="O134" s="436">
        <f>G134*1.187%</f>
        <v>0</v>
      </c>
      <c r="P134" s="436">
        <v>0</v>
      </c>
      <c r="Q134" s="436">
        <v>0</v>
      </c>
      <c r="R134" s="436">
        <v>0</v>
      </c>
      <c r="S134" s="436">
        <v>0</v>
      </c>
      <c r="T134" s="436">
        <f>N134+O134+P134+Q134+R134+S134</f>
        <v>0</v>
      </c>
      <c r="U134" s="436">
        <f>M134-T134</f>
        <v>0</v>
      </c>
      <c r="V134" s="436"/>
      <c r="W134" s="435">
        <f>U134-V134</f>
        <v>0</v>
      </c>
      <c r="X134" s="434"/>
    </row>
    <row r="135" spans="1:24" ht="65.25" hidden="1" customHeight="1" x14ac:dyDescent="0.5">
      <c r="A135" s="450"/>
      <c r="B135" s="426"/>
      <c r="C135" s="566"/>
      <c r="D135" s="566"/>
      <c r="E135" s="432"/>
      <c r="F135" s="430"/>
      <c r="G135" s="430"/>
      <c r="H135" s="429"/>
      <c r="I135" s="428"/>
      <c r="J135" s="429"/>
      <c r="K135" s="429"/>
      <c r="L135" s="429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7"/>
      <c r="X135" s="426"/>
    </row>
    <row r="136" spans="1:24" ht="65.25" customHeight="1" x14ac:dyDescent="0.5">
      <c r="A136" s="410" t="s">
        <v>599</v>
      </c>
      <c r="B136" s="434"/>
      <c r="C136" s="562">
        <v>1100</v>
      </c>
      <c r="D136" s="562">
        <v>1000</v>
      </c>
      <c r="E136" s="440">
        <v>263.41000000000003</v>
      </c>
      <c r="F136" s="561">
        <v>15</v>
      </c>
      <c r="G136" s="438">
        <f>E136*F136</f>
        <v>3951.1500000000005</v>
      </c>
      <c r="H136" s="437">
        <v>0</v>
      </c>
      <c r="I136" s="436">
        <v>0</v>
      </c>
      <c r="J136" s="437"/>
      <c r="K136" s="437">
        <v>0</v>
      </c>
      <c r="L136" s="437">
        <v>0</v>
      </c>
      <c r="M136" s="436">
        <f>G136+H136+I136+J136+K136+L136</f>
        <v>3951.1500000000005</v>
      </c>
      <c r="N136" s="436">
        <v>341.27</v>
      </c>
      <c r="O136" s="436">
        <f>G136*1.1875%</f>
        <v>46.919906250000004</v>
      </c>
      <c r="P136" s="436">
        <v>0</v>
      </c>
      <c r="Q136" s="436">
        <v>0</v>
      </c>
      <c r="R136" s="436">
        <v>0</v>
      </c>
      <c r="S136" s="436">
        <v>0</v>
      </c>
      <c r="T136" s="436">
        <f>N136+O136+P136+Q136+R136+S136</f>
        <v>388.18990624999998</v>
      </c>
      <c r="U136" s="436">
        <f>M136-T136</f>
        <v>3562.9600937500004</v>
      </c>
      <c r="V136" s="436"/>
      <c r="W136" s="435">
        <f>U136-V136</f>
        <v>3562.9600937500004</v>
      </c>
      <c r="X136" s="434"/>
    </row>
    <row r="137" spans="1:24" ht="65.25" customHeight="1" x14ac:dyDescent="0.5">
      <c r="A137" s="452"/>
      <c r="B137" s="426"/>
      <c r="C137" s="560"/>
      <c r="D137" s="560"/>
      <c r="E137" s="432"/>
      <c r="F137" s="559"/>
      <c r="G137" s="430"/>
      <c r="H137" s="429"/>
      <c r="I137" s="428"/>
      <c r="J137" s="429"/>
      <c r="K137" s="429"/>
      <c r="L137" s="429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7"/>
      <c r="X137" s="426"/>
    </row>
    <row r="138" spans="1:24" ht="65.25" hidden="1" customHeight="1" x14ac:dyDescent="0.5">
      <c r="A138" s="451" t="s">
        <v>599</v>
      </c>
      <c r="B138" s="434"/>
      <c r="C138" s="562">
        <v>1100</v>
      </c>
      <c r="D138" s="562">
        <v>1000</v>
      </c>
      <c r="E138" s="440"/>
      <c r="F138" s="565"/>
      <c r="G138" s="438">
        <f>E138*F138</f>
        <v>0</v>
      </c>
      <c r="H138" s="437">
        <v>0</v>
      </c>
      <c r="I138" s="436">
        <v>0</v>
      </c>
      <c r="J138" s="437">
        <v>0</v>
      </c>
      <c r="K138" s="437">
        <v>0</v>
      </c>
      <c r="L138" s="437">
        <v>0</v>
      </c>
      <c r="M138" s="436">
        <f>G138+H138+I138+J138+K138+L138</f>
        <v>0</v>
      </c>
      <c r="N138" s="436"/>
      <c r="O138" s="436">
        <f>G138*1.187%</f>
        <v>0</v>
      </c>
      <c r="P138" s="436">
        <v>0</v>
      </c>
      <c r="Q138" s="436">
        <v>0</v>
      </c>
      <c r="R138" s="436">
        <v>0</v>
      </c>
      <c r="S138" s="436">
        <v>0</v>
      </c>
      <c r="T138" s="436">
        <f>N138+O138+P138+Q138+R138+S138</f>
        <v>0</v>
      </c>
      <c r="U138" s="436">
        <f>M138-T138</f>
        <v>0</v>
      </c>
      <c r="V138" s="436"/>
      <c r="W138" s="435">
        <f>U138-V138</f>
        <v>0</v>
      </c>
      <c r="X138" s="434"/>
    </row>
    <row r="139" spans="1:24" ht="65.25" hidden="1" customHeight="1" x14ac:dyDescent="0.5">
      <c r="A139" s="564"/>
      <c r="B139" s="426"/>
      <c r="C139" s="560"/>
      <c r="D139" s="560"/>
      <c r="E139" s="432"/>
      <c r="F139" s="563"/>
      <c r="G139" s="430"/>
      <c r="H139" s="429"/>
      <c r="I139" s="428"/>
      <c r="J139" s="429"/>
      <c r="K139" s="429"/>
      <c r="L139" s="429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7"/>
      <c r="X139" s="426"/>
    </row>
    <row r="140" spans="1:24" ht="65.25" hidden="1" customHeight="1" x14ac:dyDescent="0.5">
      <c r="A140" s="451" t="s">
        <v>599</v>
      </c>
      <c r="B140" s="434"/>
      <c r="C140" s="562">
        <v>1100</v>
      </c>
      <c r="D140" s="562">
        <v>1000</v>
      </c>
      <c r="E140" s="440"/>
      <c r="F140" s="561"/>
      <c r="G140" s="438">
        <f>E140*F140</f>
        <v>0</v>
      </c>
      <c r="H140" s="437"/>
      <c r="I140" s="436">
        <v>0</v>
      </c>
      <c r="J140" s="437"/>
      <c r="K140" s="437">
        <v>0</v>
      </c>
      <c r="L140" s="437">
        <v>0</v>
      </c>
      <c r="M140" s="436">
        <f>G140+H140+I140+J140+K140+L140</f>
        <v>0</v>
      </c>
      <c r="N140" s="436"/>
      <c r="O140" s="436">
        <f>G140*1.187%</f>
        <v>0</v>
      </c>
      <c r="P140" s="436"/>
      <c r="Q140" s="436">
        <v>0</v>
      </c>
      <c r="R140" s="436">
        <v>0</v>
      </c>
      <c r="S140" s="436">
        <v>0</v>
      </c>
      <c r="T140" s="436">
        <f>N140+O140+P140+Q140+R140+S140</f>
        <v>0</v>
      </c>
      <c r="U140" s="436">
        <f>M140-T140</f>
        <v>0</v>
      </c>
      <c r="V140" s="436"/>
      <c r="W140" s="435">
        <f>U140-V140</f>
        <v>0</v>
      </c>
      <c r="X140" s="434"/>
    </row>
    <row r="141" spans="1:24" ht="65.25" hidden="1" customHeight="1" x14ac:dyDescent="0.5">
      <c r="A141" s="452"/>
      <c r="B141" s="426"/>
      <c r="C141" s="560"/>
      <c r="D141" s="560"/>
      <c r="E141" s="432"/>
      <c r="F141" s="559"/>
      <c r="G141" s="430"/>
      <c r="H141" s="429"/>
      <c r="I141" s="428"/>
      <c r="J141" s="429"/>
      <c r="K141" s="429"/>
      <c r="L141" s="429"/>
      <c r="M141" s="428"/>
      <c r="N141" s="428"/>
      <c r="O141" s="428"/>
      <c r="P141" s="428"/>
      <c r="Q141" s="428"/>
      <c r="R141" s="428"/>
      <c r="S141" s="428"/>
      <c r="T141" s="428"/>
      <c r="U141" s="428"/>
      <c r="V141" s="428"/>
      <c r="W141" s="427"/>
      <c r="X141" s="426"/>
    </row>
    <row r="142" spans="1:24" ht="65.25" customHeight="1" x14ac:dyDescent="0.5">
      <c r="A142" s="451" t="s">
        <v>599</v>
      </c>
      <c r="B142" s="434"/>
      <c r="C142" s="562">
        <v>1100</v>
      </c>
      <c r="D142" s="562">
        <v>1000</v>
      </c>
      <c r="E142" s="440">
        <v>263.41000000000003</v>
      </c>
      <c r="F142" s="561">
        <v>15</v>
      </c>
      <c r="G142" s="438">
        <f>E142*F142</f>
        <v>3951.1500000000005</v>
      </c>
      <c r="H142" s="437">
        <v>0</v>
      </c>
      <c r="I142" s="436">
        <v>0</v>
      </c>
      <c r="J142" s="437"/>
      <c r="K142" s="437">
        <v>0</v>
      </c>
      <c r="L142" s="437">
        <v>0</v>
      </c>
      <c r="M142" s="436">
        <f>G142+H142+I142+J142+K142+L142</f>
        <v>3951.1500000000005</v>
      </c>
      <c r="N142" s="436">
        <v>341.27</v>
      </c>
      <c r="O142" s="436">
        <f>G142*1.1875%</f>
        <v>46.919906250000004</v>
      </c>
      <c r="P142" s="436">
        <v>0</v>
      </c>
      <c r="Q142" s="436">
        <v>0</v>
      </c>
      <c r="R142" s="436">
        <v>0</v>
      </c>
      <c r="S142" s="436">
        <v>0</v>
      </c>
      <c r="T142" s="436">
        <f>N142+O142+P142+Q142+R142+S142</f>
        <v>388.18990624999998</v>
      </c>
      <c r="U142" s="436">
        <f>M142-T142</f>
        <v>3562.9600937500004</v>
      </c>
      <c r="V142" s="436">
        <v>191.82</v>
      </c>
      <c r="W142" s="435">
        <f>U142-V142</f>
        <v>3371.1400937500002</v>
      </c>
      <c r="X142" s="434"/>
    </row>
    <row r="143" spans="1:24" ht="65.25" customHeight="1" x14ac:dyDescent="0.5">
      <c r="A143" s="452"/>
      <c r="B143" s="426"/>
      <c r="C143" s="560"/>
      <c r="D143" s="560"/>
      <c r="E143" s="432"/>
      <c r="F143" s="559"/>
      <c r="G143" s="430"/>
      <c r="H143" s="429"/>
      <c r="I143" s="428"/>
      <c r="J143" s="429"/>
      <c r="K143" s="429"/>
      <c r="L143" s="429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7"/>
      <c r="X143" s="426"/>
    </row>
    <row r="144" spans="1:24" ht="65.25" customHeight="1" x14ac:dyDescent="0.5">
      <c r="A144" s="451" t="s">
        <v>599</v>
      </c>
      <c r="B144" s="434"/>
      <c r="C144" s="562">
        <v>1100</v>
      </c>
      <c r="D144" s="562">
        <v>1000</v>
      </c>
      <c r="E144" s="440">
        <v>263.41000000000003</v>
      </c>
      <c r="F144" s="561">
        <v>15</v>
      </c>
      <c r="G144" s="438">
        <f>E144*F144</f>
        <v>3951.1500000000005</v>
      </c>
      <c r="H144" s="437"/>
      <c r="I144" s="436">
        <v>0</v>
      </c>
      <c r="J144" s="437"/>
      <c r="K144" s="437">
        <v>0</v>
      </c>
      <c r="L144" s="437">
        <v>0</v>
      </c>
      <c r="M144" s="436">
        <f>G144+H144+I144+J144+K144+L144</f>
        <v>3951.1500000000005</v>
      </c>
      <c r="N144" s="436">
        <v>341.27</v>
      </c>
      <c r="O144" s="436">
        <v>46.92</v>
      </c>
      <c r="P144" s="436">
        <v>0</v>
      </c>
      <c r="Q144" s="436">
        <v>0</v>
      </c>
      <c r="R144" s="436">
        <v>0</v>
      </c>
      <c r="S144" s="436">
        <v>0</v>
      </c>
      <c r="T144" s="436">
        <f>N144+O144+P144+Q144+R144+S144</f>
        <v>388.19</v>
      </c>
      <c r="U144" s="436">
        <f>M144-T144</f>
        <v>3562.9600000000005</v>
      </c>
      <c r="V144" s="436"/>
      <c r="W144" s="435">
        <f>U144-V144</f>
        <v>3562.9600000000005</v>
      </c>
      <c r="X144" s="434"/>
    </row>
    <row r="145" spans="1:26" ht="65.25" customHeight="1" x14ac:dyDescent="0.5">
      <c r="A145" s="452"/>
      <c r="B145" s="426"/>
      <c r="C145" s="560"/>
      <c r="D145" s="560"/>
      <c r="E145" s="432"/>
      <c r="F145" s="559"/>
      <c r="G145" s="430"/>
      <c r="H145" s="429"/>
      <c r="I145" s="428"/>
      <c r="J145" s="429"/>
      <c r="K145" s="429"/>
      <c r="L145" s="429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7"/>
      <c r="X145" s="426"/>
    </row>
    <row r="146" spans="1:26" ht="65.25" customHeight="1" x14ac:dyDescent="0.5">
      <c r="A146" s="451" t="s">
        <v>599</v>
      </c>
      <c r="B146" s="434"/>
      <c r="C146" s="562">
        <v>1100</v>
      </c>
      <c r="D146" s="562">
        <v>1000</v>
      </c>
      <c r="E146" s="440">
        <v>0</v>
      </c>
      <c r="F146" s="561">
        <v>0</v>
      </c>
      <c r="G146" s="438">
        <f>E146*F146</f>
        <v>0</v>
      </c>
      <c r="H146" s="437"/>
      <c r="I146" s="436">
        <v>0</v>
      </c>
      <c r="J146" s="437"/>
      <c r="K146" s="437">
        <v>0</v>
      </c>
      <c r="L146" s="437">
        <v>0</v>
      </c>
      <c r="M146" s="436">
        <f>G146+H146+I146+J146+K146+L146</f>
        <v>0</v>
      </c>
      <c r="N146" s="436">
        <v>0</v>
      </c>
      <c r="O146" s="436">
        <v>0</v>
      </c>
      <c r="P146" s="436">
        <v>0</v>
      </c>
      <c r="Q146" s="436">
        <v>0</v>
      </c>
      <c r="R146" s="436">
        <v>0</v>
      </c>
      <c r="S146" s="436">
        <v>0</v>
      </c>
      <c r="T146" s="436">
        <f>N146+O146+P146+Q146+R146+S146</f>
        <v>0</v>
      </c>
      <c r="U146" s="436">
        <f>M146-T146</f>
        <v>0</v>
      </c>
      <c r="V146" s="436"/>
      <c r="W146" s="435">
        <f>U146-V146</f>
        <v>0</v>
      </c>
      <c r="X146" s="434"/>
    </row>
    <row r="147" spans="1:26" ht="65.25" customHeight="1" x14ac:dyDescent="0.5">
      <c r="A147" s="452"/>
      <c r="B147" s="426"/>
      <c r="C147" s="560"/>
      <c r="D147" s="560"/>
      <c r="E147" s="432"/>
      <c r="F147" s="559"/>
      <c r="G147" s="430"/>
      <c r="H147" s="429"/>
      <c r="I147" s="428"/>
      <c r="J147" s="429"/>
      <c r="K147" s="429"/>
      <c r="L147" s="429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7"/>
      <c r="X147" s="426"/>
    </row>
    <row r="148" spans="1:26" ht="65.25" customHeight="1" x14ac:dyDescent="0.5">
      <c r="A148" s="451" t="s">
        <v>599</v>
      </c>
      <c r="B148" s="434"/>
      <c r="C148" s="562">
        <v>1100</v>
      </c>
      <c r="D148" s="562">
        <v>1000</v>
      </c>
      <c r="E148" s="440">
        <v>0</v>
      </c>
      <c r="F148" s="561">
        <v>0</v>
      </c>
      <c r="G148" s="438">
        <f>E148*F148</f>
        <v>0</v>
      </c>
      <c r="H148" s="437"/>
      <c r="I148" s="436">
        <v>0</v>
      </c>
      <c r="J148" s="437"/>
      <c r="K148" s="437">
        <v>0</v>
      </c>
      <c r="L148" s="437">
        <v>0</v>
      </c>
      <c r="M148" s="436">
        <f>G148+H148+I148+J148+K148+L148</f>
        <v>0</v>
      </c>
      <c r="N148" s="436"/>
      <c r="O148" s="436">
        <v>0</v>
      </c>
      <c r="P148" s="436">
        <v>0</v>
      </c>
      <c r="Q148" s="436">
        <v>0</v>
      </c>
      <c r="R148" s="436">
        <v>0</v>
      </c>
      <c r="S148" s="436">
        <v>0</v>
      </c>
      <c r="T148" s="436">
        <f>N148+O148+P148+Q148+R148+S148</f>
        <v>0</v>
      </c>
      <c r="U148" s="436">
        <f>M148-T148</f>
        <v>0</v>
      </c>
      <c r="V148" s="436"/>
      <c r="W148" s="435">
        <f>U148-V148</f>
        <v>0</v>
      </c>
      <c r="X148" s="434"/>
    </row>
    <row r="149" spans="1:26" ht="65.25" customHeight="1" x14ac:dyDescent="0.5">
      <c r="A149" s="452"/>
      <c r="B149" s="426"/>
      <c r="C149" s="560"/>
      <c r="D149" s="560"/>
      <c r="E149" s="432"/>
      <c r="F149" s="559"/>
      <c r="G149" s="430"/>
      <c r="H149" s="429"/>
      <c r="I149" s="428"/>
      <c r="J149" s="429"/>
      <c r="K149" s="429"/>
      <c r="L149" s="429"/>
      <c r="M149" s="428"/>
      <c r="N149" s="428"/>
      <c r="O149" s="428"/>
      <c r="P149" s="428"/>
      <c r="Q149" s="428"/>
      <c r="R149" s="428"/>
      <c r="S149" s="428"/>
      <c r="T149" s="428"/>
      <c r="U149" s="428"/>
      <c r="V149" s="428"/>
      <c r="W149" s="427"/>
      <c r="X149" s="426"/>
    </row>
    <row r="150" spans="1:26" ht="65.25" customHeight="1" x14ac:dyDescent="0.5">
      <c r="A150" s="475" t="s">
        <v>69</v>
      </c>
      <c r="B150" s="404"/>
      <c r="C150" s="404"/>
      <c r="D150" s="404"/>
      <c r="E150" s="404"/>
      <c r="F150" s="404"/>
      <c r="G150" s="557">
        <f>SUM(G136:G149)</f>
        <v>11853.45</v>
      </c>
      <c r="H150" s="557">
        <f>SUM(H136:H149)</f>
        <v>0</v>
      </c>
      <c r="I150" s="557">
        <f>SUM(I136:I149)</f>
        <v>0</v>
      </c>
      <c r="J150" s="557">
        <f>SUM(J136:J149)</f>
        <v>0</v>
      </c>
      <c r="K150" s="557">
        <f>SUM(K136:K149)</f>
        <v>0</v>
      </c>
      <c r="L150" s="557">
        <f>SUM(L136:L149)</f>
        <v>0</v>
      </c>
      <c r="M150" s="557">
        <f>SUM(M136:M149)</f>
        <v>11853.45</v>
      </c>
      <c r="N150" s="557">
        <f>SUM(N136:N149)</f>
        <v>1023.81</v>
      </c>
      <c r="O150" s="557">
        <f>SUM(O136:O149)</f>
        <v>140.75981250000001</v>
      </c>
      <c r="P150" s="557">
        <f>SUM(P136:P149)</f>
        <v>0</v>
      </c>
      <c r="Q150" s="557">
        <f>SUM(Q136:Q149)</f>
        <v>0</v>
      </c>
      <c r="R150" s="557">
        <f>SUM(R136:R149)</f>
        <v>0</v>
      </c>
      <c r="S150" s="557">
        <f>SUM(S136:S149)</f>
        <v>0</v>
      </c>
      <c r="T150" s="557">
        <f>SUM(T136:T149)</f>
        <v>1164.5698124999999</v>
      </c>
      <c r="U150" s="557">
        <f>SUM(U136:U149)</f>
        <v>10688.880187500001</v>
      </c>
      <c r="V150" s="557">
        <f>SUM(V136:V149)</f>
        <v>191.82</v>
      </c>
      <c r="W150" s="557">
        <f>SUM(W136:W149)</f>
        <v>10497.060187500001</v>
      </c>
      <c r="X150" s="404"/>
    </row>
    <row r="151" spans="1:26" ht="65.25" customHeight="1" thickBot="1" x14ac:dyDescent="0.55000000000000004">
      <c r="A151" s="475"/>
      <c r="B151" s="404"/>
      <c r="C151" s="404"/>
      <c r="D151" s="404"/>
      <c r="E151" s="404"/>
      <c r="F151" s="404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8"/>
      <c r="W151" s="557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5" t="s">
        <v>46</v>
      </c>
      <c r="H152" s="556" t="s">
        <v>66</v>
      </c>
      <c r="I152" s="555" t="s">
        <v>598</v>
      </c>
      <c r="J152" s="554" t="s">
        <v>67</v>
      </c>
      <c r="K152" s="553" t="s">
        <v>425</v>
      </c>
      <c r="L152" s="551" t="s">
        <v>424</v>
      </c>
      <c r="M152" s="415" t="s">
        <v>35</v>
      </c>
      <c r="N152" s="552" t="s">
        <v>63</v>
      </c>
      <c r="O152" s="415" t="s">
        <v>40</v>
      </c>
      <c r="P152" s="551" t="s">
        <v>62</v>
      </c>
      <c r="Q152" s="415" t="s">
        <v>61</v>
      </c>
      <c r="R152" s="415" t="s">
        <v>421</v>
      </c>
      <c r="S152" s="550" t="s">
        <v>420</v>
      </c>
      <c r="T152" s="413" t="s">
        <v>35</v>
      </c>
      <c r="U152" s="413" t="s">
        <v>58</v>
      </c>
      <c r="V152" s="549" t="s">
        <v>597</v>
      </c>
      <c r="W152" s="415" t="s">
        <v>596</v>
      </c>
      <c r="X152" s="404"/>
    </row>
    <row r="153" spans="1:26" ht="65.25" customHeight="1" thickBot="1" x14ac:dyDescent="0.55000000000000004">
      <c r="A153" s="548" t="s">
        <v>595</v>
      </c>
      <c r="B153" s="547"/>
      <c r="C153" s="547"/>
      <c r="D153" s="547"/>
      <c r="E153" s="547"/>
      <c r="F153" s="547"/>
      <c r="G153" s="546">
        <f>G150+G127+G82+G41</f>
        <v>154153.62000000002</v>
      </c>
      <c r="H153" s="546">
        <f>H150+H127+H82+H41</f>
        <v>0</v>
      </c>
      <c r="I153" s="546">
        <f>I150+I127+I82+I41</f>
        <v>0</v>
      </c>
      <c r="J153" s="546">
        <f>J150+J127+J82+J41</f>
        <v>0</v>
      </c>
      <c r="K153" s="546">
        <f>K150+K127+K82+K41</f>
        <v>0</v>
      </c>
      <c r="L153" s="546">
        <f>L150+L127+L82+L41</f>
        <v>3.59</v>
      </c>
      <c r="M153" s="546">
        <f>M150+M127+M82+M41</f>
        <v>154157.21000000002</v>
      </c>
      <c r="N153" s="546">
        <f>N150+N127+N82+N41</f>
        <v>13975.73</v>
      </c>
      <c r="O153" s="546">
        <f>O150+O127+O82+O41</f>
        <v>1771.9266750000002</v>
      </c>
      <c r="P153" s="546">
        <f>P150+P127+P82+P41</f>
        <v>0</v>
      </c>
      <c r="Q153" s="546">
        <f>Q150+Q127+Q82+Q41</f>
        <v>0</v>
      </c>
      <c r="R153" s="546">
        <f>R150+R127+R82+R41</f>
        <v>0</v>
      </c>
      <c r="S153" s="546">
        <f>S150+S127+S82+S41</f>
        <v>0</v>
      </c>
      <c r="T153" s="546">
        <f>T150+T127+T82+T41</f>
        <v>15747.656674999998</v>
      </c>
      <c r="U153" s="546">
        <f>U150+U127+U82+U41</f>
        <v>138409.55332500002</v>
      </c>
      <c r="V153" s="546">
        <f>V150+V127+V82+V41</f>
        <v>1387.58</v>
      </c>
      <c r="W153" s="546">
        <f>W150+W127+W82+W41</f>
        <v>137021.973325</v>
      </c>
      <c r="X153" s="404"/>
    </row>
    <row r="154" spans="1:26" ht="65.25" customHeight="1" x14ac:dyDescent="0.45">
      <c r="A154" s="404" t="s">
        <v>55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545"/>
      <c r="Q154" s="404"/>
      <c r="R154" s="404"/>
      <c r="S154" s="545"/>
      <c r="T154" s="404" t="s">
        <v>594</v>
      </c>
      <c r="U154" s="404"/>
      <c r="V154" s="404"/>
      <c r="W154" s="404"/>
      <c r="X154" s="404"/>
      <c r="Y154" s="474"/>
      <c r="Z154" s="474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74"/>
      <c r="Z155" s="474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74"/>
      <c r="Z156" s="474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74"/>
      <c r="Z157" s="474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74"/>
      <c r="Z158" s="474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74"/>
      <c r="Z159" s="474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W5:W6"/>
    <mergeCell ref="X5:X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V7:V8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G7:G8"/>
    <mergeCell ref="H7:H8"/>
    <mergeCell ref="I7:I8"/>
    <mergeCell ref="Q5:Q6"/>
    <mergeCell ref="R5:R6"/>
    <mergeCell ref="S5:S6"/>
    <mergeCell ref="J5:J6"/>
    <mergeCell ref="O7:O8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B11:B12"/>
    <mergeCell ref="C11:C12"/>
    <mergeCell ref="D11:D12"/>
    <mergeCell ref="E11:E12"/>
    <mergeCell ref="F11:F12"/>
    <mergeCell ref="G11:G12"/>
    <mergeCell ref="X13:X14"/>
    <mergeCell ref="M13:M14"/>
    <mergeCell ref="N13:N14"/>
    <mergeCell ref="O13:O14"/>
    <mergeCell ref="P13:P14"/>
    <mergeCell ref="Q13:Q14"/>
    <mergeCell ref="M11:M12"/>
    <mergeCell ref="S13:S14"/>
    <mergeCell ref="T13:T14"/>
    <mergeCell ref="U13:U14"/>
    <mergeCell ref="V13:V14"/>
    <mergeCell ref="W13:W14"/>
    <mergeCell ref="T11:T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S15:S16"/>
    <mergeCell ref="H15:H16"/>
    <mergeCell ref="I15:I16"/>
    <mergeCell ref="J15:J16"/>
    <mergeCell ref="K15:K16"/>
    <mergeCell ref="L15:L16"/>
    <mergeCell ref="M15:M16"/>
    <mergeCell ref="B17:B18"/>
    <mergeCell ref="C17:C18"/>
    <mergeCell ref="D17:D18"/>
    <mergeCell ref="E17:E18"/>
    <mergeCell ref="F17:F18"/>
    <mergeCell ref="N15:N16"/>
    <mergeCell ref="B15:B16"/>
    <mergeCell ref="C15:C16"/>
    <mergeCell ref="D15:D16"/>
    <mergeCell ref="L13:L14"/>
    <mergeCell ref="T15:T16"/>
    <mergeCell ref="U15:U16"/>
    <mergeCell ref="V15:V16"/>
    <mergeCell ref="W15:W16"/>
    <mergeCell ref="X15:X16"/>
    <mergeCell ref="O15:O16"/>
    <mergeCell ref="P15:P16"/>
    <mergeCell ref="Q15:Q16"/>
    <mergeCell ref="R15:R16"/>
    <mergeCell ref="U19:U20"/>
    <mergeCell ref="V19:V20"/>
    <mergeCell ref="W19:W20"/>
    <mergeCell ref="X19:X20"/>
    <mergeCell ref="R13:R14"/>
    <mergeCell ref="G13:G14"/>
    <mergeCell ref="H13:H14"/>
    <mergeCell ref="I13:I14"/>
    <mergeCell ref="J13:J14"/>
    <mergeCell ref="K13:K14"/>
    <mergeCell ref="H17:H18"/>
    <mergeCell ref="I17:I18"/>
    <mergeCell ref="J17:J18"/>
    <mergeCell ref="K17:K18"/>
    <mergeCell ref="L17:L18"/>
    <mergeCell ref="T19:T20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G17:G18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C21:C22"/>
    <mergeCell ref="D21:D22"/>
    <mergeCell ref="E21:E22"/>
    <mergeCell ref="F21:F22"/>
    <mergeCell ref="G21:G22"/>
    <mergeCell ref="N19:N20"/>
    <mergeCell ref="M19:M20"/>
    <mergeCell ref="U23:U24"/>
    <mergeCell ref="V23:V24"/>
    <mergeCell ref="W23:W24"/>
    <mergeCell ref="X23:X24"/>
    <mergeCell ref="M23:M24"/>
    <mergeCell ref="N23:N24"/>
    <mergeCell ref="O23:O24"/>
    <mergeCell ref="P23:P24"/>
    <mergeCell ref="J21:J22"/>
    <mergeCell ref="K21:K22"/>
    <mergeCell ref="L21:L22"/>
    <mergeCell ref="M21:M22"/>
    <mergeCell ref="S23:S24"/>
    <mergeCell ref="T23:T24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B25:B26"/>
    <mergeCell ref="C25:C26"/>
    <mergeCell ref="T21:T22"/>
    <mergeCell ref="U21:U22"/>
    <mergeCell ref="V21:V22"/>
    <mergeCell ref="W21:W22"/>
    <mergeCell ref="R21:R22"/>
    <mergeCell ref="S21:S22"/>
    <mergeCell ref="H21:H22"/>
    <mergeCell ref="I21:I22"/>
    <mergeCell ref="R25:R26"/>
    <mergeCell ref="S25:S26"/>
    <mergeCell ref="H25:H26"/>
    <mergeCell ref="I25:I26"/>
    <mergeCell ref="J25:J26"/>
    <mergeCell ref="K25:K26"/>
    <mergeCell ref="L25:L26"/>
    <mergeCell ref="M25:M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R23:R24"/>
    <mergeCell ref="G23:G24"/>
    <mergeCell ref="H23:H24"/>
    <mergeCell ref="I23:I24"/>
    <mergeCell ref="J23:J24"/>
    <mergeCell ref="K23:K24"/>
    <mergeCell ref="L23:L24"/>
    <mergeCell ref="H27:H28"/>
    <mergeCell ref="I27:I28"/>
    <mergeCell ref="J27:J28"/>
    <mergeCell ref="K27:K28"/>
    <mergeCell ref="L27:L28"/>
    <mergeCell ref="Q23:Q24"/>
    <mergeCell ref="N25:N26"/>
    <mergeCell ref="O25:O26"/>
    <mergeCell ref="P25:P26"/>
    <mergeCell ref="Q25:Q26"/>
    <mergeCell ref="W27:W28"/>
    <mergeCell ref="X27:X28"/>
    <mergeCell ref="M27:M28"/>
    <mergeCell ref="N27:N28"/>
    <mergeCell ref="O27:O28"/>
    <mergeCell ref="P27:P28"/>
    <mergeCell ref="Q27:Q28"/>
    <mergeCell ref="R27:R28"/>
    <mergeCell ref="V31:V32"/>
    <mergeCell ref="D25:D26"/>
    <mergeCell ref="E25:E26"/>
    <mergeCell ref="F25:F26"/>
    <mergeCell ref="G25:G26"/>
    <mergeCell ref="S27:S28"/>
    <mergeCell ref="T27:T28"/>
    <mergeCell ref="U27:U28"/>
    <mergeCell ref="V27:V28"/>
    <mergeCell ref="G27:G28"/>
    <mergeCell ref="E29:E30"/>
    <mergeCell ref="F29:F30"/>
    <mergeCell ref="G29:G30"/>
    <mergeCell ref="S31:S32"/>
    <mergeCell ref="T31:T32"/>
    <mergeCell ref="U31:U32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B31:B32"/>
    <mergeCell ref="C31:C32"/>
    <mergeCell ref="D31:D32"/>
    <mergeCell ref="E31:E32"/>
    <mergeCell ref="F31:F32"/>
    <mergeCell ref="N29:N30"/>
    <mergeCell ref="M29:M30"/>
    <mergeCell ref="B29:B30"/>
    <mergeCell ref="C29:C30"/>
    <mergeCell ref="D29:D30"/>
    <mergeCell ref="T33:T34"/>
    <mergeCell ref="U33:U34"/>
    <mergeCell ref="V33:V34"/>
    <mergeCell ref="W33:W34"/>
    <mergeCell ref="X33:X34"/>
    <mergeCell ref="T29:T30"/>
    <mergeCell ref="U29:U30"/>
    <mergeCell ref="V29:V30"/>
    <mergeCell ref="W29:W30"/>
    <mergeCell ref="X29:X30"/>
    <mergeCell ref="Q31:Q32"/>
    <mergeCell ref="R31:R32"/>
    <mergeCell ref="G31:G32"/>
    <mergeCell ref="H31:H32"/>
    <mergeCell ref="I31:I32"/>
    <mergeCell ref="J31:J32"/>
    <mergeCell ref="K31:K32"/>
    <mergeCell ref="L31:L32"/>
    <mergeCell ref="E33:E34"/>
    <mergeCell ref="F33:F34"/>
    <mergeCell ref="G33:G34"/>
    <mergeCell ref="S35:S36"/>
    <mergeCell ref="W31:W32"/>
    <mergeCell ref="X31:X32"/>
    <mergeCell ref="M31:M32"/>
    <mergeCell ref="N31:N32"/>
    <mergeCell ref="O31:O32"/>
    <mergeCell ref="P31:P32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B35:B36"/>
    <mergeCell ref="C35:C36"/>
    <mergeCell ref="D35:D36"/>
    <mergeCell ref="E35:E36"/>
    <mergeCell ref="F35:F36"/>
    <mergeCell ref="N33:N34"/>
    <mergeCell ref="M33:M34"/>
    <mergeCell ref="B33:B34"/>
    <mergeCell ref="C33:C34"/>
    <mergeCell ref="D33:D34"/>
    <mergeCell ref="G35:G36"/>
    <mergeCell ref="H35:H36"/>
    <mergeCell ref="I35:I36"/>
    <mergeCell ref="J35:J36"/>
    <mergeCell ref="K35:K36"/>
    <mergeCell ref="L35:L36"/>
    <mergeCell ref="X35:X36"/>
    <mergeCell ref="M35:M36"/>
    <mergeCell ref="N35:N36"/>
    <mergeCell ref="O35:O36"/>
    <mergeCell ref="P35:P36"/>
    <mergeCell ref="Q35:Q36"/>
    <mergeCell ref="R35:R36"/>
    <mergeCell ref="U39:U40"/>
    <mergeCell ref="V39:V40"/>
    <mergeCell ref="T35:T36"/>
    <mergeCell ref="U35:U36"/>
    <mergeCell ref="V35:V36"/>
    <mergeCell ref="W35:W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W39:W40"/>
    <mergeCell ref="X39:X40"/>
    <mergeCell ref="M39:M40"/>
    <mergeCell ref="N39:N40"/>
    <mergeCell ref="O39:O40"/>
    <mergeCell ref="P39:P40"/>
    <mergeCell ref="Q39:Q40"/>
    <mergeCell ref="R39:R40"/>
    <mergeCell ref="S39:S40"/>
    <mergeCell ref="T39:T40"/>
    <mergeCell ref="H48:H49"/>
    <mergeCell ref="I48:I49"/>
    <mergeCell ref="Q46:Q47"/>
    <mergeCell ref="R46:R47"/>
    <mergeCell ref="S46:S47"/>
    <mergeCell ref="T46:T47"/>
    <mergeCell ref="K46:K47"/>
    <mergeCell ref="L46:L47"/>
    <mergeCell ref="M46:M47"/>
    <mergeCell ref="N46:N47"/>
    <mergeCell ref="B48:B49"/>
    <mergeCell ref="C48:C49"/>
    <mergeCell ref="D48:D49"/>
    <mergeCell ref="E48:E49"/>
    <mergeCell ref="F48:F49"/>
    <mergeCell ref="G48:G49"/>
    <mergeCell ref="D43:D44"/>
    <mergeCell ref="G43:G44"/>
    <mergeCell ref="M43:M44"/>
    <mergeCell ref="O43:O44"/>
    <mergeCell ref="W46:W47"/>
    <mergeCell ref="X46:X47"/>
    <mergeCell ref="U46:U47"/>
    <mergeCell ref="V46:V47"/>
    <mergeCell ref="O46:O47"/>
    <mergeCell ref="P46:P47"/>
    <mergeCell ref="U50:U51"/>
    <mergeCell ref="V50:V51"/>
    <mergeCell ref="W50:W51"/>
    <mergeCell ref="X50:X51"/>
    <mergeCell ref="A42:A43"/>
    <mergeCell ref="B42:B44"/>
    <mergeCell ref="C42:M42"/>
    <mergeCell ref="N42:O42"/>
    <mergeCell ref="X42:X44"/>
    <mergeCell ref="C43:C44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B52:B53"/>
    <mergeCell ref="C52:C53"/>
    <mergeCell ref="D52:D53"/>
    <mergeCell ref="E52:E53"/>
    <mergeCell ref="F52:F53"/>
    <mergeCell ref="G52:G53"/>
    <mergeCell ref="X54:X55"/>
    <mergeCell ref="M54:M55"/>
    <mergeCell ref="N54:N55"/>
    <mergeCell ref="O54:O55"/>
    <mergeCell ref="P54:P55"/>
    <mergeCell ref="Q54:Q55"/>
    <mergeCell ref="M52:M53"/>
    <mergeCell ref="S54:S55"/>
    <mergeCell ref="T54:T55"/>
    <mergeCell ref="U54:U55"/>
    <mergeCell ref="V54:V55"/>
    <mergeCell ref="W54:W55"/>
    <mergeCell ref="T52:T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S56:S57"/>
    <mergeCell ref="H56:H57"/>
    <mergeCell ref="I56:I57"/>
    <mergeCell ref="J56:J57"/>
    <mergeCell ref="K56:K57"/>
    <mergeCell ref="L56:L57"/>
    <mergeCell ref="M56:M57"/>
    <mergeCell ref="B58:B59"/>
    <mergeCell ref="C58:C59"/>
    <mergeCell ref="D58:D59"/>
    <mergeCell ref="E58:E59"/>
    <mergeCell ref="F58:F59"/>
    <mergeCell ref="N56:N57"/>
    <mergeCell ref="B56:B57"/>
    <mergeCell ref="C56:C57"/>
    <mergeCell ref="D56:D57"/>
    <mergeCell ref="L54:L55"/>
    <mergeCell ref="T56:T57"/>
    <mergeCell ref="U56:U57"/>
    <mergeCell ref="V56:V57"/>
    <mergeCell ref="W56:W57"/>
    <mergeCell ref="X56:X57"/>
    <mergeCell ref="O56:O57"/>
    <mergeCell ref="P56:P57"/>
    <mergeCell ref="Q56:Q57"/>
    <mergeCell ref="R56:R57"/>
    <mergeCell ref="I58:I59"/>
    <mergeCell ref="J58:J59"/>
    <mergeCell ref="K58:K59"/>
    <mergeCell ref="L58:L59"/>
    <mergeCell ref="R54:R55"/>
    <mergeCell ref="G54:G55"/>
    <mergeCell ref="H54:H55"/>
    <mergeCell ref="I54:I55"/>
    <mergeCell ref="J54:J55"/>
    <mergeCell ref="K54:K55"/>
    <mergeCell ref="W58:W59"/>
    <mergeCell ref="X58:X59"/>
    <mergeCell ref="M58:M59"/>
    <mergeCell ref="N58:N59"/>
    <mergeCell ref="O58:O59"/>
    <mergeCell ref="P58:P59"/>
    <mergeCell ref="Q58:Q59"/>
    <mergeCell ref="R58:R59"/>
    <mergeCell ref="V62:V63"/>
    <mergeCell ref="E56:E57"/>
    <mergeCell ref="F56:F57"/>
    <mergeCell ref="G56:G57"/>
    <mergeCell ref="S58:S59"/>
    <mergeCell ref="T58:T59"/>
    <mergeCell ref="U58:U59"/>
    <mergeCell ref="V58:V59"/>
    <mergeCell ref="G58:G59"/>
    <mergeCell ref="H58:H59"/>
    <mergeCell ref="E60:E61"/>
    <mergeCell ref="F60:F61"/>
    <mergeCell ref="G60:G61"/>
    <mergeCell ref="S62:S63"/>
    <mergeCell ref="T62:T63"/>
    <mergeCell ref="U62:U63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B62:B63"/>
    <mergeCell ref="C62:C63"/>
    <mergeCell ref="D62:D63"/>
    <mergeCell ref="E62:E63"/>
    <mergeCell ref="F62:F63"/>
    <mergeCell ref="N60:N61"/>
    <mergeCell ref="M60:M61"/>
    <mergeCell ref="B60:B61"/>
    <mergeCell ref="C60:C61"/>
    <mergeCell ref="D60:D61"/>
    <mergeCell ref="T64:T65"/>
    <mergeCell ref="U64:U65"/>
    <mergeCell ref="V64:V65"/>
    <mergeCell ref="W64:W65"/>
    <mergeCell ref="X64:X65"/>
    <mergeCell ref="T60:T61"/>
    <mergeCell ref="U60:U61"/>
    <mergeCell ref="V60:V61"/>
    <mergeCell ref="W60:W61"/>
    <mergeCell ref="X60:X61"/>
    <mergeCell ref="Q62:Q63"/>
    <mergeCell ref="R62:R63"/>
    <mergeCell ref="G62:G63"/>
    <mergeCell ref="H62:H63"/>
    <mergeCell ref="I62:I63"/>
    <mergeCell ref="J62:J63"/>
    <mergeCell ref="K62:K63"/>
    <mergeCell ref="L62:L63"/>
    <mergeCell ref="E64:E65"/>
    <mergeCell ref="F64:F65"/>
    <mergeCell ref="G64:G65"/>
    <mergeCell ref="S66:S67"/>
    <mergeCell ref="W62:W63"/>
    <mergeCell ref="X62:X63"/>
    <mergeCell ref="M62:M63"/>
    <mergeCell ref="N62:N63"/>
    <mergeCell ref="O62:O63"/>
    <mergeCell ref="P62:P63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B66:B67"/>
    <mergeCell ref="C66:C67"/>
    <mergeCell ref="D66:D67"/>
    <mergeCell ref="E66:E67"/>
    <mergeCell ref="F66:F67"/>
    <mergeCell ref="N64:N65"/>
    <mergeCell ref="M64:M65"/>
    <mergeCell ref="B64:B65"/>
    <mergeCell ref="C64:C65"/>
    <mergeCell ref="D64:D6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V70:V71"/>
    <mergeCell ref="T66:T67"/>
    <mergeCell ref="U66:U67"/>
    <mergeCell ref="V66:V67"/>
    <mergeCell ref="W66:W67"/>
    <mergeCell ref="X66:X67"/>
    <mergeCell ref="E68:E69"/>
    <mergeCell ref="F68:F69"/>
    <mergeCell ref="G68:G69"/>
    <mergeCell ref="S70:S71"/>
    <mergeCell ref="T70:T71"/>
    <mergeCell ref="U70:U71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B70:B71"/>
    <mergeCell ref="C70:C71"/>
    <mergeCell ref="D70:D71"/>
    <mergeCell ref="E70:E71"/>
    <mergeCell ref="F70:F71"/>
    <mergeCell ref="N68:N69"/>
    <mergeCell ref="M68:M69"/>
    <mergeCell ref="B68:B69"/>
    <mergeCell ref="C68:C69"/>
    <mergeCell ref="D68:D69"/>
    <mergeCell ref="T72:T73"/>
    <mergeCell ref="U72:U73"/>
    <mergeCell ref="V72:V73"/>
    <mergeCell ref="W72:W73"/>
    <mergeCell ref="X72:X73"/>
    <mergeCell ref="T68:T69"/>
    <mergeCell ref="U68:U69"/>
    <mergeCell ref="V68:V69"/>
    <mergeCell ref="W68:W69"/>
    <mergeCell ref="X68:X69"/>
    <mergeCell ref="Q70:Q71"/>
    <mergeCell ref="R70:R71"/>
    <mergeCell ref="G70:G71"/>
    <mergeCell ref="H70:H71"/>
    <mergeCell ref="I70:I71"/>
    <mergeCell ref="J70:J71"/>
    <mergeCell ref="K70:K71"/>
    <mergeCell ref="L70:L71"/>
    <mergeCell ref="E72:E73"/>
    <mergeCell ref="F72:F73"/>
    <mergeCell ref="G72:G73"/>
    <mergeCell ref="S74:S75"/>
    <mergeCell ref="W70:W71"/>
    <mergeCell ref="X70:X71"/>
    <mergeCell ref="M70:M71"/>
    <mergeCell ref="N70:N71"/>
    <mergeCell ref="O70:O71"/>
    <mergeCell ref="P70:P71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B74:B75"/>
    <mergeCell ref="C74:C75"/>
    <mergeCell ref="D74:D75"/>
    <mergeCell ref="E74:E75"/>
    <mergeCell ref="F74:F75"/>
    <mergeCell ref="N72:N73"/>
    <mergeCell ref="M72:M73"/>
    <mergeCell ref="B72:B73"/>
    <mergeCell ref="C72:C73"/>
    <mergeCell ref="D72:D73"/>
    <mergeCell ref="R74:R75"/>
    <mergeCell ref="G74:G75"/>
    <mergeCell ref="H74:H75"/>
    <mergeCell ref="I74:I75"/>
    <mergeCell ref="J74:J75"/>
    <mergeCell ref="K74:K75"/>
    <mergeCell ref="L74:L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V89:V90"/>
    <mergeCell ref="C84:C85"/>
    <mergeCell ref="D84:D85"/>
    <mergeCell ref="G84:G85"/>
    <mergeCell ref="M84:M85"/>
    <mergeCell ref="O84:O85"/>
    <mergeCell ref="T84:T85"/>
    <mergeCell ref="E87:E88"/>
    <mergeCell ref="F87:F88"/>
    <mergeCell ref="G87:G88"/>
    <mergeCell ref="S89:S90"/>
    <mergeCell ref="T89:T90"/>
    <mergeCell ref="U89:U90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B89:B90"/>
    <mergeCell ref="C89:C90"/>
    <mergeCell ref="D89:D90"/>
    <mergeCell ref="E89:E90"/>
    <mergeCell ref="F89:F90"/>
    <mergeCell ref="N87:N88"/>
    <mergeCell ref="M87:M88"/>
    <mergeCell ref="B87:B88"/>
    <mergeCell ref="C87:C88"/>
    <mergeCell ref="D87:D88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Q89:Q90"/>
    <mergeCell ref="R89:R90"/>
    <mergeCell ref="G89:G90"/>
    <mergeCell ref="H89:H90"/>
    <mergeCell ref="I89:I90"/>
    <mergeCell ref="J89:J90"/>
    <mergeCell ref="K89:K90"/>
    <mergeCell ref="L89:L90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B93:B94"/>
    <mergeCell ref="C93:C94"/>
    <mergeCell ref="D93:D94"/>
    <mergeCell ref="E93:E94"/>
    <mergeCell ref="F93:F94"/>
    <mergeCell ref="N91:N92"/>
    <mergeCell ref="M91:M92"/>
    <mergeCell ref="B91:B92"/>
    <mergeCell ref="C91:C92"/>
    <mergeCell ref="D91:D92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V97:V98"/>
    <mergeCell ref="T93:T94"/>
    <mergeCell ref="U93:U94"/>
    <mergeCell ref="V93:V94"/>
    <mergeCell ref="W93:W94"/>
    <mergeCell ref="X93:X94"/>
    <mergeCell ref="E95:E96"/>
    <mergeCell ref="F95:F96"/>
    <mergeCell ref="G95:G96"/>
    <mergeCell ref="S97:S98"/>
    <mergeCell ref="T97:T98"/>
    <mergeCell ref="U97:U98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B97:B98"/>
    <mergeCell ref="C97:C98"/>
    <mergeCell ref="D97:D98"/>
    <mergeCell ref="E97:E98"/>
    <mergeCell ref="F97:F98"/>
    <mergeCell ref="N95:N96"/>
    <mergeCell ref="M95:M96"/>
    <mergeCell ref="B95:B96"/>
    <mergeCell ref="C95:C96"/>
    <mergeCell ref="D95:D96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Q97:Q98"/>
    <mergeCell ref="R97:R98"/>
    <mergeCell ref="G97:G98"/>
    <mergeCell ref="H97:H98"/>
    <mergeCell ref="I97:I98"/>
    <mergeCell ref="J97:J98"/>
    <mergeCell ref="K97:K98"/>
    <mergeCell ref="L97:L98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B99:B100"/>
    <mergeCell ref="C99:C100"/>
    <mergeCell ref="D99:D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5:V106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5:S106"/>
    <mergeCell ref="T105:T106"/>
    <mergeCell ref="U105:U106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5:B106"/>
    <mergeCell ref="C105:C106"/>
    <mergeCell ref="D105:D106"/>
    <mergeCell ref="E105:E106"/>
    <mergeCell ref="F105:F106"/>
    <mergeCell ref="N103:N104"/>
    <mergeCell ref="M103:M104"/>
    <mergeCell ref="B103:B104"/>
    <mergeCell ref="C103:C104"/>
    <mergeCell ref="D103:D104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B109:B110"/>
    <mergeCell ref="C109:C110"/>
    <mergeCell ref="D109:D110"/>
    <mergeCell ref="E109:E110"/>
    <mergeCell ref="F109:F110"/>
    <mergeCell ref="N107:N108"/>
    <mergeCell ref="M107:M108"/>
    <mergeCell ref="B107:B108"/>
    <mergeCell ref="C107:C108"/>
    <mergeCell ref="D107:D108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V113:V114"/>
    <mergeCell ref="T109:T110"/>
    <mergeCell ref="U109:U110"/>
    <mergeCell ref="V109:V110"/>
    <mergeCell ref="W109:W110"/>
    <mergeCell ref="X109:X110"/>
    <mergeCell ref="E111:E112"/>
    <mergeCell ref="F111:F112"/>
    <mergeCell ref="G111:G112"/>
    <mergeCell ref="S113:S114"/>
    <mergeCell ref="T113:T114"/>
    <mergeCell ref="U113:U114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B113:B114"/>
    <mergeCell ref="C113:C114"/>
    <mergeCell ref="D113:D114"/>
    <mergeCell ref="E113:E114"/>
    <mergeCell ref="F113:F114"/>
    <mergeCell ref="N111:N112"/>
    <mergeCell ref="M111:M112"/>
    <mergeCell ref="B111:B112"/>
    <mergeCell ref="C111:C112"/>
    <mergeCell ref="D111:D112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B117:B118"/>
    <mergeCell ref="C117:C118"/>
    <mergeCell ref="D117:D118"/>
    <mergeCell ref="E117:E118"/>
    <mergeCell ref="F117:F118"/>
    <mergeCell ref="N115:N116"/>
    <mergeCell ref="M115:M116"/>
    <mergeCell ref="B115:B116"/>
    <mergeCell ref="C115:C116"/>
    <mergeCell ref="D115:D116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V121:V122"/>
    <mergeCell ref="T117:T118"/>
    <mergeCell ref="U117:U118"/>
    <mergeCell ref="V117:V118"/>
    <mergeCell ref="W117:W118"/>
    <mergeCell ref="X117:X118"/>
    <mergeCell ref="E119:E120"/>
    <mergeCell ref="F119:F120"/>
    <mergeCell ref="G119:G120"/>
    <mergeCell ref="S121:S122"/>
    <mergeCell ref="T121:T122"/>
    <mergeCell ref="U121:U122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B121:B122"/>
    <mergeCell ref="C121:C122"/>
    <mergeCell ref="D121:D122"/>
    <mergeCell ref="E121:E122"/>
    <mergeCell ref="F121:F122"/>
    <mergeCell ref="N119:N120"/>
    <mergeCell ref="M119:M120"/>
    <mergeCell ref="B119:B120"/>
    <mergeCell ref="C119:C120"/>
    <mergeCell ref="D119:D120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B125:B126"/>
    <mergeCell ref="C125:C126"/>
    <mergeCell ref="D125:D126"/>
    <mergeCell ref="E125:E126"/>
    <mergeCell ref="F125:F126"/>
    <mergeCell ref="N123:N124"/>
    <mergeCell ref="M123:M124"/>
    <mergeCell ref="B123:B124"/>
    <mergeCell ref="C123:C124"/>
    <mergeCell ref="D123:D124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32:W133"/>
    <mergeCell ref="X132:X133"/>
    <mergeCell ref="T125:T126"/>
    <mergeCell ref="U125:U126"/>
    <mergeCell ref="V125:V126"/>
    <mergeCell ref="W125:W126"/>
    <mergeCell ref="X125:X126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V134:V135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G134:G135"/>
    <mergeCell ref="H134:H135"/>
    <mergeCell ref="I134:I135"/>
    <mergeCell ref="Q132:Q133"/>
    <mergeCell ref="R132:R133"/>
    <mergeCell ref="S132:S133"/>
    <mergeCell ref="J132:J133"/>
    <mergeCell ref="O134:O135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B138:B139"/>
    <mergeCell ref="C138:C139"/>
    <mergeCell ref="D138:D139"/>
    <mergeCell ref="E138:E139"/>
    <mergeCell ref="F138:F139"/>
    <mergeCell ref="G138:G139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J138:J139"/>
    <mergeCell ref="K138:K139"/>
    <mergeCell ref="L138:L139"/>
    <mergeCell ref="M138:M139"/>
    <mergeCell ref="S140:S141"/>
    <mergeCell ref="T140:T141"/>
    <mergeCell ref="T138:T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B142:B143"/>
    <mergeCell ref="C142:C143"/>
    <mergeCell ref="D142:D143"/>
    <mergeCell ref="U138:U139"/>
    <mergeCell ref="V138:V139"/>
    <mergeCell ref="W138:W139"/>
    <mergeCell ref="R138:R139"/>
    <mergeCell ref="S138:S139"/>
    <mergeCell ref="H138:H139"/>
    <mergeCell ref="I138:I139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H144:H145"/>
    <mergeCell ref="I144:I145"/>
    <mergeCell ref="J144:J145"/>
    <mergeCell ref="K144:K145"/>
    <mergeCell ref="L144:L145"/>
    <mergeCell ref="R140:R141"/>
    <mergeCell ref="N142:N143"/>
    <mergeCell ref="O142:O143"/>
    <mergeCell ref="P142:P143"/>
    <mergeCell ref="Q142:Q143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U148:U149"/>
    <mergeCell ref="V148:V149"/>
    <mergeCell ref="E142:E143"/>
    <mergeCell ref="F142:F143"/>
    <mergeCell ref="G142:G143"/>
    <mergeCell ref="S144:S145"/>
    <mergeCell ref="T144:T145"/>
    <mergeCell ref="U144:U145"/>
    <mergeCell ref="V144:V145"/>
    <mergeCell ref="G144:G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S148:S149"/>
    <mergeCell ref="T148:T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30 DE JUNIO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U5" sqref="U5:U6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0.3320312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4.10937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20.332031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4.10937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20.332031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4.10937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20.332031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4.10937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20.332031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4.10937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20.332031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4.10937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20.332031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4.10937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20.332031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4.10937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20.332031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4.10937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20.332031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4.10937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20.332031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4.10937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20.332031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4.10937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20.332031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4.10937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20.332031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4.10937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20.332031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4.10937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20.332031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4.10937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20.332031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4.10937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20.332031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4.10937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20.332031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4.10937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20.332031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4.10937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20.332031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4.10937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20.332031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4.10937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20.332031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4.10937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20.332031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4.10937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20.332031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4.10937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20.332031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4.10937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20.332031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4.10937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20.332031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4.10937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20.332031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4.10937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20.332031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4.10937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20.332031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4.10937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20.332031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4.10937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20.332031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4.10937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20.332031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4.10937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20.332031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4.10937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20.332031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4.10937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20.332031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4.10937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20.332031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4.10937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20.332031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4.10937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20.332031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4.10937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20.332031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4.10937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20.332031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4.10937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20.332031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4.10937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20.332031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4.10937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20.332031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4.10937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20.332031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4.10937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20.332031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4.10937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20.332031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4.10937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20.332031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4.10937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20.332031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4.10937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20.332031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4.10937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20.332031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4.10937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20.332031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4.10937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20.332031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4.10937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20.332031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4.10937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20.332031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4.10937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20.332031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4.10937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20.332031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4.10937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20.332031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4.10937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20.332031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4.10937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20.332031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4.10937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20.332031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4.10937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20.332031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4.10937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20.332031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4.10937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537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30" t="s">
        <v>45</v>
      </c>
      <c r="I2" s="529" t="s">
        <v>25</v>
      </c>
      <c r="J2" s="528" t="s">
        <v>44</v>
      </c>
      <c r="K2" s="528" t="s">
        <v>43</v>
      </c>
      <c r="L2" s="528" t="s">
        <v>573</v>
      </c>
      <c r="M2" s="527" t="s">
        <v>35</v>
      </c>
      <c r="N2" s="526" t="s">
        <v>41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572</v>
      </c>
      <c r="T2" s="522" t="s">
        <v>35</v>
      </c>
      <c r="U2" s="521" t="s">
        <v>35</v>
      </c>
      <c r="V2" s="520" t="s">
        <v>593</v>
      </c>
      <c r="W2" s="519" t="s">
        <v>33</v>
      </c>
      <c r="X2" s="518"/>
    </row>
    <row r="3" spans="1:24" s="418" customFormat="1" ht="65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571</v>
      </c>
      <c r="G3" s="514"/>
      <c r="H3" s="513"/>
      <c r="I3" s="512" t="s">
        <v>28</v>
      </c>
      <c r="J3" s="510" t="s">
        <v>29</v>
      </c>
      <c r="K3" s="511" t="s">
        <v>92</v>
      </c>
      <c r="L3" s="510" t="s">
        <v>91</v>
      </c>
      <c r="M3" s="509"/>
      <c r="N3" s="508">
        <v>1</v>
      </c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592</v>
      </c>
      <c r="W3" s="501" t="s">
        <v>19</v>
      </c>
      <c r="X3" s="500"/>
    </row>
    <row r="4" spans="1:24" s="459" customFormat="1" ht="65.25" customHeight="1" x14ac:dyDescent="0.45">
      <c r="A4" s="499" t="s">
        <v>591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51" t="s">
        <v>590</v>
      </c>
      <c r="B5" s="443"/>
      <c r="C5" s="434"/>
      <c r="D5" s="434"/>
      <c r="E5" s="486">
        <v>334.64</v>
      </c>
      <c r="F5" s="485">
        <v>15</v>
      </c>
      <c r="G5" s="497">
        <f>E5*F5</f>
        <v>5019.5999999999995</v>
      </c>
      <c r="H5" s="489">
        <v>0</v>
      </c>
      <c r="I5" s="489">
        <v>0</v>
      </c>
      <c r="J5" s="489">
        <v>0</v>
      </c>
      <c r="K5" s="496">
        <v>0</v>
      </c>
      <c r="L5" s="496">
        <v>0</v>
      </c>
      <c r="M5" s="489">
        <f>G5+H5+I5+J5+K5+L5</f>
        <v>5019.5999999999995</v>
      </c>
      <c r="N5" s="489">
        <v>527.02</v>
      </c>
      <c r="O5" s="489">
        <f>G5*1.1875%</f>
        <v>59.607749999999996</v>
      </c>
      <c r="P5" s="489">
        <v>0</v>
      </c>
      <c r="Q5" s="489">
        <v>0</v>
      </c>
      <c r="R5" s="489">
        <v>0</v>
      </c>
      <c r="S5" s="489">
        <v>0</v>
      </c>
      <c r="T5" s="489">
        <f>N5+O5+P5+Q5+R5+S5</f>
        <v>586.62774999999999</v>
      </c>
      <c r="U5" s="489">
        <f>M5-T5</f>
        <v>4432.9722499999998</v>
      </c>
      <c r="V5" s="489">
        <v>0</v>
      </c>
      <c r="W5" s="496">
        <f>U5-V5</f>
        <v>4432.9722499999998</v>
      </c>
      <c r="X5" s="443"/>
    </row>
    <row r="6" spans="1:24" ht="65.25" customHeight="1" x14ac:dyDescent="0.5">
      <c r="A6" s="452" t="s">
        <v>589</v>
      </c>
      <c r="B6" s="443"/>
      <c r="C6" s="426"/>
      <c r="D6" s="426"/>
      <c r="E6" s="482"/>
      <c r="F6" s="481"/>
      <c r="G6" s="495"/>
      <c r="H6" s="494"/>
      <c r="I6" s="487"/>
      <c r="J6" s="487"/>
      <c r="K6" s="493"/>
      <c r="L6" s="493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93"/>
      <c r="X6" s="443"/>
    </row>
    <row r="7" spans="1:24" ht="65.25" customHeight="1" x14ac:dyDescent="0.5">
      <c r="A7" s="410" t="s">
        <v>588</v>
      </c>
      <c r="B7" s="443"/>
      <c r="C7" s="434"/>
      <c r="D7" s="434"/>
      <c r="E7" s="440">
        <v>274.87</v>
      </c>
      <c r="F7" s="485">
        <v>15</v>
      </c>
      <c r="G7" s="438">
        <f>E7*F7</f>
        <v>4123.05</v>
      </c>
      <c r="H7" s="436">
        <v>0</v>
      </c>
      <c r="I7" s="436">
        <v>0</v>
      </c>
      <c r="J7" s="436">
        <v>0</v>
      </c>
      <c r="K7" s="489">
        <f>C7*1.1875%</f>
        <v>0</v>
      </c>
      <c r="L7" s="435">
        <v>0</v>
      </c>
      <c r="M7" s="436">
        <f>G7+H7+I7+J7+K7+L7</f>
        <v>4123.05</v>
      </c>
      <c r="N7" s="436">
        <v>527.02</v>
      </c>
      <c r="O7" s="489">
        <f>G7*1.1875%</f>
        <v>48.96121875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575.98121874999993</v>
      </c>
      <c r="U7" s="436">
        <f>M7-T7</f>
        <v>3547.06878125</v>
      </c>
      <c r="V7" s="436">
        <v>200.01</v>
      </c>
      <c r="W7" s="435">
        <f>U7-V7</f>
        <v>3347.0587812499998</v>
      </c>
      <c r="X7" s="443"/>
    </row>
    <row r="8" spans="1:24" ht="65.25" customHeight="1" x14ac:dyDescent="0.5">
      <c r="A8" s="488" t="s">
        <v>587</v>
      </c>
      <c r="B8" s="443"/>
      <c r="C8" s="426"/>
      <c r="D8" s="426"/>
      <c r="E8" s="432"/>
      <c r="F8" s="481"/>
      <c r="G8" s="430"/>
      <c r="H8" s="492"/>
      <c r="I8" s="428"/>
      <c r="J8" s="428"/>
      <c r="K8" s="487"/>
      <c r="L8" s="427"/>
      <c r="M8" s="428"/>
      <c r="N8" s="428"/>
      <c r="O8" s="487"/>
      <c r="P8" s="428"/>
      <c r="Q8" s="428"/>
      <c r="R8" s="428"/>
      <c r="S8" s="428"/>
      <c r="T8" s="428"/>
      <c r="U8" s="428"/>
      <c r="V8" s="428"/>
      <c r="W8" s="427"/>
      <c r="X8" s="443"/>
    </row>
    <row r="9" spans="1:24" ht="65.25" customHeight="1" x14ac:dyDescent="0.5">
      <c r="A9" s="410" t="s">
        <v>577</v>
      </c>
      <c r="B9" s="434"/>
      <c r="C9" s="443"/>
      <c r="D9" s="443"/>
      <c r="E9" s="449">
        <v>334.64</v>
      </c>
      <c r="F9" s="485">
        <v>15</v>
      </c>
      <c r="G9" s="438">
        <f>E9*F9</f>
        <v>5019.5999999999995</v>
      </c>
      <c r="H9" s="445">
        <v>0</v>
      </c>
      <c r="I9" s="445">
        <v>0</v>
      </c>
      <c r="J9" s="445">
        <v>0</v>
      </c>
      <c r="K9" s="436">
        <v>0</v>
      </c>
      <c r="L9" s="436">
        <v>0</v>
      </c>
      <c r="M9" s="436">
        <f>G9+H9+I9+J9+K9+L9</f>
        <v>5019.5999999999995</v>
      </c>
      <c r="N9" s="445">
        <v>527.02</v>
      </c>
      <c r="O9" s="489">
        <f>G9*1.1875%</f>
        <v>59.607749999999996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586.62774999999999</v>
      </c>
      <c r="U9" s="436">
        <f>M9-T9</f>
        <v>4432.9722499999998</v>
      </c>
      <c r="V9" s="436">
        <v>0</v>
      </c>
      <c r="W9" s="435">
        <f>U9-V9</f>
        <v>4432.9722499999998</v>
      </c>
      <c r="X9" s="434"/>
    </row>
    <row r="10" spans="1:24" ht="65.25" customHeight="1" x14ac:dyDescent="0.5">
      <c r="A10" s="488" t="s">
        <v>586</v>
      </c>
      <c r="B10" s="426"/>
      <c r="C10" s="443"/>
      <c r="D10" s="443"/>
      <c r="E10" s="449"/>
      <c r="F10" s="481"/>
      <c r="G10" s="430"/>
      <c r="H10" s="445"/>
      <c r="I10" s="445"/>
      <c r="J10" s="445"/>
      <c r="K10" s="428"/>
      <c r="L10" s="428"/>
      <c r="M10" s="428"/>
      <c r="N10" s="445"/>
      <c r="O10" s="487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10" t="s">
        <v>577</v>
      </c>
      <c r="B11" s="434"/>
      <c r="C11" s="443"/>
      <c r="D11" s="443"/>
      <c r="E11" s="449">
        <v>205.82</v>
      </c>
      <c r="F11" s="485">
        <v>15</v>
      </c>
      <c r="G11" s="438">
        <f>E11*F11</f>
        <v>3087.2999999999997</v>
      </c>
      <c r="H11" s="445">
        <v>0</v>
      </c>
      <c r="I11" s="445">
        <v>0</v>
      </c>
      <c r="J11" s="445">
        <v>0</v>
      </c>
      <c r="K11" s="436">
        <v>0</v>
      </c>
      <c r="L11" s="436">
        <v>0</v>
      </c>
      <c r="M11" s="436">
        <f>G11+H11+I11+J11+K11+L11</f>
        <v>3087.2999999999997</v>
      </c>
      <c r="N11" s="445">
        <v>106.72</v>
      </c>
      <c r="O11" s="489">
        <f>G11*1.1875%</f>
        <v>36.661687499999999</v>
      </c>
      <c r="P11" s="436">
        <v>0</v>
      </c>
      <c r="Q11" s="436">
        <v>0</v>
      </c>
      <c r="R11" s="436">
        <v>0</v>
      </c>
      <c r="S11" s="436"/>
      <c r="T11" s="436">
        <f>N11+O11+P11+Q11+R11+S11</f>
        <v>143.3816875</v>
      </c>
      <c r="U11" s="436">
        <f>M11-T11</f>
        <v>2943.9183125</v>
      </c>
      <c r="V11" s="436">
        <v>0</v>
      </c>
      <c r="W11" s="435">
        <f>U11-V11</f>
        <v>2943.9183125</v>
      </c>
      <c r="X11" s="434"/>
    </row>
    <row r="12" spans="1:24" ht="65.25" customHeight="1" x14ac:dyDescent="0.5">
      <c r="A12" s="491" t="s">
        <v>585</v>
      </c>
      <c r="B12" s="426"/>
      <c r="C12" s="443"/>
      <c r="D12" s="443"/>
      <c r="E12" s="449"/>
      <c r="F12" s="481"/>
      <c r="G12" s="430"/>
      <c r="H12" s="445"/>
      <c r="I12" s="445"/>
      <c r="J12" s="445"/>
      <c r="K12" s="428"/>
      <c r="L12" s="428"/>
      <c r="M12" s="428"/>
      <c r="N12" s="445"/>
      <c r="O12" s="487"/>
      <c r="P12" s="428"/>
      <c r="Q12" s="428"/>
      <c r="R12" s="428"/>
      <c r="S12" s="428"/>
      <c r="T12" s="428"/>
      <c r="U12" s="428"/>
      <c r="V12" s="428"/>
      <c r="W12" s="427"/>
      <c r="X12" s="490"/>
    </row>
    <row r="13" spans="1:24" ht="65.25" customHeight="1" x14ac:dyDescent="0.5">
      <c r="A13" s="410" t="s">
        <v>577</v>
      </c>
      <c r="B13" s="434"/>
      <c r="C13" s="443"/>
      <c r="D13" s="443"/>
      <c r="E13" s="449">
        <v>274.87</v>
      </c>
      <c r="F13" s="485">
        <v>15</v>
      </c>
      <c r="G13" s="438">
        <f>E13*F13</f>
        <v>4123.05</v>
      </c>
      <c r="H13" s="445">
        <v>0</v>
      </c>
      <c r="I13" s="445">
        <v>0</v>
      </c>
      <c r="J13" s="445">
        <v>0</v>
      </c>
      <c r="K13" s="436">
        <v>0</v>
      </c>
      <c r="L13" s="436">
        <v>0</v>
      </c>
      <c r="M13" s="436">
        <f>G13+H13+I13+J13+K13+L13</f>
        <v>4123.05</v>
      </c>
      <c r="N13" s="445">
        <v>368.78</v>
      </c>
      <c r="O13" s="489">
        <f>G13*1.1875%</f>
        <v>48.96121875</v>
      </c>
      <c r="P13" s="436">
        <v>0</v>
      </c>
      <c r="Q13" s="436">
        <v>0</v>
      </c>
      <c r="R13" s="436">
        <v>0</v>
      </c>
      <c r="S13" s="436">
        <v>0</v>
      </c>
      <c r="T13" s="436">
        <f>N13+O13+P13+Q13+R13+S13</f>
        <v>417.74121874999997</v>
      </c>
      <c r="U13" s="436">
        <f>M13-T13</f>
        <v>3705.3087812500003</v>
      </c>
      <c r="V13" s="436">
        <v>200.08</v>
      </c>
      <c r="W13" s="435">
        <f>U13-V13</f>
        <v>3505.2287812500003</v>
      </c>
      <c r="X13" s="434"/>
    </row>
    <row r="14" spans="1:24" ht="65.25" customHeight="1" x14ac:dyDescent="0.5">
      <c r="A14" s="491" t="s">
        <v>584</v>
      </c>
      <c r="B14" s="426"/>
      <c r="C14" s="443"/>
      <c r="D14" s="443"/>
      <c r="E14" s="449"/>
      <c r="F14" s="481"/>
      <c r="G14" s="430"/>
      <c r="H14" s="445"/>
      <c r="I14" s="445"/>
      <c r="J14" s="445"/>
      <c r="K14" s="428"/>
      <c r="L14" s="428"/>
      <c r="M14" s="428"/>
      <c r="N14" s="445"/>
      <c r="O14" s="487"/>
      <c r="P14" s="428"/>
      <c r="Q14" s="428"/>
      <c r="R14" s="428"/>
      <c r="S14" s="428"/>
      <c r="T14" s="428"/>
      <c r="U14" s="428"/>
      <c r="V14" s="428"/>
      <c r="W14" s="427"/>
      <c r="X14" s="490"/>
    </row>
    <row r="15" spans="1:24" ht="65.25" customHeight="1" x14ac:dyDescent="0.5">
      <c r="A15" s="410" t="s">
        <v>577</v>
      </c>
      <c r="B15" s="434"/>
      <c r="C15" s="443"/>
      <c r="D15" s="443"/>
      <c r="E15" s="449">
        <v>205.82</v>
      </c>
      <c r="F15" s="485">
        <v>15</v>
      </c>
      <c r="G15" s="438">
        <f>E15*F15</f>
        <v>3087.2999999999997</v>
      </c>
      <c r="H15" s="445">
        <v>0</v>
      </c>
      <c r="I15" s="445">
        <v>0</v>
      </c>
      <c r="J15" s="445">
        <v>0</v>
      </c>
      <c r="K15" s="436">
        <v>0</v>
      </c>
      <c r="L15" s="436">
        <v>0</v>
      </c>
      <c r="M15" s="436">
        <f>G15+H15+I15+J15+K15+L15</f>
        <v>3087.2999999999997</v>
      </c>
      <c r="N15" s="445">
        <v>106.72</v>
      </c>
      <c r="O15" s="489">
        <f>G15*1.1875%</f>
        <v>36.661687499999999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143.3816875</v>
      </c>
      <c r="U15" s="436">
        <f>M15-T15</f>
        <v>2943.9183125</v>
      </c>
      <c r="V15" s="436">
        <v>193.27</v>
      </c>
      <c r="W15" s="435">
        <f>U15-V15</f>
        <v>2750.6483125</v>
      </c>
      <c r="X15" s="434"/>
    </row>
    <row r="16" spans="1:24" ht="65.25" customHeight="1" x14ac:dyDescent="0.5">
      <c r="A16" s="491" t="s">
        <v>583</v>
      </c>
      <c r="B16" s="426"/>
      <c r="C16" s="443"/>
      <c r="D16" s="443"/>
      <c r="E16" s="449"/>
      <c r="F16" s="481"/>
      <c r="G16" s="430"/>
      <c r="H16" s="445"/>
      <c r="I16" s="445"/>
      <c r="J16" s="445"/>
      <c r="K16" s="428"/>
      <c r="L16" s="428"/>
      <c r="M16" s="428"/>
      <c r="N16" s="445"/>
      <c r="O16" s="487"/>
      <c r="P16" s="428"/>
      <c r="Q16" s="428"/>
      <c r="R16" s="428"/>
      <c r="S16" s="428"/>
      <c r="T16" s="428"/>
      <c r="U16" s="428"/>
      <c r="V16" s="428"/>
      <c r="W16" s="427"/>
      <c r="X16" s="490"/>
    </row>
    <row r="17" spans="1:26" ht="65.25" customHeight="1" x14ac:dyDescent="0.5">
      <c r="A17" s="410" t="s">
        <v>577</v>
      </c>
      <c r="B17" s="434"/>
      <c r="C17" s="443"/>
      <c r="D17" s="443"/>
      <c r="E17" s="449">
        <v>205.82</v>
      </c>
      <c r="F17" s="485">
        <v>15</v>
      </c>
      <c r="G17" s="438">
        <f>E17*F17</f>
        <v>3087.2999999999997</v>
      </c>
      <c r="H17" s="445">
        <v>0</v>
      </c>
      <c r="I17" s="445">
        <v>0</v>
      </c>
      <c r="J17" s="445">
        <v>0</v>
      </c>
      <c r="K17" s="436">
        <v>0</v>
      </c>
      <c r="L17" s="436">
        <v>0</v>
      </c>
      <c r="M17" s="436">
        <f>G17+H17+I17+J17+K17+L17</f>
        <v>3087.2999999999997</v>
      </c>
      <c r="N17" s="445">
        <v>106.72</v>
      </c>
      <c r="O17" s="489">
        <f>G17*1.1875%</f>
        <v>36.661687499999999</v>
      </c>
      <c r="P17" s="436">
        <v>0</v>
      </c>
      <c r="Q17" s="436">
        <v>0</v>
      </c>
      <c r="R17" s="436">
        <v>0</v>
      </c>
      <c r="S17" s="436">
        <v>0</v>
      </c>
      <c r="T17" s="436">
        <f>N17+O17+P17+Q17+R17+S17</f>
        <v>143.3816875</v>
      </c>
      <c r="U17" s="436">
        <f>M17-T17</f>
        <v>2943.9183125</v>
      </c>
      <c r="V17" s="436">
        <v>200</v>
      </c>
      <c r="W17" s="435">
        <f>U17-V17</f>
        <v>2743.9183125</v>
      </c>
      <c r="X17" s="434"/>
    </row>
    <row r="18" spans="1:26" ht="65.25" customHeight="1" x14ac:dyDescent="0.5">
      <c r="A18" s="491" t="s">
        <v>582</v>
      </c>
      <c r="B18" s="426"/>
      <c r="C18" s="443"/>
      <c r="D18" s="443"/>
      <c r="E18" s="449"/>
      <c r="F18" s="481"/>
      <c r="G18" s="430"/>
      <c r="H18" s="445"/>
      <c r="I18" s="445"/>
      <c r="J18" s="445"/>
      <c r="K18" s="428"/>
      <c r="L18" s="428"/>
      <c r="M18" s="428"/>
      <c r="N18" s="445"/>
      <c r="O18" s="487"/>
      <c r="P18" s="428"/>
      <c r="Q18" s="428"/>
      <c r="R18" s="428"/>
      <c r="S18" s="428"/>
      <c r="T18" s="428"/>
      <c r="U18" s="428"/>
      <c r="V18" s="428"/>
      <c r="W18" s="427"/>
      <c r="X18" s="490"/>
    </row>
    <row r="19" spans="1:26" ht="65.25" hidden="1" customHeight="1" x14ac:dyDescent="0.5">
      <c r="A19" s="410" t="s">
        <v>577</v>
      </c>
      <c r="B19" s="434"/>
      <c r="C19" s="434"/>
      <c r="D19" s="434"/>
      <c r="E19" s="440"/>
      <c r="F19" s="485"/>
      <c r="G19" s="438">
        <f>E19*F19</f>
        <v>0</v>
      </c>
      <c r="H19" s="436">
        <v>0</v>
      </c>
      <c r="I19" s="484"/>
      <c r="J19" s="484"/>
      <c r="K19" s="484">
        <v>0</v>
      </c>
      <c r="L19" s="484">
        <v>0</v>
      </c>
      <c r="M19" s="436">
        <f>G19+H19+I19+J19+K19+L19</f>
        <v>0</v>
      </c>
      <c r="N19" s="436"/>
      <c r="O19" s="489">
        <f>G19*1.1875%</f>
        <v>0</v>
      </c>
      <c r="P19" s="436"/>
      <c r="Q19" s="436">
        <v>0</v>
      </c>
      <c r="R19" s="436">
        <v>0</v>
      </c>
      <c r="S19" s="436">
        <v>0</v>
      </c>
      <c r="T19" s="436">
        <f>N19+O19+P19+Q19+R19+S19</f>
        <v>0</v>
      </c>
      <c r="U19" s="436">
        <f>M19-T19</f>
        <v>0</v>
      </c>
      <c r="V19" s="436">
        <v>0</v>
      </c>
      <c r="W19" s="435">
        <f>U19-V19</f>
        <v>0</v>
      </c>
      <c r="X19" s="434"/>
    </row>
    <row r="20" spans="1:26" ht="65.25" hidden="1" customHeight="1" x14ac:dyDescent="0.5">
      <c r="A20" s="488"/>
      <c r="B20" s="426"/>
      <c r="C20" s="490"/>
      <c r="D20" s="490"/>
      <c r="E20" s="432"/>
      <c r="F20" s="481"/>
      <c r="G20" s="430"/>
      <c r="H20" s="428"/>
      <c r="I20" s="480"/>
      <c r="J20" s="480"/>
      <c r="K20" s="480"/>
      <c r="L20" s="480"/>
      <c r="M20" s="428"/>
      <c r="N20" s="428"/>
      <c r="O20" s="487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6" ht="65.25" customHeight="1" x14ac:dyDescent="0.5">
      <c r="A21" s="410" t="s">
        <v>88</v>
      </c>
      <c r="B21" s="434"/>
      <c r="C21" s="434"/>
      <c r="D21" s="434"/>
      <c r="E21" s="440">
        <v>199.8</v>
      </c>
      <c r="F21" s="485">
        <v>15</v>
      </c>
      <c r="G21" s="438">
        <f>E21*F21</f>
        <v>2997</v>
      </c>
      <c r="H21" s="436">
        <v>0</v>
      </c>
      <c r="I21" s="484">
        <v>0</v>
      </c>
      <c r="J21" s="484">
        <v>0</v>
      </c>
      <c r="K21" s="484">
        <v>0</v>
      </c>
      <c r="L21" s="484">
        <v>0</v>
      </c>
      <c r="M21" s="436">
        <f>G21+H21+I21+J21+K21+L21</f>
        <v>2997</v>
      </c>
      <c r="N21" s="436">
        <v>76.61</v>
      </c>
      <c r="O21" s="489">
        <f>G21*1.1875%</f>
        <v>35.589374999999997</v>
      </c>
      <c r="P21" s="436">
        <v>0</v>
      </c>
      <c r="Q21" s="436">
        <v>0</v>
      </c>
      <c r="R21" s="436">
        <v>29.97</v>
      </c>
      <c r="S21" s="436">
        <v>0</v>
      </c>
      <c r="T21" s="436">
        <f>N21+O21+P21+Q21+R21+S21</f>
        <v>142.169375</v>
      </c>
      <c r="U21" s="436">
        <f>M21-T21</f>
        <v>2854.8306250000001</v>
      </c>
      <c r="V21" s="436">
        <v>0</v>
      </c>
      <c r="W21" s="435">
        <f>U21-V21</f>
        <v>2854.8306250000001</v>
      </c>
      <c r="X21" s="434" t="s">
        <v>581</v>
      </c>
    </row>
    <row r="22" spans="1:26" ht="65.25" customHeight="1" x14ac:dyDescent="0.5">
      <c r="A22" s="488" t="s">
        <v>580</v>
      </c>
      <c r="B22" s="426"/>
      <c r="C22" s="490"/>
      <c r="D22" s="490"/>
      <c r="E22" s="432"/>
      <c r="F22" s="481"/>
      <c r="G22" s="430"/>
      <c r="H22" s="428"/>
      <c r="I22" s="480"/>
      <c r="J22" s="480"/>
      <c r="K22" s="480"/>
      <c r="L22" s="480"/>
      <c r="M22" s="428"/>
      <c r="N22" s="428"/>
      <c r="O22" s="487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6" ht="65.25" customHeight="1" x14ac:dyDescent="0.5">
      <c r="A23" s="410" t="s">
        <v>577</v>
      </c>
      <c r="B23" s="434"/>
      <c r="C23" s="434"/>
      <c r="D23" s="434"/>
      <c r="E23" s="440">
        <v>205.82</v>
      </c>
      <c r="F23" s="485">
        <v>15</v>
      </c>
      <c r="G23" s="438">
        <f>E23*F23</f>
        <v>3087.2999999999997</v>
      </c>
      <c r="H23" s="436">
        <v>0</v>
      </c>
      <c r="I23" s="484">
        <v>0</v>
      </c>
      <c r="J23" s="484"/>
      <c r="K23" s="484">
        <v>0</v>
      </c>
      <c r="L23" s="484">
        <v>0</v>
      </c>
      <c r="M23" s="436">
        <f>G23+H23+I23+J23+K23+L23</f>
        <v>3087.2999999999997</v>
      </c>
      <c r="N23" s="436">
        <v>106.72</v>
      </c>
      <c r="O23" s="489">
        <f>G23*1.1875%</f>
        <v>36.661687499999999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143.3816875</v>
      </c>
      <c r="U23" s="436">
        <f>M23-T23</f>
        <v>2943.9183125</v>
      </c>
      <c r="V23" s="436">
        <v>0</v>
      </c>
      <c r="W23" s="435">
        <f>U23-V23</f>
        <v>2943.9183125</v>
      </c>
      <c r="X23" s="434"/>
    </row>
    <row r="24" spans="1:26" ht="65.25" customHeight="1" x14ac:dyDescent="0.5">
      <c r="A24" s="452" t="s">
        <v>579</v>
      </c>
      <c r="B24" s="426"/>
      <c r="C24" s="490"/>
      <c r="D24" s="490"/>
      <c r="E24" s="432"/>
      <c r="F24" s="481"/>
      <c r="G24" s="430"/>
      <c r="H24" s="428"/>
      <c r="I24" s="480"/>
      <c r="J24" s="480"/>
      <c r="K24" s="480"/>
      <c r="L24" s="480"/>
      <c r="M24" s="428"/>
      <c r="N24" s="428"/>
      <c r="O24" s="487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6" ht="65.25" customHeight="1" x14ac:dyDescent="0.5">
      <c r="A25" s="410" t="s">
        <v>577</v>
      </c>
      <c r="B25" s="434"/>
      <c r="C25" s="434"/>
      <c r="D25" s="434"/>
      <c r="E25" s="440">
        <v>205.82</v>
      </c>
      <c r="F25" s="485">
        <v>15</v>
      </c>
      <c r="G25" s="438">
        <f>E25*F25</f>
        <v>3087.2999999999997</v>
      </c>
      <c r="H25" s="436">
        <v>0</v>
      </c>
      <c r="I25" s="484">
        <v>0</v>
      </c>
      <c r="J25" s="484"/>
      <c r="K25" s="484">
        <v>0</v>
      </c>
      <c r="L25" s="484">
        <v>0</v>
      </c>
      <c r="M25" s="436">
        <f>G25+H25+I25+J25+K25+L25</f>
        <v>3087.2999999999997</v>
      </c>
      <c r="N25" s="436">
        <v>106.72</v>
      </c>
      <c r="O25" s="489">
        <f>G25*1.1875%</f>
        <v>36.661687499999999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143.3816875</v>
      </c>
      <c r="U25" s="436">
        <f>M25-T25</f>
        <v>2943.9183125</v>
      </c>
      <c r="V25" s="436">
        <v>0</v>
      </c>
      <c r="W25" s="435">
        <f>U25-V25</f>
        <v>2943.9183125</v>
      </c>
      <c r="X25" s="434"/>
    </row>
    <row r="26" spans="1:26" ht="65.25" customHeight="1" x14ac:dyDescent="0.5">
      <c r="A26" s="488" t="s">
        <v>578</v>
      </c>
      <c r="B26" s="426"/>
      <c r="C26" s="426"/>
      <c r="D26" s="426"/>
      <c r="E26" s="432"/>
      <c r="F26" s="481"/>
      <c r="G26" s="430"/>
      <c r="H26" s="428"/>
      <c r="I26" s="480"/>
      <c r="J26" s="480"/>
      <c r="K26" s="480"/>
      <c r="L26" s="480"/>
      <c r="M26" s="428"/>
      <c r="N26" s="428"/>
      <c r="O26" s="487"/>
      <c r="P26" s="428"/>
      <c r="Q26" s="428"/>
      <c r="R26" s="428"/>
      <c r="S26" s="428"/>
      <c r="T26" s="428"/>
      <c r="U26" s="428"/>
      <c r="V26" s="428"/>
      <c r="W26" s="427"/>
      <c r="X26" s="426"/>
    </row>
    <row r="27" spans="1:26" ht="65.25" customHeight="1" x14ac:dyDescent="0.5">
      <c r="A27" s="410" t="s">
        <v>577</v>
      </c>
      <c r="B27" s="434"/>
      <c r="C27" s="434"/>
      <c r="D27" s="434"/>
      <c r="E27" s="440">
        <v>205.82</v>
      </c>
      <c r="F27" s="485">
        <v>15</v>
      </c>
      <c r="G27" s="438">
        <f>E27*F27</f>
        <v>3087.2999999999997</v>
      </c>
      <c r="H27" s="436">
        <v>0</v>
      </c>
      <c r="I27" s="484">
        <v>0</v>
      </c>
      <c r="J27" s="484"/>
      <c r="K27" s="484">
        <v>0</v>
      </c>
      <c r="L27" s="484">
        <v>0</v>
      </c>
      <c r="M27" s="436">
        <f>G27+H27+I27+J27+K27+L27</f>
        <v>3087.2999999999997</v>
      </c>
      <c r="N27" s="436">
        <v>106.72</v>
      </c>
      <c r="O27" s="489">
        <f>G27*1.1875%</f>
        <v>36.661687499999999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143.3816875</v>
      </c>
      <c r="U27" s="436">
        <f>M27-T27</f>
        <v>2943.9183125</v>
      </c>
      <c r="V27" s="436">
        <v>200.01</v>
      </c>
      <c r="W27" s="435">
        <f>U27-V27</f>
        <v>2743.9083124999997</v>
      </c>
      <c r="X27" s="434"/>
    </row>
    <row r="28" spans="1:26" ht="65.25" customHeight="1" x14ac:dyDescent="0.5">
      <c r="A28" s="488" t="s">
        <v>576</v>
      </c>
      <c r="B28" s="426"/>
      <c r="C28" s="426"/>
      <c r="D28" s="426"/>
      <c r="E28" s="432"/>
      <c r="F28" s="481"/>
      <c r="G28" s="430"/>
      <c r="H28" s="428"/>
      <c r="I28" s="480"/>
      <c r="J28" s="480"/>
      <c r="K28" s="480"/>
      <c r="L28" s="480"/>
      <c r="M28" s="428"/>
      <c r="N28" s="428"/>
      <c r="O28" s="487"/>
      <c r="P28" s="428"/>
      <c r="Q28" s="428"/>
      <c r="R28" s="428"/>
      <c r="S28" s="428"/>
      <c r="T28" s="428"/>
      <c r="U28" s="428"/>
      <c r="V28" s="428"/>
      <c r="W28" s="427"/>
      <c r="X28" s="426"/>
    </row>
    <row r="29" spans="1:26" ht="65.25" hidden="1" customHeight="1" x14ac:dyDescent="0.5">
      <c r="A29" s="410"/>
      <c r="B29" s="434"/>
      <c r="C29" s="434"/>
      <c r="D29" s="434"/>
      <c r="E29" s="486">
        <v>0</v>
      </c>
      <c r="F29" s="485">
        <v>0</v>
      </c>
      <c r="G29" s="438">
        <f>E29*F29</f>
        <v>0</v>
      </c>
      <c r="H29" s="436">
        <v>0</v>
      </c>
      <c r="I29" s="484">
        <v>0</v>
      </c>
      <c r="J29" s="484">
        <v>0</v>
      </c>
      <c r="K29" s="484">
        <v>0</v>
      </c>
      <c r="L29" s="484">
        <v>0</v>
      </c>
      <c r="M29" s="445">
        <f>G29+H29+I29+J29+K29+L29</f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>
        <v>0</v>
      </c>
      <c r="W29" s="444">
        <f>U29-V29</f>
        <v>0</v>
      </c>
      <c r="X29" s="434"/>
    </row>
    <row r="30" spans="1:26" ht="65.25" hidden="1" customHeight="1" x14ac:dyDescent="0.45">
      <c r="A30" s="483"/>
      <c r="B30" s="426"/>
      <c r="C30" s="426"/>
      <c r="D30" s="426"/>
      <c r="E30" s="482"/>
      <c r="F30" s="481"/>
      <c r="G30" s="430"/>
      <c r="H30" s="428"/>
      <c r="I30" s="480"/>
      <c r="J30" s="480"/>
      <c r="K30" s="480"/>
      <c r="L30" s="480"/>
      <c r="M30" s="445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6" s="405" customFormat="1" ht="65.25" customHeight="1" x14ac:dyDescent="0.5">
      <c r="A31" s="479" t="s">
        <v>575</v>
      </c>
      <c r="B31" s="475"/>
      <c r="C31" s="475"/>
      <c r="D31" s="475"/>
      <c r="E31" s="478"/>
      <c r="F31" s="477"/>
      <c r="G31" s="476">
        <f>SUM(G5:G30)</f>
        <v>39806.100000000006</v>
      </c>
      <c r="H31" s="476">
        <f>SUM(H5:H30)</f>
        <v>0</v>
      </c>
      <c r="I31" s="476">
        <f>SUM(I5:I30)</f>
        <v>0</v>
      </c>
      <c r="J31" s="476">
        <f>SUM(J5:J30)</f>
        <v>0</v>
      </c>
      <c r="K31" s="476">
        <f>SUM(K5:K30)</f>
        <v>0</v>
      </c>
      <c r="L31" s="476">
        <f>SUM(L5:L30)</f>
        <v>0</v>
      </c>
      <c r="M31" s="476">
        <f>SUM(M5:M30)</f>
        <v>39806.100000000006</v>
      </c>
      <c r="N31" s="476">
        <f>SUM(N5:N30)</f>
        <v>2666.7699999999991</v>
      </c>
      <c r="O31" s="476">
        <f>SUM(O5:O30)</f>
        <v>472.69743749999986</v>
      </c>
      <c r="P31" s="476">
        <f>SUM(P5:P30)</f>
        <v>0</v>
      </c>
      <c r="Q31" s="476">
        <f>SUM(Q5:Q30)</f>
        <v>0</v>
      </c>
      <c r="R31" s="476">
        <f>SUM(R5:R30)</f>
        <v>29.97</v>
      </c>
      <c r="S31" s="476">
        <f>SUM(S5:S30)</f>
        <v>0</v>
      </c>
      <c r="T31" s="476">
        <f>SUM(T5:T30)</f>
        <v>3169.4374375000007</v>
      </c>
      <c r="U31" s="476">
        <f>SUM(U5:U30)</f>
        <v>36636.662562499994</v>
      </c>
      <c r="V31" s="476">
        <f>SUM(V5:V30)</f>
        <v>993.37</v>
      </c>
      <c r="W31" s="476">
        <f>SUM(W5:W30)</f>
        <v>35643.292562500006</v>
      </c>
      <c r="X31" s="475" t="s">
        <v>574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55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74"/>
      <c r="Z32" s="474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74"/>
      <c r="Z33" s="474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74"/>
      <c r="Z34" s="474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74"/>
      <c r="Z35" s="474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X1:X3"/>
    <mergeCell ref="C2:C3"/>
    <mergeCell ref="D2:D3"/>
    <mergeCell ref="G2:G3"/>
    <mergeCell ref="H2:H3"/>
    <mergeCell ref="M2:M3"/>
    <mergeCell ref="O2:O3"/>
    <mergeCell ref="T2:T3"/>
    <mergeCell ref="G5:G6"/>
    <mergeCell ref="H5:H6"/>
    <mergeCell ref="I5:I6"/>
    <mergeCell ref="V5:V6"/>
    <mergeCell ref="A1:A2"/>
    <mergeCell ref="B1:B3"/>
    <mergeCell ref="C1:M1"/>
    <mergeCell ref="N1:S1"/>
    <mergeCell ref="N5:N6"/>
    <mergeCell ref="O5:O6"/>
    <mergeCell ref="U7:U8"/>
    <mergeCell ref="V7:V8"/>
    <mergeCell ref="W7:W8"/>
    <mergeCell ref="B5:B6"/>
    <mergeCell ref="C5:C6"/>
    <mergeCell ref="D5:D6"/>
    <mergeCell ref="E5:E6"/>
    <mergeCell ref="F5:F6"/>
    <mergeCell ref="H7:H8"/>
    <mergeCell ref="P5:P6"/>
    <mergeCell ref="Q5:Q6"/>
    <mergeCell ref="R5:R6"/>
    <mergeCell ref="S5:S6"/>
    <mergeCell ref="T5:T6"/>
    <mergeCell ref="J5:J6"/>
    <mergeCell ref="K5:K6"/>
    <mergeCell ref="L5:L6"/>
    <mergeCell ref="M5:M6"/>
    <mergeCell ref="B7:B8"/>
    <mergeCell ref="C7:C8"/>
    <mergeCell ref="D7:D8"/>
    <mergeCell ref="E7:E8"/>
    <mergeCell ref="F7:F8"/>
    <mergeCell ref="G7:G8"/>
    <mergeCell ref="X9:X10"/>
    <mergeCell ref="R9:R10"/>
    <mergeCell ref="S9:S10"/>
    <mergeCell ref="T9:T10"/>
    <mergeCell ref="W5:W6"/>
    <mergeCell ref="X5:X6"/>
    <mergeCell ref="U5:U6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M9:M10"/>
    <mergeCell ref="G11:G12"/>
    <mergeCell ref="H11:H12"/>
    <mergeCell ref="I11:I12"/>
    <mergeCell ref="J11:J12"/>
    <mergeCell ref="K11:K12"/>
    <mergeCell ref="L11:L12"/>
    <mergeCell ref="F11:F12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X11:X12"/>
    <mergeCell ref="M11:M12"/>
    <mergeCell ref="N11:N12"/>
    <mergeCell ref="O11:O12"/>
    <mergeCell ref="P11:P12"/>
    <mergeCell ref="Q11:Q12"/>
    <mergeCell ref="R11:R12"/>
    <mergeCell ref="V9:V10"/>
    <mergeCell ref="S11:S12"/>
    <mergeCell ref="T11:T12"/>
    <mergeCell ref="U11:U12"/>
    <mergeCell ref="V11:V12"/>
    <mergeCell ref="W11:W12"/>
    <mergeCell ref="W9:W10"/>
    <mergeCell ref="B13:B14"/>
    <mergeCell ref="C13:C14"/>
    <mergeCell ref="D13:D14"/>
    <mergeCell ref="E13:E14"/>
    <mergeCell ref="F13:F14"/>
    <mergeCell ref="U9:U10"/>
    <mergeCell ref="B11:B12"/>
    <mergeCell ref="C11:C12"/>
    <mergeCell ref="D11:D12"/>
    <mergeCell ref="E11:E12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T13:T14"/>
    <mergeCell ref="U13:U14"/>
    <mergeCell ref="V13:V14"/>
    <mergeCell ref="G13:G14"/>
    <mergeCell ref="S15:S16"/>
    <mergeCell ref="T15:T16"/>
    <mergeCell ref="U15:U16"/>
    <mergeCell ref="V15:V16"/>
    <mergeCell ref="Q13:Q14"/>
    <mergeCell ref="R13:R14"/>
    <mergeCell ref="W17:W18"/>
    <mergeCell ref="X17:X18"/>
    <mergeCell ref="R17:R18"/>
    <mergeCell ref="S17:S18"/>
    <mergeCell ref="G15:G16"/>
    <mergeCell ref="H15:H16"/>
    <mergeCell ref="I15:I16"/>
    <mergeCell ref="J15:J16"/>
    <mergeCell ref="K15:K16"/>
    <mergeCell ref="L15:L16"/>
    <mergeCell ref="W15:W16"/>
    <mergeCell ref="X15:X16"/>
    <mergeCell ref="M15:M16"/>
    <mergeCell ref="N15:N16"/>
    <mergeCell ref="O15:O16"/>
    <mergeCell ref="P15:P16"/>
    <mergeCell ref="Q15:Q16"/>
    <mergeCell ref="R15:R16"/>
    <mergeCell ref="B17:B18"/>
    <mergeCell ref="C17:C18"/>
    <mergeCell ref="D17:D18"/>
    <mergeCell ref="E17:E18"/>
    <mergeCell ref="F17:F18"/>
    <mergeCell ref="G19:G20"/>
    <mergeCell ref="P17:P18"/>
    <mergeCell ref="Q17:Q18"/>
    <mergeCell ref="H17:H18"/>
    <mergeCell ref="I17:I18"/>
    <mergeCell ref="J17:J18"/>
    <mergeCell ref="K17:K18"/>
    <mergeCell ref="L17:L18"/>
    <mergeCell ref="M17:M18"/>
    <mergeCell ref="G17:G18"/>
    <mergeCell ref="S19:S20"/>
    <mergeCell ref="T19:T20"/>
    <mergeCell ref="U19:U20"/>
    <mergeCell ref="V19:V20"/>
    <mergeCell ref="B19:B20"/>
    <mergeCell ref="C19:C20"/>
    <mergeCell ref="D19:D20"/>
    <mergeCell ref="E19:E20"/>
    <mergeCell ref="F19:F20"/>
    <mergeCell ref="X21:X22"/>
    <mergeCell ref="R21:R22"/>
    <mergeCell ref="S21:S22"/>
    <mergeCell ref="K19:K20"/>
    <mergeCell ref="L19:L20"/>
    <mergeCell ref="T17:T18"/>
    <mergeCell ref="U17:U18"/>
    <mergeCell ref="V17:V18"/>
    <mergeCell ref="N17:N18"/>
    <mergeCell ref="O17:O18"/>
    <mergeCell ref="X19:X20"/>
    <mergeCell ref="M19:M20"/>
    <mergeCell ref="N19:N20"/>
    <mergeCell ref="O19:O20"/>
    <mergeCell ref="P19:P20"/>
    <mergeCell ref="Q19:Q20"/>
    <mergeCell ref="R19:R20"/>
    <mergeCell ref="F21:F22"/>
    <mergeCell ref="G23:G24"/>
    <mergeCell ref="H23:H24"/>
    <mergeCell ref="I23:I24"/>
    <mergeCell ref="J23:J24"/>
    <mergeCell ref="W19:W20"/>
    <mergeCell ref="W21:W22"/>
    <mergeCell ref="H19:H20"/>
    <mergeCell ref="I19:I20"/>
    <mergeCell ref="J19:J20"/>
    <mergeCell ref="Q21:Q22"/>
    <mergeCell ref="H21:H22"/>
    <mergeCell ref="I21:I22"/>
    <mergeCell ref="J21:J22"/>
    <mergeCell ref="K21:K22"/>
    <mergeCell ref="L21:L22"/>
    <mergeCell ref="M21:M22"/>
    <mergeCell ref="B23:B24"/>
    <mergeCell ref="C23:C24"/>
    <mergeCell ref="D23:D24"/>
    <mergeCell ref="E23:E24"/>
    <mergeCell ref="F23:F24"/>
    <mergeCell ref="N21:N22"/>
    <mergeCell ref="B21:B22"/>
    <mergeCell ref="C21:C22"/>
    <mergeCell ref="D21:D22"/>
    <mergeCell ref="E21:E22"/>
    <mergeCell ref="T21:T22"/>
    <mergeCell ref="U21:U22"/>
    <mergeCell ref="V21:V22"/>
    <mergeCell ref="G21:G22"/>
    <mergeCell ref="S23:S24"/>
    <mergeCell ref="T23:T24"/>
    <mergeCell ref="U23:U24"/>
    <mergeCell ref="V23:V24"/>
    <mergeCell ref="O21:O22"/>
    <mergeCell ref="P21:P22"/>
    <mergeCell ref="R23:R24"/>
    <mergeCell ref="W25:W26"/>
    <mergeCell ref="X25:X26"/>
    <mergeCell ref="R25:R26"/>
    <mergeCell ref="S25:S26"/>
    <mergeCell ref="K23:K24"/>
    <mergeCell ref="L23:L24"/>
    <mergeCell ref="H27:H28"/>
    <mergeCell ref="I27:I28"/>
    <mergeCell ref="J27:J28"/>
    <mergeCell ref="W23:W24"/>
    <mergeCell ref="X23:X24"/>
    <mergeCell ref="M23:M24"/>
    <mergeCell ref="N23:N24"/>
    <mergeCell ref="O23:O24"/>
    <mergeCell ref="P23:P24"/>
    <mergeCell ref="Q23:Q24"/>
    <mergeCell ref="B25:B26"/>
    <mergeCell ref="C25:C26"/>
    <mergeCell ref="D25:D26"/>
    <mergeCell ref="E25:E26"/>
    <mergeCell ref="F25:F26"/>
    <mergeCell ref="G27:G28"/>
    <mergeCell ref="Q25:Q26"/>
    <mergeCell ref="H25:H26"/>
    <mergeCell ref="I25:I26"/>
    <mergeCell ref="J25:J26"/>
    <mergeCell ref="K25:K26"/>
    <mergeCell ref="L25:L26"/>
    <mergeCell ref="M25:M26"/>
    <mergeCell ref="G25:G26"/>
    <mergeCell ref="S27:S28"/>
    <mergeCell ref="T27:T28"/>
    <mergeCell ref="U27:U28"/>
    <mergeCell ref="V27:V28"/>
    <mergeCell ref="B27:B28"/>
    <mergeCell ref="C27:C28"/>
    <mergeCell ref="D27:D28"/>
    <mergeCell ref="E27:E28"/>
    <mergeCell ref="F27:F28"/>
    <mergeCell ref="W29:W30"/>
    <mergeCell ref="X29:X30"/>
    <mergeCell ref="K27:K28"/>
    <mergeCell ref="L27:L28"/>
    <mergeCell ref="T25:T26"/>
    <mergeCell ref="U25:U26"/>
    <mergeCell ref="V25:V26"/>
    <mergeCell ref="N25:N26"/>
    <mergeCell ref="O25:O26"/>
    <mergeCell ref="P25:P26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T29:T30"/>
    <mergeCell ref="U29:U30"/>
    <mergeCell ref="V29:V30"/>
    <mergeCell ref="N29:N30"/>
    <mergeCell ref="O29:O30"/>
    <mergeCell ref="P29:P30"/>
    <mergeCell ref="Q29:Q30"/>
    <mergeCell ref="R29:R30"/>
    <mergeCell ref="S29:S30"/>
    <mergeCell ref="B29:B30"/>
    <mergeCell ref="C29:C30"/>
    <mergeCell ref="D29:D30"/>
    <mergeCell ref="E29:E30"/>
    <mergeCell ref="F29:F30"/>
    <mergeCell ref="G29:G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30 DE JUNIO DEL 2017.
&amp;24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9"/>
  <sheetViews>
    <sheetView view="pageLayout" topLeftCell="A73" zoomScale="40" zoomScaleNormal="25" zoomScaleSheetLayoutView="55" zoomScalePageLayoutView="40" workbookViewId="0">
      <selection activeCell="A76" sqref="A76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30.109375" style="403" customWidth="1"/>
    <col min="14" max="14" width="27.5546875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6.88671875" style="403" customWidth="1"/>
    <col min="21" max="21" width="29" style="403" customWidth="1"/>
    <col min="22" max="22" width="23.5546875" style="403" customWidth="1"/>
    <col min="23" max="23" width="29.5546875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30.109375" style="403" customWidth="1"/>
    <col min="270" max="270" width="27.5546875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6.88671875" style="403" customWidth="1"/>
    <col min="277" max="277" width="29" style="403" customWidth="1"/>
    <col min="278" max="278" width="23.5546875" style="403" customWidth="1"/>
    <col min="279" max="279" width="29.5546875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30.109375" style="403" customWidth="1"/>
    <col min="526" max="526" width="27.5546875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6.88671875" style="403" customWidth="1"/>
    <col min="533" max="533" width="29" style="403" customWidth="1"/>
    <col min="534" max="534" width="23.5546875" style="403" customWidth="1"/>
    <col min="535" max="535" width="29.5546875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30.109375" style="403" customWidth="1"/>
    <col min="782" max="782" width="27.5546875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6.88671875" style="403" customWidth="1"/>
    <col min="789" max="789" width="29" style="403" customWidth="1"/>
    <col min="790" max="790" width="23.5546875" style="403" customWidth="1"/>
    <col min="791" max="791" width="29.5546875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30.109375" style="403" customWidth="1"/>
    <col min="1038" max="1038" width="27.5546875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6.88671875" style="403" customWidth="1"/>
    <col min="1045" max="1045" width="29" style="403" customWidth="1"/>
    <col min="1046" max="1046" width="23.5546875" style="403" customWidth="1"/>
    <col min="1047" max="1047" width="29.5546875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30.109375" style="403" customWidth="1"/>
    <col min="1294" max="1294" width="27.5546875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6.88671875" style="403" customWidth="1"/>
    <col min="1301" max="1301" width="29" style="403" customWidth="1"/>
    <col min="1302" max="1302" width="23.5546875" style="403" customWidth="1"/>
    <col min="1303" max="1303" width="29.5546875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30.109375" style="403" customWidth="1"/>
    <col min="1550" max="1550" width="27.5546875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6.88671875" style="403" customWidth="1"/>
    <col min="1557" max="1557" width="29" style="403" customWidth="1"/>
    <col min="1558" max="1558" width="23.5546875" style="403" customWidth="1"/>
    <col min="1559" max="1559" width="29.5546875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30.109375" style="403" customWidth="1"/>
    <col min="1806" max="1806" width="27.5546875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6.88671875" style="403" customWidth="1"/>
    <col min="1813" max="1813" width="29" style="403" customWidth="1"/>
    <col min="1814" max="1814" width="23.5546875" style="403" customWidth="1"/>
    <col min="1815" max="1815" width="29.5546875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30.109375" style="403" customWidth="1"/>
    <col min="2062" max="2062" width="27.5546875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6.88671875" style="403" customWidth="1"/>
    <col min="2069" max="2069" width="29" style="403" customWidth="1"/>
    <col min="2070" max="2070" width="23.5546875" style="403" customWidth="1"/>
    <col min="2071" max="2071" width="29.5546875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30.109375" style="403" customWidth="1"/>
    <col min="2318" max="2318" width="27.5546875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6.88671875" style="403" customWidth="1"/>
    <col min="2325" max="2325" width="29" style="403" customWidth="1"/>
    <col min="2326" max="2326" width="23.5546875" style="403" customWidth="1"/>
    <col min="2327" max="2327" width="29.5546875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30.109375" style="403" customWidth="1"/>
    <col min="2574" max="2574" width="27.5546875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6.88671875" style="403" customWidth="1"/>
    <col min="2581" max="2581" width="29" style="403" customWidth="1"/>
    <col min="2582" max="2582" width="23.5546875" style="403" customWidth="1"/>
    <col min="2583" max="2583" width="29.5546875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30.109375" style="403" customWidth="1"/>
    <col min="2830" max="2830" width="27.5546875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6.88671875" style="403" customWidth="1"/>
    <col min="2837" max="2837" width="29" style="403" customWidth="1"/>
    <col min="2838" max="2838" width="23.5546875" style="403" customWidth="1"/>
    <col min="2839" max="2839" width="29.5546875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30.109375" style="403" customWidth="1"/>
    <col min="3086" max="3086" width="27.5546875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6.88671875" style="403" customWidth="1"/>
    <col min="3093" max="3093" width="29" style="403" customWidth="1"/>
    <col min="3094" max="3094" width="23.5546875" style="403" customWidth="1"/>
    <col min="3095" max="3095" width="29.5546875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30.109375" style="403" customWidth="1"/>
    <col min="3342" max="3342" width="27.5546875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6.88671875" style="403" customWidth="1"/>
    <col min="3349" max="3349" width="29" style="403" customWidth="1"/>
    <col min="3350" max="3350" width="23.5546875" style="403" customWidth="1"/>
    <col min="3351" max="3351" width="29.5546875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30.109375" style="403" customWidth="1"/>
    <col min="3598" max="3598" width="27.5546875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6.88671875" style="403" customWidth="1"/>
    <col min="3605" max="3605" width="29" style="403" customWidth="1"/>
    <col min="3606" max="3606" width="23.5546875" style="403" customWidth="1"/>
    <col min="3607" max="3607" width="29.5546875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30.109375" style="403" customWidth="1"/>
    <col min="3854" max="3854" width="27.5546875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6.88671875" style="403" customWidth="1"/>
    <col min="3861" max="3861" width="29" style="403" customWidth="1"/>
    <col min="3862" max="3862" width="23.5546875" style="403" customWidth="1"/>
    <col min="3863" max="3863" width="29.5546875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30.109375" style="403" customWidth="1"/>
    <col min="4110" max="4110" width="27.5546875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6.88671875" style="403" customWidth="1"/>
    <col min="4117" max="4117" width="29" style="403" customWidth="1"/>
    <col min="4118" max="4118" width="23.5546875" style="403" customWidth="1"/>
    <col min="4119" max="4119" width="29.5546875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30.109375" style="403" customWidth="1"/>
    <col min="4366" max="4366" width="27.5546875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6.88671875" style="403" customWidth="1"/>
    <col min="4373" max="4373" width="29" style="403" customWidth="1"/>
    <col min="4374" max="4374" width="23.5546875" style="403" customWidth="1"/>
    <col min="4375" max="4375" width="29.5546875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30.109375" style="403" customWidth="1"/>
    <col min="4622" max="4622" width="27.5546875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6.88671875" style="403" customWidth="1"/>
    <col min="4629" max="4629" width="29" style="403" customWidth="1"/>
    <col min="4630" max="4630" width="23.5546875" style="403" customWidth="1"/>
    <col min="4631" max="4631" width="29.5546875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30.109375" style="403" customWidth="1"/>
    <col min="4878" max="4878" width="27.5546875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6.88671875" style="403" customWidth="1"/>
    <col min="4885" max="4885" width="29" style="403" customWidth="1"/>
    <col min="4886" max="4886" width="23.5546875" style="403" customWidth="1"/>
    <col min="4887" max="4887" width="29.5546875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30.109375" style="403" customWidth="1"/>
    <col min="5134" max="5134" width="27.5546875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6.88671875" style="403" customWidth="1"/>
    <col min="5141" max="5141" width="29" style="403" customWidth="1"/>
    <col min="5142" max="5142" width="23.5546875" style="403" customWidth="1"/>
    <col min="5143" max="5143" width="29.5546875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30.109375" style="403" customWidth="1"/>
    <col min="5390" max="5390" width="27.5546875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6.88671875" style="403" customWidth="1"/>
    <col min="5397" max="5397" width="29" style="403" customWidth="1"/>
    <col min="5398" max="5398" width="23.5546875" style="403" customWidth="1"/>
    <col min="5399" max="5399" width="29.5546875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30.109375" style="403" customWidth="1"/>
    <col min="5646" max="5646" width="27.5546875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6.88671875" style="403" customWidth="1"/>
    <col min="5653" max="5653" width="29" style="403" customWidth="1"/>
    <col min="5654" max="5654" width="23.5546875" style="403" customWidth="1"/>
    <col min="5655" max="5655" width="29.5546875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30.109375" style="403" customWidth="1"/>
    <col min="5902" max="5902" width="27.5546875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6.88671875" style="403" customWidth="1"/>
    <col min="5909" max="5909" width="29" style="403" customWidth="1"/>
    <col min="5910" max="5910" width="23.5546875" style="403" customWidth="1"/>
    <col min="5911" max="5911" width="29.5546875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30.109375" style="403" customWidth="1"/>
    <col min="6158" max="6158" width="27.5546875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6.88671875" style="403" customWidth="1"/>
    <col min="6165" max="6165" width="29" style="403" customWidth="1"/>
    <col min="6166" max="6166" width="23.5546875" style="403" customWidth="1"/>
    <col min="6167" max="6167" width="29.5546875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30.109375" style="403" customWidth="1"/>
    <col min="6414" max="6414" width="27.5546875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6.88671875" style="403" customWidth="1"/>
    <col min="6421" max="6421" width="29" style="403" customWidth="1"/>
    <col min="6422" max="6422" width="23.5546875" style="403" customWidth="1"/>
    <col min="6423" max="6423" width="29.5546875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30.109375" style="403" customWidth="1"/>
    <col min="6670" max="6670" width="27.5546875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6.88671875" style="403" customWidth="1"/>
    <col min="6677" max="6677" width="29" style="403" customWidth="1"/>
    <col min="6678" max="6678" width="23.5546875" style="403" customWidth="1"/>
    <col min="6679" max="6679" width="29.5546875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30.109375" style="403" customWidth="1"/>
    <col min="6926" max="6926" width="27.5546875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6.88671875" style="403" customWidth="1"/>
    <col min="6933" max="6933" width="29" style="403" customWidth="1"/>
    <col min="6934" max="6934" width="23.5546875" style="403" customWidth="1"/>
    <col min="6935" max="6935" width="29.5546875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30.109375" style="403" customWidth="1"/>
    <col min="7182" max="7182" width="27.5546875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6.88671875" style="403" customWidth="1"/>
    <col min="7189" max="7189" width="29" style="403" customWidth="1"/>
    <col min="7190" max="7190" width="23.5546875" style="403" customWidth="1"/>
    <col min="7191" max="7191" width="29.5546875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30.109375" style="403" customWidth="1"/>
    <col min="7438" max="7438" width="27.5546875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6.88671875" style="403" customWidth="1"/>
    <col min="7445" max="7445" width="29" style="403" customWidth="1"/>
    <col min="7446" max="7446" width="23.5546875" style="403" customWidth="1"/>
    <col min="7447" max="7447" width="29.5546875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30.109375" style="403" customWidth="1"/>
    <col min="7694" max="7694" width="27.5546875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6.88671875" style="403" customWidth="1"/>
    <col min="7701" max="7701" width="29" style="403" customWidth="1"/>
    <col min="7702" max="7702" width="23.5546875" style="403" customWidth="1"/>
    <col min="7703" max="7703" width="29.5546875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30.109375" style="403" customWidth="1"/>
    <col min="7950" max="7950" width="27.5546875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6.88671875" style="403" customWidth="1"/>
    <col min="7957" max="7957" width="29" style="403" customWidth="1"/>
    <col min="7958" max="7958" width="23.5546875" style="403" customWidth="1"/>
    <col min="7959" max="7959" width="29.5546875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30.109375" style="403" customWidth="1"/>
    <col min="8206" max="8206" width="27.5546875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6.88671875" style="403" customWidth="1"/>
    <col min="8213" max="8213" width="29" style="403" customWidth="1"/>
    <col min="8214" max="8214" width="23.5546875" style="403" customWidth="1"/>
    <col min="8215" max="8215" width="29.5546875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30.109375" style="403" customWidth="1"/>
    <col min="8462" max="8462" width="27.5546875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6.88671875" style="403" customWidth="1"/>
    <col min="8469" max="8469" width="29" style="403" customWidth="1"/>
    <col min="8470" max="8470" width="23.5546875" style="403" customWidth="1"/>
    <col min="8471" max="8471" width="29.5546875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30.109375" style="403" customWidth="1"/>
    <col min="8718" max="8718" width="27.5546875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6.88671875" style="403" customWidth="1"/>
    <col min="8725" max="8725" width="29" style="403" customWidth="1"/>
    <col min="8726" max="8726" width="23.5546875" style="403" customWidth="1"/>
    <col min="8727" max="8727" width="29.5546875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30.109375" style="403" customWidth="1"/>
    <col min="8974" max="8974" width="27.5546875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6.88671875" style="403" customWidth="1"/>
    <col min="8981" max="8981" width="29" style="403" customWidth="1"/>
    <col min="8982" max="8982" width="23.5546875" style="403" customWidth="1"/>
    <col min="8983" max="8983" width="29.5546875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30.109375" style="403" customWidth="1"/>
    <col min="9230" max="9230" width="27.5546875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6.88671875" style="403" customWidth="1"/>
    <col min="9237" max="9237" width="29" style="403" customWidth="1"/>
    <col min="9238" max="9238" width="23.5546875" style="403" customWidth="1"/>
    <col min="9239" max="9239" width="29.5546875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30.109375" style="403" customWidth="1"/>
    <col min="9486" max="9486" width="27.5546875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6.88671875" style="403" customWidth="1"/>
    <col min="9493" max="9493" width="29" style="403" customWidth="1"/>
    <col min="9494" max="9494" width="23.5546875" style="403" customWidth="1"/>
    <col min="9495" max="9495" width="29.5546875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30.109375" style="403" customWidth="1"/>
    <col min="9742" max="9742" width="27.5546875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6.88671875" style="403" customWidth="1"/>
    <col min="9749" max="9749" width="29" style="403" customWidth="1"/>
    <col min="9750" max="9750" width="23.5546875" style="403" customWidth="1"/>
    <col min="9751" max="9751" width="29.5546875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30.109375" style="403" customWidth="1"/>
    <col min="9998" max="9998" width="27.5546875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6.88671875" style="403" customWidth="1"/>
    <col min="10005" max="10005" width="29" style="403" customWidth="1"/>
    <col min="10006" max="10006" width="23.5546875" style="403" customWidth="1"/>
    <col min="10007" max="10007" width="29.5546875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30.109375" style="403" customWidth="1"/>
    <col min="10254" max="10254" width="27.5546875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6.88671875" style="403" customWidth="1"/>
    <col min="10261" max="10261" width="29" style="403" customWidth="1"/>
    <col min="10262" max="10262" width="23.5546875" style="403" customWidth="1"/>
    <col min="10263" max="10263" width="29.5546875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30.109375" style="403" customWidth="1"/>
    <col min="10510" max="10510" width="27.5546875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6.88671875" style="403" customWidth="1"/>
    <col min="10517" max="10517" width="29" style="403" customWidth="1"/>
    <col min="10518" max="10518" width="23.5546875" style="403" customWidth="1"/>
    <col min="10519" max="10519" width="29.5546875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30.109375" style="403" customWidth="1"/>
    <col min="10766" max="10766" width="27.5546875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6.88671875" style="403" customWidth="1"/>
    <col min="10773" max="10773" width="29" style="403" customWidth="1"/>
    <col min="10774" max="10774" width="23.5546875" style="403" customWidth="1"/>
    <col min="10775" max="10775" width="29.5546875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30.109375" style="403" customWidth="1"/>
    <col min="11022" max="11022" width="27.5546875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6.88671875" style="403" customWidth="1"/>
    <col min="11029" max="11029" width="29" style="403" customWidth="1"/>
    <col min="11030" max="11030" width="23.5546875" style="403" customWidth="1"/>
    <col min="11031" max="11031" width="29.5546875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30.109375" style="403" customWidth="1"/>
    <col min="11278" max="11278" width="27.5546875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6.88671875" style="403" customWidth="1"/>
    <col min="11285" max="11285" width="29" style="403" customWidth="1"/>
    <col min="11286" max="11286" width="23.5546875" style="403" customWidth="1"/>
    <col min="11287" max="11287" width="29.5546875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30.109375" style="403" customWidth="1"/>
    <col min="11534" max="11534" width="27.5546875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6.88671875" style="403" customWidth="1"/>
    <col min="11541" max="11541" width="29" style="403" customWidth="1"/>
    <col min="11542" max="11542" width="23.5546875" style="403" customWidth="1"/>
    <col min="11543" max="11543" width="29.5546875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30.109375" style="403" customWidth="1"/>
    <col min="11790" max="11790" width="27.5546875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6.88671875" style="403" customWidth="1"/>
    <col min="11797" max="11797" width="29" style="403" customWidth="1"/>
    <col min="11798" max="11798" width="23.5546875" style="403" customWidth="1"/>
    <col min="11799" max="11799" width="29.5546875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30.109375" style="403" customWidth="1"/>
    <col min="12046" max="12046" width="27.5546875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6.88671875" style="403" customWidth="1"/>
    <col min="12053" max="12053" width="29" style="403" customWidth="1"/>
    <col min="12054" max="12054" width="23.5546875" style="403" customWidth="1"/>
    <col min="12055" max="12055" width="29.5546875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30.109375" style="403" customWidth="1"/>
    <col min="12302" max="12302" width="27.5546875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6.88671875" style="403" customWidth="1"/>
    <col min="12309" max="12309" width="29" style="403" customWidth="1"/>
    <col min="12310" max="12310" width="23.5546875" style="403" customWidth="1"/>
    <col min="12311" max="12311" width="29.5546875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30.109375" style="403" customWidth="1"/>
    <col min="12558" max="12558" width="27.5546875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6.88671875" style="403" customWidth="1"/>
    <col min="12565" max="12565" width="29" style="403" customWidth="1"/>
    <col min="12566" max="12566" width="23.5546875" style="403" customWidth="1"/>
    <col min="12567" max="12567" width="29.5546875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30.109375" style="403" customWidth="1"/>
    <col min="12814" max="12814" width="27.5546875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6.88671875" style="403" customWidth="1"/>
    <col min="12821" max="12821" width="29" style="403" customWidth="1"/>
    <col min="12822" max="12822" width="23.5546875" style="403" customWidth="1"/>
    <col min="12823" max="12823" width="29.5546875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30.109375" style="403" customWidth="1"/>
    <col min="13070" max="13070" width="27.5546875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6.88671875" style="403" customWidth="1"/>
    <col min="13077" max="13077" width="29" style="403" customWidth="1"/>
    <col min="13078" max="13078" width="23.5546875" style="403" customWidth="1"/>
    <col min="13079" max="13079" width="29.5546875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30.109375" style="403" customWidth="1"/>
    <col min="13326" max="13326" width="27.5546875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6.88671875" style="403" customWidth="1"/>
    <col min="13333" max="13333" width="29" style="403" customWidth="1"/>
    <col min="13334" max="13334" width="23.5546875" style="403" customWidth="1"/>
    <col min="13335" max="13335" width="29.5546875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30.109375" style="403" customWidth="1"/>
    <col min="13582" max="13582" width="27.5546875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6.88671875" style="403" customWidth="1"/>
    <col min="13589" max="13589" width="29" style="403" customWidth="1"/>
    <col min="13590" max="13590" width="23.5546875" style="403" customWidth="1"/>
    <col min="13591" max="13591" width="29.5546875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30.109375" style="403" customWidth="1"/>
    <col min="13838" max="13838" width="27.5546875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6.88671875" style="403" customWidth="1"/>
    <col min="13845" max="13845" width="29" style="403" customWidth="1"/>
    <col min="13846" max="13846" width="23.5546875" style="403" customWidth="1"/>
    <col min="13847" max="13847" width="29.5546875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30.109375" style="403" customWidth="1"/>
    <col min="14094" max="14094" width="27.5546875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6.88671875" style="403" customWidth="1"/>
    <col min="14101" max="14101" width="29" style="403" customWidth="1"/>
    <col min="14102" max="14102" width="23.5546875" style="403" customWidth="1"/>
    <col min="14103" max="14103" width="29.5546875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30.109375" style="403" customWidth="1"/>
    <col min="14350" max="14350" width="27.5546875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6.88671875" style="403" customWidth="1"/>
    <col min="14357" max="14357" width="29" style="403" customWidth="1"/>
    <col min="14358" max="14358" width="23.5546875" style="403" customWidth="1"/>
    <col min="14359" max="14359" width="29.5546875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30.109375" style="403" customWidth="1"/>
    <col min="14606" max="14606" width="27.5546875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6.88671875" style="403" customWidth="1"/>
    <col min="14613" max="14613" width="29" style="403" customWidth="1"/>
    <col min="14614" max="14614" width="23.5546875" style="403" customWidth="1"/>
    <col min="14615" max="14615" width="29.5546875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30.109375" style="403" customWidth="1"/>
    <col min="14862" max="14862" width="27.5546875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6.88671875" style="403" customWidth="1"/>
    <col min="14869" max="14869" width="29" style="403" customWidth="1"/>
    <col min="14870" max="14870" width="23.5546875" style="403" customWidth="1"/>
    <col min="14871" max="14871" width="29.5546875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30.109375" style="403" customWidth="1"/>
    <col min="15118" max="15118" width="27.5546875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6.88671875" style="403" customWidth="1"/>
    <col min="15125" max="15125" width="29" style="403" customWidth="1"/>
    <col min="15126" max="15126" width="23.5546875" style="403" customWidth="1"/>
    <col min="15127" max="15127" width="29.5546875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30.109375" style="403" customWidth="1"/>
    <col min="15374" max="15374" width="27.5546875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6.88671875" style="403" customWidth="1"/>
    <col min="15381" max="15381" width="29" style="403" customWidth="1"/>
    <col min="15382" max="15382" width="23.5546875" style="403" customWidth="1"/>
    <col min="15383" max="15383" width="29.5546875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30.109375" style="403" customWidth="1"/>
    <col min="15630" max="15630" width="27.5546875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6.88671875" style="403" customWidth="1"/>
    <col min="15637" max="15637" width="29" style="403" customWidth="1"/>
    <col min="15638" max="15638" width="23.5546875" style="403" customWidth="1"/>
    <col min="15639" max="15639" width="29.5546875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30.109375" style="403" customWidth="1"/>
    <col min="15886" max="15886" width="27.5546875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6.88671875" style="403" customWidth="1"/>
    <col min="15893" max="15893" width="29" style="403" customWidth="1"/>
    <col min="15894" max="15894" width="23.5546875" style="403" customWidth="1"/>
    <col min="15895" max="15895" width="29.5546875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30.109375" style="403" customWidth="1"/>
    <col min="16142" max="16142" width="27.5546875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6.88671875" style="403" customWidth="1"/>
    <col min="16149" max="16149" width="29" style="403" customWidth="1"/>
    <col min="16150" max="16150" width="23.5546875" style="403" customWidth="1"/>
    <col min="16151" max="16151" width="29.5546875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418" customFormat="1" ht="65.25" customHeight="1" x14ac:dyDescent="0.5">
      <c r="A1" s="462" t="s">
        <v>54</v>
      </c>
      <c r="B1" s="462" t="s">
        <v>53</v>
      </c>
      <c r="C1" s="421" t="s">
        <v>52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 t="s">
        <v>51</v>
      </c>
      <c r="O1" s="421"/>
      <c r="P1" s="421"/>
      <c r="Q1" s="421"/>
      <c r="R1" s="421"/>
      <c r="S1" s="421"/>
      <c r="T1" s="420"/>
      <c r="U1" s="420"/>
      <c r="V1" s="420"/>
      <c r="W1" s="420"/>
      <c r="X1" s="462" t="s">
        <v>50</v>
      </c>
    </row>
    <row r="2" spans="1:24" s="418" customFormat="1" ht="65.25" customHeight="1" x14ac:dyDescent="0.45">
      <c r="A2" s="462"/>
      <c r="B2" s="462"/>
      <c r="C2" s="473" t="s">
        <v>49</v>
      </c>
      <c r="D2" s="473" t="s">
        <v>48</v>
      </c>
      <c r="E2" s="472" t="s">
        <v>26</v>
      </c>
      <c r="F2" s="468" t="s">
        <v>47</v>
      </c>
      <c r="G2" s="471" t="s">
        <v>46</v>
      </c>
      <c r="H2" s="471" t="s">
        <v>45</v>
      </c>
      <c r="I2" s="470" t="s">
        <v>25</v>
      </c>
      <c r="J2" s="468" t="s">
        <v>44</v>
      </c>
      <c r="K2" s="468" t="s">
        <v>43</v>
      </c>
      <c r="L2" s="468" t="s">
        <v>573</v>
      </c>
      <c r="M2" s="462" t="s">
        <v>35</v>
      </c>
      <c r="N2" s="467" t="s">
        <v>63</v>
      </c>
      <c r="O2" s="467" t="s">
        <v>40</v>
      </c>
      <c r="P2" s="466" t="s">
        <v>39</v>
      </c>
      <c r="Q2" s="465" t="s">
        <v>38</v>
      </c>
      <c r="R2" s="465" t="s">
        <v>37</v>
      </c>
      <c r="S2" s="465" t="s">
        <v>572</v>
      </c>
      <c r="T2" s="464" t="s">
        <v>35</v>
      </c>
      <c r="U2" s="463" t="s">
        <v>35</v>
      </c>
      <c r="V2" s="419" t="s">
        <v>34</v>
      </c>
      <c r="W2" s="463" t="s">
        <v>33</v>
      </c>
      <c r="X2" s="462"/>
    </row>
    <row r="3" spans="1:24" s="418" customFormat="1" ht="65.25" customHeight="1" x14ac:dyDescent="0.45">
      <c r="A3" s="419" t="s">
        <v>32</v>
      </c>
      <c r="B3" s="462"/>
      <c r="C3" s="473"/>
      <c r="D3" s="473"/>
      <c r="E3" s="472" t="s">
        <v>31</v>
      </c>
      <c r="F3" s="468" t="s">
        <v>571</v>
      </c>
      <c r="G3" s="471"/>
      <c r="H3" s="471"/>
      <c r="I3" s="470" t="s">
        <v>28</v>
      </c>
      <c r="J3" s="468" t="s">
        <v>29</v>
      </c>
      <c r="K3" s="469" t="s">
        <v>92</v>
      </c>
      <c r="L3" s="468" t="s">
        <v>91</v>
      </c>
      <c r="M3" s="462"/>
      <c r="N3" s="467"/>
      <c r="O3" s="467"/>
      <c r="P3" s="466" t="s">
        <v>25</v>
      </c>
      <c r="Q3" s="465" t="s">
        <v>24</v>
      </c>
      <c r="R3" s="465" t="s">
        <v>23</v>
      </c>
      <c r="S3" s="465" t="s">
        <v>22</v>
      </c>
      <c r="T3" s="464"/>
      <c r="U3" s="463" t="s">
        <v>21</v>
      </c>
      <c r="V3" s="419" t="s">
        <v>570</v>
      </c>
      <c r="W3" s="463" t="s">
        <v>19</v>
      </c>
      <c r="X3" s="462"/>
    </row>
    <row r="4" spans="1:24" s="459" customFormat="1" ht="65.25" customHeight="1" x14ac:dyDescent="0.45">
      <c r="A4" s="461" t="s">
        <v>569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</row>
    <row r="5" spans="1:24" ht="65.25" customHeight="1" x14ac:dyDescent="0.5">
      <c r="A5" s="451" t="s">
        <v>568</v>
      </c>
      <c r="B5" s="443"/>
      <c r="C5" s="443">
        <v>1201</v>
      </c>
      <c r="D5" s="443">
        <v>1200</v>
      </c>
      <c r="E5" s="449">
        <v>334.64</v>
      </c>
      <c r="F5" s="448">
        <v>15</v>
      </c>
      <c r="G5" s="447">
        <f>E5*F5</f>
        <v>5019.5999999999995</v>
      </c>
      <c r="H5" s="445">
        <v>0</v>
      </c>
      <c r="I5" s="445">
        <v>0</v>
      </c>
      <c r="J5" s="445"/>
      <c r="K5" s="445">
        <v>0</v>
      </c>
      <c r="L5" s="445">
        <v>0</v>
      </c>
      <c r="M5" s="445">
        <f>G5+H5+I5+J5+K5+L5</f>
        <v>5019.5999999999995</v>
      </c>
      <c r="N5" s="445">
        <v>527.02</v>
      </c>
      <c r="O5" s="445">
        <v>0</v>
      </c>
      <c r="P5" s="445">
        <v>0</v>
      </c>
      <c r="Q5" s="445">
        <v>0</v>
      </c>
      <c r="R5" s="445">
        <v>0</v>
      </c>
      <c r="S5" s="445">
        <v>0</v>
      </c>
      <c r="T5" s="445">
        <f>N5+O5+P5+Q5+R5+S5</f>
        <v>527.02</v>
      </c>
      <c r="U5" s="445">
        <f>M5-T5</f>
        <v>4492.58</v>
      </c>
      <c r="V5" s="445">
        <v>200.78</v>
      </c>
      <c r="W5" s="444">
        <f>U5-V5</f>
        <v>4291.8</v>
      </c>
      <c r="X5" s="443"/>
    </row>
    <row r="6" spans="1:24" ht="65.25" customHeight="1" x14ac:dyDescent="0.5">
      <c r="A6" s="453" t="s">
        <v>567</v>
      </c>
      <c r="B6" s="443"/>
      <c r="C6" s="443"/>
      <c r="D6" s="443"/>
      <c r="E6" s="449"/>
      <c r="F6" s="448"/>
      <c r="G6" s="447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4"/>
      <c r="X6" s="443"/>
    </row>
    <row r="7" spans="1:24" ht="65.25" customHeight="1" x14ac:dyDescent="0.5">
      <c r="A7" s="451" t="s">
        <v>566</v>
      </c>
      <c r="B7" s="443"/>
      <c r="C7" s="443">
        <v>1201</v>
      </c>
      <c r="D7" s="443">
        <v>1200</v>
      </c>
      <c r="E7" s="449">
        <v>360.54</v>
      </c>
      <c r="F7" s="448">
        <v>15</v>
      </c>
      <c r="G7" s="447">
        <f>E7*F7</f>
        <v>5408.1</v>
      </c>
      <c r="H7" s="445">
        <v>0</v>
      </c>
      <c r="I7" s="445">
        <v>0</v>
      </c>
      <c r="J7" s="445">
        <v>0</v>
      </c>
      <c r="K7" s="445">
        <v>0</v>
      </c>
      <c r="L7" s="445">
        <v>0</v>
      </c>
      <c r="M7" s="445">
        <f>G7+H7+I7+J7+K7+L7</f>
        <v>5408.1</v>
      </c>
      <c r="N7" s="445">
        <v>607.98</v>
      </c>
      <c r="O7" s="445">
        <v>0</v>
      </c>
      <c r="P7" s="445">
        <v>0</v>
      </c>
      <c r="Q7" s="445">
        <v>0</v>
      </c>
      <c r="R7" s="445">
        <v>0</v>
      </c>
      <c r="S7" s="445">
        <v>0</v>
      </c>
      <c r="T7" s="445">
        <f>N7+O7+P7+Q7+R7+S7</f>
        <v>607.98</v>
      </c>
      <c r="U7" s="445">
        <f>M7-T7</f>
        <v>4800.1200000000008</v>
      </c>
      <c r="V7" s="445">
        <v>216.32</v>
      </c>
      <c r="W7" s="444">
        <f>U7-V7</f>
        <v>4583.8000000000011</v>
      </c>
      <c r="X7" s="443"/>
    </row>
    <row r="8" spans="1:24" ht="65.25" customHeight="1" x14ac:dyDescent="0.5">
      <c r="A8" s="453" t="s">
        <v>565</v>
      </c>
      <c r="B8" s="443"/>
      <c r="C8" s="443"/>
      <c r="D8" s="443"/>
      <c r="E8" s="449"/>
      <c r="F8" s="448"/>
      <c r="G8" s="447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4"/>
      <c r="X8" s="443"/>
    </row>
    <row r="9" spans="1:24" s="456" customFormat="1" ht="65.25" customHeight="1" x14ac:dyDescent="0.5">
      <c r="A9" s="451" t="s">
        <v>564</v>
      </c>
      <c r="B9" s="457"/>
      <c r="C9" s="457">
        <v>1201</v>
      </c>
      <c r="D9" s="457">
        <v>1200</v>
      </c>
      <c r="E9" s="449">
        <v>262.52999999999997</v>
      </c>
      <c r="F9" s="458">
        <v>15</v>
      </c>
      <c r="G9" s="447">
        <f>E9*F9</f>
        <v>3937.95</v>
      </c>
      <c r="H9" s="444">
        <v>0</v>
      </c>
      <c r="I9" s="455">
        <v>0</v>
      </c>
      <c r="J9" s="455">
        <v>0</v>
      </c>
      <c r="K9" s="455">
        <v>0</v>
      </c>
      <c r="L9" s="455">
        <v>0</v>
      </c>
      <c r="M9" s="444">
        <f>G9+H9+I9+J9+K9+L9</f>
        <v>3937.95</v>
      </c>
      <c r="N9" s="444">
        <v>339.16</v>
      </c>
      <c r="O9" s="444">
        <v>0</v>
      </c>
      <c r="P9" s="444">
        <v>0</v>
      </c>
      <c r="Q9" s="445">
        <v>0</v>
      </c>
      <c r="R9" s="444">
        <v>0</v>
      </c>
      <c r="S9" s="444">
        <v>0</v>
      </c>
      <c r="T9" s="445">
        <f>N9+O9+P9+Q9+R9+S9</f>
        <v>339.16</v>
      </c>
      <c r="U9" s="444">
        <f>M9-T9</f>
        <v>3598.79</v>
      </c>
      <c r="V9" s="445">
        <v>118.14</v>
      </c>
      <c r="W9" s="444">
        <f>U9-V9</f>
        <v>3480.65</v>
      </c>
      <c r="X9" s="457"/>
    </row>
    <row r="10" spans="1:24" s="456" customFormat="1" ht="65.25" customHeight="1" x14ac:dyDescent="0.5">
      <c r="A10" s="453" t="s">
        <v>563</v>
      </c>
      <c r="B10" s="457"/>
      <c r="C10" s="457"/>
      <c r="D10" s="457"/>
      <c r="E10" s="449"/>
      <c r="F10" s="458"/>
      <c r="G10" s="447"/>
      <c r="H10" s="444"/>
      <c r="I10" s="455"/>
      <c r="J10" s="455"/>
      <c r="K10" s="455"/>
      <c r="L10" s="455"/>
      <c r="M10" s="444"/>
      <c r="N10" s="444"/>
      <c r="O10" s="444"/>
      <c r="P10" s="444"/>
      <c r="Q10" s="445"/>
      <c r="R10" s="444"/>
      <c r="S10" s="444"/>
      <c r="T10" s="445"/>
      <c r="U10" s="444"/>
      <c r="V10" s="445"/>
      <c r="W10" s="444"/>
      <c r="X10" s="457"/>
    </row>
    <row r="11" spans="1:24" ht="65.25" hidden="1" customHeight="1" x14ac:dyDescent="0.5">
      <c r="A11" s="454"/>
      <c r="B11" s="443"/>
      <c r="C11" s="443">
        <v>1201</v>
      </c>
      <c r="D11" s="443">
        <v>1200</v>
      </c>
      <c r="E11" s="449"/>
      <c r="F11" s="448"/>
      <c r="G11" s="447">
        <f>E11*F11</f>
        <v>0</v>
      </c>
      <c r="H11" s="445">
        <v>0</v>
      </c>
      <c r="I11" s="455">
        <v>0</v>
      </c>
      <c r="J11" s="455">
        <v>0</v>
      </c>
      <c r="K11" s="455">
        <v>0</v>
      </c>
      <c r="L11" s="455"/>
      <c r="M11" s="445">
        <f>G11+H11+I11+J11+K11+L11</f>
        <v>0</v>
      </c>
      <c r="N11" s="445"/>
      <c r="O11" s="445">
        <v>0</v>
      </c>
      <c r="P11" s="445">
        <v>0</v>
      </c>
      <c r="Q11" s="445">
        <v>0</v>
      </c>
      <c r="R11" s="445">
        <v>0</v>
      </c>
      <c r="S11" s="445">
        <v>0</v>
      </c>
      <c r="T11" s="445">
        <f>N11+O11+P11+Q11+R11+S11</f>
        <v>0</v>
      </c>
      <c r="U11" s="445">
        <f>M11-T11</f>
        <v>0</v>
      </c>
      <c r="V11" s="445"/>
      <c r="W11" s="444">
        <f>U11-V11</f>
        <v>0</v>
      </c>
      <c r="X11" s="443"/>
    </row>
    <row r="12" spans="1:24" ht="65.25" hidden="1" customHeight="1" x14ac:dyDescent="0.5">
      <c r="A12" s="452"/>
      <c r="B12" s="443"/>
      <c r="C12" s="443"/>
      <c r="D12" s="443"/>
      <c r="E12" s="449"/>
      <c r="F12" s="448"/>
      <c r="G12" s="447"/>
      <c r="H12" s="445"/>
      <c r="I12" s="455"/>
      <c r="J12" s="455"/>
      <c r="K12" s="455"/>
      <c r="L12" s="45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4"/>
      <c r="X12" s="443"/>
    </row>
    <row r="13" spans="1:24" ht="65.25" customHeight="1" x14ac:dyDescent="0.5">
      <c r="A13" s="451" t="s">
        <v>562</v>
      </c>
      <c r="B13" s="443"/>
      <c r="C13" s="443">
        <v>1201</v>
      </c>
      <c r="D13" s="443">
        <v>1200</v>
      </c>
      <c r="E13" s="449">
        <v>406.75</v>
      </c>
      <c r="F13" s="448">
        <v>15</v>
      </c>
      <c r="G13" s="447">
        <f>E13*F13</f>
        <v>6101.25</v>
      </c>
      <c r="H13" s="445">
        <v>0</v>
      </c>
      <c r="I13" s="446">
        <v>0</v>
      </c>
      <c r="J13" s="446"/>
      <c r="K13" s="446">
        <v>0</v>
      </c>
      <c r="L13" s="446">
        <v>0</v>
      </c>
      <c r="M13" s="445">
        <f>G13+H13+I13+J13+K13+L13</f>
        <v>6101.25</v>
      </c>
      <c r="N13" s="445">
        <v>756.04</v>
      </c>
      <c r="O13" s="445">
        <v>0</v>
      </c>
      <c r="P13" s="445">
        <v>0</v>
      </c>
      <c r="Q13" s="445">
        <v>0</v>
      </c>
      <c r="R13" s="445"/>
      <c r="S13" s="445">
        <v>0</v>
      </c>
      <c r="T13" s="445">
        <f>N13+O13+P13+Q13+R13+S13</f>
        <v>756.04</v>
      </c>
      <c r="U13" s="445">
        <f>M13-T13</f>
        <v>5345.21</v>
      </c>
      <c r="V13" s="445">
        <v>244.05</v>
      </c>
      <c r="W13" s="444">
        <f>U13-V13</f>
        <v>5101.16</v>
      </c>
      <c r="X13" s="443"/>
    </row>
    <row r="14" spans="1:24" ht="65.25" customHeight="1" x14ac:dyDescent="0.5">
      <c r="A14" s="453" t="s">
        <v>561</v>
      </c>
      <c r="B14" s="443"/>
      <c r="C14" s="443"/>
      <c r="D14" s="443"/>
      <c r="E14" s="449"/>
      <c r="F14" s="448"/>
      <c r="G14" s="447"/>
      <c r="H14" s="445"/>
      <c r="I14" s="446"/>
      <c r="J14" s="446"/>
      <c r="K14" s="446"/>
      <c r="L14" s="446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4"/>
      <c r="X14" s="443"/>
    </row>
    <row r="15" spans="1:24" ht="65.25" customHeight="1" x14ac:dyDescent="0.5">
      <c r="A15" s="451" t="s">
        <v>560</v>
      </c>
      <c r="B15" s="443"/>
      <c r="C15" s="443">
        <v>1201</v>
      </c>
      <c r="D15" s="443">
        <v>1200</v>
      </c>
      <c r="E15" s="449">
        <v>262.52999999999997</v>
      </c>
      <c r="F15" s="448">
        <v>15</v>
      </c>
      <c r="G15" s="447">
        <f>E15*F15</f>
        <v>3937.95</v>
      </c>
      <c r="H15" s="445">
        <v>0</v>
      </c>
      <c r="I15" s="446">
        <v>0</v>
      </c>
      <c r="J15" s="446">
        <v>0</v>
      </c>
      <c r="K15" s="446">
        <v>0</v>
      </c>
      <c r="L15" s="446">
        <v>0</v>
      </c>
      <c r="M15" s="445">
        <f>G15+H15+I15+J15+K15+L15</f>
        <v>3937.95</v>
      </c>
      <c r="N15" s="445">
        <v>339.16</v>
      </c>
      <c r="O15" s="445">
        <v>0</v>
      </c>
      <c r="P15" s="445">
        <v>0</v>
      </c>
      <c r="Q15" s="445">
        <v>0</v>
      </c>
      <c r="R15" s="445">
        <v>0</v>
      </c>
      <c r="S15" s="445">
        <v>0</v>
      </c>
      <c r="T15" s="445">
        <f>N15+O15+P15+Q15+R15+S15</f>
        <v>339.16</v>
      </c>
      <c r="U15" s="445">
        <f>M15-T15</f>
        <v>3598.79</v>
      </c>
      <c r="V15" s="445">
        <v>118.14</v>
      </c>
      <c r="W15" s="444">
        <f>U15-V15</f>
        <v>3480.65</v>
      </c>
      <c r="X15" s="443"/>
    </row>
    <row r="16" spans="1:24" ht="65.25" customHeight="1" x14ac:dyDescent="0.5">
      <c r="A16" s="453" t="s">
        <v>559</v>
      </c>
      <c r="B16" s="443"/>
      <c r="C16" s="443"/>
      <c r="D16" s="443"/>
      <c r="E16" s="449"/>
      <c r="F16" s="448"/>
      <c r="G16" s="447"/>
      <c r="H16" s="445"/>
      <c r="I16" s="446"/>
      <c r="J16" s="446"/>
      <c r="K16" s="446"/>
      <c r="L16" s="446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4"/>
      <c r="X16" s="443"/>
    </row>
    <row r="17" spans="1:24" ht="65.25" customHeight="1" x14ac:dyDescent="0.5">
      <c r="A17" s="451" t="s">
        <v>558</v>
      </c>
      <c r="B17" s="443"/>
      <c r="C17" s="443">
        <v>1201</v>
      </c>
      <c r="D17" s="443">
        <v>1200</v>
      </c>
      <c r="E17" s="449">
        <v>288.42</v>
      </c>
      <c r="F17" s="448">
        <v>15</v>
      </c>
      <c r="G17" s="447">
        <f>E17*F17</f>
        <v>4326.3</v>
      </c>
      <c r="H17" s="445">
        <v>0</v>
      </c>
      <c r="I17" s="446">
        <v>0</v>
      </c>
      <c r="J17" s="446"/>
      <c r="K17" s="446">
        <v>0</v>
      </c>
      <c r="L17" s="446">
        <v>0</v>
      </c>
      <c r="M17" s="445">
        <f>G17+H17+I17+J17+K17+L17</f>
        <v>4326.3</v>
      </c>
      <c r="N17" s="445">
        <v>402.78</v>
      </c>
      <c r="O17" s="445">
        <v>0</v>
      </c>
      <c r="P17" s="445">
        <v>0</v>
      </c>
      <c r="Q17" s="445">
        <v>0</v>
      </c>
      <c r="R17" s="445"/>
      <c r="S17" s="445">
        <v>0</v>
      </c>
      <c r="T17" s="445">
        <f>N17+O17+P17+Q17+R17+S17</f>
        <v>402.78</v>
      </c>
      <c r="U17" s="445">
        <f>M17-T17</f>
        <v>3923.5200000000004</v>
      </c>
      <c r="V17" s="445">
        <v>173.5</v>
      </c>
      <c r="W17" s="444">
        <f>U17-V17</f>
        <v>3750.0200000000004</v>
      </c>
      <c r="X17" s="443"/>
    </row>
    <row r="18" spans="1:24" ht="65.25" customHeight="1" x14ac:dyDescent="0.5">
      <c r="A18" s="453" t="s">
        <v>557</v>
      </c>
      <c r="B18" s="443"/>
      <c r="C18" s="443"/>
      <c r="D18" s="443"/>
      <c r="E18" s="449"/>
      <c r="F18" s="448"/>
      <c r="G18" s="447"/>
      <c r="H18" s="445"/>
      <c r="I18" s="446"/>
      <c r="J18" s="446"/>
      <c r="K18" s="446"/>
      <c r="L18" s="446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4"/>
      <c r="X18" s="443"/>
    </row>
    <row r="19" spans="1:24" ht="65.25" customHeight="1" x14ac:dyDescent="0.5">
      <c r="A19" s="454" t="s">
        <v>556</v>
      </c>
      <c r="B19" s="443"/>
      <c r="C19" s="443">
        <v>1201</v>
      </c>
      <c r="D19" s="443">
        <v>1200</v>
      </c>
      <c r="E19" s="449">
        <v>173.96</v>
      </c>
      <c r="F19" s="448">
        <v>15</v>
      </c>
      <c r="G19" s="447">
        <f>E19*F19</f>
        <v>2609.4</v>
      </c>
      <c r="H19" s="445">
        <v>0</v>
      </c>
      <c r="I19" s="446">
        <v>0</v>
      </c>
      <c r="J19" s="446">
        <v>0</v>
      </c>
      <c r="K19" s="446">
        <v>0</v>
      </c>
      <c r="L19" s="446">
        <v>0</v>
      </c>
      <c r="M19" s="445">
        <f>G19+H19+I19+J19+K19+L19</f>
        <v>2609.4</v>
      </c>
      <c r="N19" s="445">
        <v>19.52</v>
      </c>
      <c r="O19" s="445">
        <v>0</v>
      </c>
      <c r="P19" s="445">
        <v>0</v>
      </c>
      <c r="Q19" s="445">
        <v>0</v>
      </c>
      <c r="R19" s="445">
        <v>0</v>
      </c>
      <c r="S19" s="445">
        <v>0</v>
      </c>
      <c r="T19" s="445">
        <f>N19+O19+P19+Q19+R19+S19</f>
        <v>19.52</v>
      </c>
      <c r="U19" s="445">
        <f>M19-T19</f>
        <v>2589.88</v>
      </c>
      <c r="V19" s="445">
        <v>52.19</v>
      </c>
      <c r="W19" s="444">
        <f>U19-V19</f>
        <v>2537.69</v>
      </c>
      <c r="X19" s="443"/>
    </row>
    <row r="20" spans="1:24" ht="65.25" customHeight="1" x14ac:dyDescent="0.5">
      <c r="A20" s="453" t="s">
        <v>555</v>
      </c>
      <c r="B20" s="443"/>
      <c r="C20" s="443"/>
      <c r="D20" s="443"/>
      <c r="E20" s="449"/>
      <c r="F20" s="448"/>
      <c r="G20" s="447"/>
      <c r="H20" s="445"/>
      <c r="I20" s="446"/>
      <c r="J20" s="446"/>
      <c r="K20" s="446"/>
      <c r="L20" s="446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4"/>
      <c r="X20" s="443"/>
    </row>
    <row r="21" spans="1:24" ht="65.25" customHeight="1" x14ac:dyDescent="0.5">
      <c r="A21" s="451" t="s">
        <v>554</v>
      </c>
      <c r="B21" s="443"/>
      <c r="C21" s="443">
        <v>1201</v>
      </c>
      <c r="D21" s="443">
        <v>1200</v>
      </c>
      <c r="E21" s="449">
        <v>406.75</v>
      </c>
      <c r="F21" s="448">
        <v>15</v>
      </c>
      <c r="G21" s="447">
        <f>E21*F21</f>
        <v>6101.25</v>
      </c>
      <c r="H21" s="445">
        <v>0</v>
      </c>
      <c r="I21" s="446">
        <v>0</v>
      </c>
      <c r="J21" s="446"/>
      <c r="K21" s="446">
        <v>0</v>
      </c>
      <c r="L21" s="446">
        <v>0</v>
      </c>
      <c r="M21" s="445">
        <f>G21+H21+I21+J21+K21+L21</f>
        <v>6101.25</v>
      </c>
      <c r="N21" s="445">
        <v>756.04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f>N21+O21+P21+Q21+R21+S21</f>
        <v>756.04</v>
      </c>
      <c r="U21" s="445">
        <f>M21-T21</f>
        <v>5345.21</v>
      </c>
      <c r="V21" s="445">
        <v>244.05</v>
      </c>
      <c r="W21" s="444">
        <f>U21-V21</f>
        <v>5101.16</v>
      </c>
      <c r="X21" s="443"/>
    </row>
    <row r="22" spans="1:24" ht="65.25" customHeight="1" x14ac:dyDescent="0.5">
      <c r="A22" s="453" t="s">
        <v>553</v>
      </c>
      <c r="B22" s="443"/>
      <c r="C22" s="443"/>
      <c r="D22" s="443"/>
      <c r="E22" s="449"/>
      <c r="F22" s="448"/>
      <c r="G22" s="447"/>
      <c r="H22" s="445"/>
      <c r="I22" s="446"/>
      <c r="J22" s="446"/>
      <c r="K22" s="446"/>
      <c r="L22" s="446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4"/>
      <c r="X22" s="443"/>
    </row>
    <row r="23" spans="1:24" ht="65.25" customHeight="1" x14ac:dyDescent="0.5">
      <c r="A23" s="451" t="s">
        <v>551</v>
      </c>
      <c r="B23" s="443"/>
      <c r="C23" s="443">
        <v>1201</v>
      </c>
      <c r="D23" s="443">
        <v>1200</v>
      </c>
      <c r="E23" s="449">
        <v>102.89</v>
      </c>
      <c r="F23" s="448">
        <v>15</v>
      </c>
      <c r="G23" s="447">
        <f>E23*F23</f>
        <v>1543.35</v>
      </c>
      <c r="H23" s="445">
        <v>0</v>
      </c>
      <c r="I23" s="446">
        <v>0</v>
      </c>
      <c r="J23" s="446"/>
      <c r="K23" s="446">
        <v>0</v>
      </c>
      <c r="L23" s="446">
        <v>112.79</v>
      </c>
      <c r="M23" s="445">
        <f>G23+H23+I23+J23+K23+L23</f>
        <v>1656.1399999999999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0</v>
      </c>
      <c r="T23" s="445">
        <f>N23+O23+P23+Q23+R23+S23</f>
        <v>0</v>
      </c>
      <c r="U23" s="445">
        <f>M23-T23</f>
        <v>1656.1399999999999</v>
      </c>
      <c r="V23" s="445">
        <v>30.87</v>
      </c>
      <c r="W23" s="444">
        <f>U23-V23</f>
        <v>1625.27</v>
      </c>
      <c r="X23" s="443"/>
    </row>
    <row r="24" spans="1:24" ht="65.25" customHeight="1" x14ac:dyDescent="0.5">
      <c r="A24" s="453" t="s">
        <v>552</v>
      </c>
      <c r="B24" s="443"/>
      <c r="C24" s="443"/>
      <c r="D24" s="443"/>
      <c r="E24" s="449"/>
      <c r="F24" s="448"/>
      <c r="G24" s="447"/>
      <c r="H24" s="445"/>
      <c r="I24" s="446"/>
      <c r="J24" s="446"/>
      <c r="K24" s="446"/>
      <c r="L24" s="446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4"/>
      <c r="X24" s="443"/>
    </row>
    <row r="25" spans="1:24" ht="65.25" customHeight="1" x14ac:dyDescent="0.5">
      <c r="A25" s="451" t="s">
        <v>551</v>
      </c>
      <c r="B25" s="443"/>
      <c r="C25" s="443">
        <v>1201</v>
      </c>
      <c r="D25" s="443">
        <v>1200</v>
      </c>
      <c r="E25" s="449">
        <v>160.15</v>
      </c>
      <c r="F25" s="448">
        <v>15</v>
      </c>
      <c r="G25" s="447">
        <f>E25*F25</f>
        <v>2402.25</v>
      </c>
      <c r="H25" s="445">
        <v>0</v>
      </c>
      <c r="I25" s="446">
        <v>0</v>
      </c>
      <c r="J25" s="446"/>
      <c r="K25" s="446">
        <v>0</v>
      </c>
      <c r="L25" s="446">
        <v>3.02</v>
      </c>
      <c r="M25" s="445">
        <f>G25+H25+I25+J25+K25+L25</f>
        <v>2405.27</v>
      </c>
      <c r="N25" s="445">
        <v>0</v>
      </c>
      <c r="O25" s="445">
        <f>G25*1.1875%</f>
        <v>28.526718750000001</v>
      </c>
      <c r="P25" s="445">
        <v>0</v>
      </c>
      <c r="Q25" s="445">
        <v>0</v>
      </c>
      <c r="R25" s="445">
        <v>0</v>
      </c>
      <c r="S25" s="445">
        <v>0</v>
      </c>
      <c r="T25" s="445">
        <f>N25+O25+P25+Q25+R25+S25</f>
        <v>28.526718750000001</v>
      </c>
      <c r="U25" s="445">
        <f>M25-T25</f>
        <v>2376.7432812500001</v>
      </c>
      <c r="V25" s="445">
        <v>48.05</v>
      </c>
      <c r="W25" s="444">
        <f>U25-V25</f>
        <v>2328.6932812499999</v>
      </c>
      <c r="X25" s="443"/>
    </row>
    <row r="26" spans="1:24" ht="65.25" customHeight="1" x14ac:dyDescent="0.5">
      <c r="A26" s="453" t="s">
        <v>550</v>
      </c>
      <c r="B26" s="443"/>
      <c r="C26" s="443"/>
      <c r="D26" s="443"/>
      <c r="E26" s="449"/>
      <c r="F26" s="448"/>
      <c r="G26" s="447"/>
      <c r="H26" s="445"/>
      <c r="I26" s="446"/>
      <c r="J26" s="446"/>
      <c r="K26" s="446"/>
      <c r="L26" s="446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4"/>
      <c r="X26" s="443"/>
    </row>
    <row r="27" spans="1:24" ht="65.25" customHeight="1" x14ac:dyDescent="0.5">
      <c r="A27" s="451" t="s">
        <v>549</v>
      </c>
      <c r="B27" s="443"/>
      <c r="C27" s="443">
        <v>1201</v>
      </c>
      <c r="D27" s="443">
        <v>1200</v>
      </c>
      <c r="E27" s="449">
        <v>248.07</v>
      </c>
      <c r="F27" s="448">
        <v>15</v>
      </c>
      <c r="G27" s="447">
        <f>E27*F27</f>
        <v>3721.0499999999997</v>
      </c>
      <c r="H27" s="445">
        <v>0</v>
      </c>
      <c r="I27" s="446"/>
      <c r="J27" s="446"/>
      <c r="K27" s="446">
        <v>0</v>
      </c>
      <c r="L27" s="446">
        <v>0</v>
      </c>
      <c r="M27" s="445">
        <f>G27+H27+I27+J27+K27+L27</f>
        <v>3721.0499999999997</v>
      </c>
      <c r="N27" s="445">
        <v>304.45999999999998</v>
      </c>
      <c r="O27" s="445">
        <v>0</v>
      </c>
      <c r="P27" s="445">
        <v>0</v>
      </c>
      <c r="Q27" s="445">
        <v>0</v>
      </c>
      <c r="R27" s="445">
        <v>0</v>
      </c>
      <c r="S27" s="445">
        <v>0</v>
      </c>
      <c r="T27" s="445">
        <f>N27+O27+P27+Q27+R27+S27</f>
        <v>304.45999999999998</v>
      </c>
      <c r="U27" s="445">
        <f>M27-T27</f>
        <v>3416.5899999999997</v>
      </c>
      <c r="V27" s="445">
        <v>111.63</v>
      </c>
      <c r="W27" s="444">
        <f>U27-V27</f>
        <v>3304.9599999999996</v>
      </c>
      <c r="X27" s="443"/>
    </row>
    <row r="28" spans="1:24" ht="65.25" customHeight="1" x14ac:dyDescent="0.5">
      <c r="A28" s="452" t="s">
        <v>548</v>
      </c>
      <c r="B28" s="443"/>
      <c r="C28" s="443"/>
      <c r="D28" s="443"/>
      <c r="E28" s="449"/>
      <c r="F28" s="448"/>
      <c r="G28" s="447"/>
      <c r="H28" s="445"/>
      <c r="I28" s="446"/>
      <c r="J28" s="446"/>
      <c r="K28" s="446"/>
      <c r="L28" s="446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4"/>
      <c r="X28" s="443"/>
    </row>
    <row r="29" spans="1:24" ht="65.25" customHeight="1" x14ac:dyDescent="0.5">
      <c r="A29" s="410" t="s">
        <v>547</v>
      </c>
      <c r="B29" s="443"/>
      <c r="C29" s="443">
        <v>1201</v>
      </c>
      <c r="D29" s="443">
        <v>1200</v>
      </c>
      <c r="E29" s="449">
        <v>230.02</v>
      </c>
      <c r="F29" s="448">
        <v>15</v>
      </c>
      <c r="G29" s="447">
        <f>E29*F29</f>
        <v>3450.3</v>
      </c>
      <c r="H29" s="445">
        <v>0</v>
      </c>
      <c r="I29" s="446">
        <v>0</v>
      </c>
      <c r="J29" s="446">
        <v>0</v>
      </c>
      <c r="K29" s="446">
        <v>0</v>
      </c>
      <c r="L29" s="446">
        <v>0</v>
      </c>
      <c r="M29" s="445">
        <f>G29+H29+I29+J29+K29+L29</f>
        <v>3450.3</v>
      </c>
      <c r="N29" s="445">
        <v>146.21</v>
      </c>
      <c r="O29" s="445">
        <v>0</v>
      </c>
      <c r="P29" s="445">
        <v>0</v>
      </c>
      <c r="Q29" s="445">
        <v>0</v>
      </c>
      <c r="R29" s="445">
        <v>0</v>
      </c>
      <c r="S29" s="445">
        <v>0</v>
      </c>
      <c r="T29" s="445">
        <f>N29+O29+P29+Q29+R29+S29</f>
        <v>146.21</v>
      </c>
      <c r="U29" s="445">
        <f>M29-T29</f>
        <v>3304.09</v>
      </c>
      <c r="V29" s="445">
        <v>103.61</v>
      </c>
      <c r="W29" s="444">
        <f>U29-V29</f>
        <v>3200.48</v>
      </c>
      <c r="X29" s="443"/>
    </row>
    <row r="30" spans="1:24" ht="65.25" customHeight="1" x14ac:dyDescent="0.5">
      <c r="A30" s="433" t="s">
        <v>546</v>
      </c>
      <c r="B30" s="443"/>
      <c r="C30" s="443"/>
      <c r="D30" s="443"/>
      <c r="E30" s="449"/>
      <c r="F30" s="448"/>
      <c r="G30" s="447"/>
      <c r="H30" s="445"/>
      <c r="I30" s="446"/>
      <c r="J30" s="446"/>
      <c r="K30" s="446"/>
      <c r="L30" s="446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4"/>
      <c r="X30" s="443"/>
    </row>
    <row r="31" spans="1:24" ht="65.25" customHeight="1" x14ac:dyDescent="0.5">
      <c r="A31" s="410" t="s">
        <v>545</v>
      </c>
      <c r="B31" s="443"/>
      <c r="C31" s="443">
        <v>1201</v>
      </c>
      <c r="D31" s="443">
        <v>1200</v>
      </c>
      <c r="E31" s="449">
        <v>140.61000000000001</v>
      </c>
      <c r="F31" s="448">
        <v>15</v>
      </c>
      <c r="G31" s="447">
        <f>E31*F31</f>
        <v>2109.15</v>
      </c>
      <c r="H31" s="445">
        <v>0</v>
      </c>
      <c r="I31" s="446">
        <v>0</v>
      </c>
      <c r="J31" s="446">
        <v>0</v>
      </c>
      <c r="K31" s="446">
        <v>0</v>
      </c>
      <c r="L31" s="446">
        <v>63.32</v>
      </c>
      <c r="M31" s="445">
        <f>G31+H31+I31+J31+K31+L31</f>
        <v>2172.4700000000003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f>N31+O31+P31+Q31+R31+S31</f>
        <v>0</v>
      </c>
      <c r="U31" s="445">
        <f>M31-T31</f>
        <v>2172.4700000000003</v>
      </c>
      <c r="V31" s="445">
        <v>0</v>
      </c>
      <c r="W31" s="444">
        <f>U31-V31</f>
        <v>2172.4700000000003</v>
      </c>
      <c r="X31" s="443"/>
    </row>
    <row r="32" spans="1:24" ht="65.25" customHeight="1" x14ac:dyDescent="0.5">
      <c r="A32" s="433" t="s">
        <v>544</v>
      </c>
      <c r="B32" s="443"/>
      <c r="C32" s="443"/>
      <c r="D32" s="443"/>
      <c r="E32" s="449"/>
      <c r="F32" s="448"/>
      <c r="G32" s="447"/>
      <c r="H32" s="445"/>
      <c r="I32" s="446"/>
      <c r="J32" s="446"/>
      <c r="K32" s="446"/>
      <c r="L32" s="446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4"/>
      <c r="X32" s="443"/>
    </row>
    <row r="33" spans="1:24" ht="65.25" hidden="1" customHeight="1" x14ac:dyDescent="0.5">
      <c r="A33" s="451"/>
      <c r="B33" s="443"/>
      <c r="C33" s="443">
        <v>1201</v>
      </c>
      <c r="D33" s="443">
        <v>1200</v>
      </c>
      <c r="E33" s="449"/>
      <c r="F33" s="448"/>
      <c r="G33" s="447">
        <f>E33*F33</f>
        <v>0</v>
      </c>
      <c r="H33" s="445">
        <v>0</v>
      </c>
      <c r="I33" s="446"/>
      <c r="J33" s="446"/>
      <c r="K33" s="446">
        <v>0</v>
      </c>
      <c r="L33" s="446"/>
      <c r="M33" s="445">
        <f>G33+H33+I33+J33+K33+L33</f>
        <v>0</v>
      </c>
      <c r="N33" s="445"/>
      <c r="O33" s="445">
        <v>0</v>
      </c>
      <c r="P33" s="445"/>
      <c r="Q33" s="445">
        <v>0</v>
      </c>
      <c r="R33" s="445">
        <v>0</v>
      </c>
      <c r="S33" s="445">
        <v>0</v>
      </c>
      <c r="T33" s="445">
        <f>N33+O33+P33+Q33+R33+S33</f>
        <v>0</v>
      </c>
      <c r="U33" s="445">
        <f>M33-T33</f>
        <v>0</v>
      </c>
      <c r="V33" s="445">
        <f>G33*2%</f>
        <v>0</v>
      </c>
      <c r="W33" s="444">
        <f>U33-V33</f>
        <v>0</v>
      </c>
      <c r="X33" s="443"/>
    </row>
    <row r="34" spans="1:24" ht="65.25" hidden="1" customHeight="1" x14ac:dyDescent="0.5">
      <c r="A34" s="450"/>
      <c r="B34" s="443"/>
      <c r="C34" s="443"/>
      <c r="D34" s="443"/>
      <c r="E34" s="449"/>
      <c r="F34" s="448"/>
      <c r="G34" s="447"/>
      <c r="H34" s="445"/>
      <c r="I34" s="446"/>
      <c r="J34" s="446"/>
      <c r="K34" s="446"/>
      <c r="L34" s="446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4"/>
      <c r="X34" s="443"/>
    </row>
    <row r="35" spans="1:24" ht="65.25" customHeight="1" x14ac:dyDescent="0.5">
      <c r="A35" s="441" t="s">
        <v>543</v>
      </c>
      <c r="B35" s="443"/>
      <c r="C35" s="443">
        <v>1201</v>
      </c>
      <c r="D35" s="443">
        <v>1200</v>
      </c>
      <c r="E35" s="449">
        <v>200.5</v>
      </c>
      <c r="F35" s="448">
        <v>15</v>
      </c>
      <c r="G35" s="447">
        <f>E35*F35</f>
        <v>3007.5</v>
      </c>
      <c r="H35" s="445">
        <v>0</v>
      </c>
      <c r="I35" s="446">
        <v>0</v>
      </c>
      <c r="J35" s="446">
        <v>0</v>
      </c>
      <c r="K35" s="446">
        <v>0</v>
      </c>
      <c r="L35" s="446">
        <v>0</v>
      </c>
      <c r="M35" s="445">
        <f>G35+H35+I35+J35+K35+L35</f>
        <v>3007.5</v>
      </c>
      <c r="N35" s="445">
        <v>77.75</v>
      </c>
      <c r="O35" s="445">
        <f>G35*1.1875%</f>
        <v>35.714062499999997</v>
      </c>
      <c r="P35" s="445">
        <v>0</v>
      </c>
      <c r="Q35" s="445">
        <v>0</v>
      </c>
      <c r="R35" s="445">
        <v>0</v>
      </c>
      <c r="S35" s="445">
        <v>0</v>
      </c>
      <c r="T35" s="445">
        <f>N35+O35+P35+Q35+R35+S35</f>
        <v>113.4640625</v>
      </c>
      <c r="U35" s="445">
        <f>M35-T35</f>
        <v>2894.0359374999998</v>
      </c>
      <c r="V35" s="445">
        <v>0</v>
      </c>
      <c r="W35" s="444">
        <f>U35-V35</f>
        <v>2894.0359374999998</v>
      </c>
      <c r="X35" s="443"/>
    </row>
    <row r="36" spans="1:24" ht="65.25" customHeight="1" x14ac:dyDescent="0.5">
      <c r="A36" s="433" t="s">
        <v>542</v>
      </c>
      <c r="B36" s="443"/>
      <c r="C36" s="443"/>
      <c r="D36" s="443"/>
      <c r="E36" s="449"/>
      <c r="F36" s="448"/>
      <c r="G36" s="447"/>
      <c r="H36" s="445"/>
      <c r="I36" s="446"/>
      <c r="J36" s="446"/>
      <c r="K36" s="446"/>
      <c r="L36" s="446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4"/>
      <c r="X36" s="443"/>
    </row>
    <row r="37" spans="1:24" ht="65.25" customHeight="1" x14ac:dyDescent="0.5">
      <c r="A37" s="441" t="s">
        <v>541</v>
      </c>
      <c r="B37" s="443"/>
      <c r="C37" s="443">
        <v>1201</v>
      </c>
      <c r="D37" s="443">
        <v>1200</v>
      </c>
      <c r="E37" s="449">
        <v>190.8</v>
      </c>
      <c r="F37" s="448">
        <v>15</v>
      </c>
      <c r="G37" s="447">
        <f>E37*F37</f>
        <v>2862</v>
      </c>
      <c r="H37" s="445">
        <v>0</v>
      </c>
      <c r="I37" s="446">
        <v>0</v>
      </c>
      <c r="J37" s="446">
        <v>0</v>
      </c>
      <c r="K37" s="446">
        <v>0</v>
      </c>
      <c r="L37" s="446">
        <v>0</v>
      </c>
      <c r="M37" s="445">
        <f>G37+H37+I37+J37+K37+L37</f>
        <v>2862</v>
      </c>
      <c r="N37" s="445">
        <v>61.92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f>N37+O37+P37+Q37+R37+S37</f>
        <v>61.92</v>
      </c>
      <c r="U37" s="445">
        <f>M37-T37</f>
        <v>2800.08</v>
      </c>
      <c r="V37" s="445">
        <v>0</v>
      </c>
      <c r="W37" s="444">
        <f>U37-V37</f>
        <v>2800.08</v>
      </c>
      <c r="X37" s="443"/>
    </row>
    <row r="38" spans="1:24" ht="65.25" customHeight="1" x14ac:dyDescent="0.5">
      <c r="A38" s="433" t="s">
        <v>540</v>
      </c>
      <c r="B38" s="443"/>
      <c r="C38" s="443"/>
      <c r="D38" s="443"/>
      <c r="E38" s="449"/>
      <c r="F38" s="448"/>
      <c r="G38" s="447"/>
      <c r="H38" s="445"/>
      <c r="I38" s="446"/>
      <c r="J38" s="446"/>
      <c r="K38" s="446"/>
      <c r="L38" s="446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4"/>
      <c r="X38" s="443"/>
    </row>
    <row r="39" spans="1:24" ht="65.25" customHeight="1" x14ac:dyDescent="0.5">
      <c r="A39" s="441" t="s">
        <v>539</v>
      </c>
      <c r="B39" s="443"/>
      <c r="C39" s="443">
        <v>1201</v>
      </c>
      <c r="D39" s="443">
        <v>1200</v>
      </c>
      <c r="E39" s="449">
        <v>173.96</v>
      </c>
      <c r="F39" s="448">
        <v>15</v>
      </c>
      <c r="G39" s="447">
        <f>E39*F39</f>
        <v>2609.4</v>
      </c>
      <c r="H39" s="445">
        <v>0</v>
      </c>
      <c r="I39" s="446">
        <v>0</v>
      </c>
      <c r="J39" s="446">
        <v>0</v>
      </c>
      <c r="K39" s="446">
        <v>0</v>
      </c>
      <c r="L39" s="446">
        <v>0</v>
      </c>
      <c r="M39" s="445">
        <f>G39+H39+I39+J39+K39+L39</f>
        <v>2609.4</v>
      </c>
      <c r="N39" s="445">
        <v>19.52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f>N39+O39+P39+Q39+R39+S39</f>
        <v>19.52</v>
      </c>
      <c r="U39" s="445">
        <f>M39-T39</f>
        <v>2589.88</v>
      </c>
      <c r="V39" s="445">
        <v>52.19</v>
      </c>
      <c r="W39" s="444">
        <f>U39-V39</f>
        <v>2537.69</v>
      </c>
      <c r="X39" s="443"/>
    </row>
    <row r="40" spans="1:24" ht="65.25" customHeight="1" x14ac:dyDescent="0.5">
      <c r="A40" s="433" t="s">
        <v>538</v>
      </c>
      <c r="B40" s="443"/>
      <c r="C40" s="443"/>
      <c r="D40" s="443"/>
      <c r="E40" s="449"/>
      <c r="F40" s="448"/>
      <c r="G40" s="447"/>
      <c r="H40" s="445"/>
      <c r="I40" s="446"/>
      <c r="J40" s="446"/>
      <c r="K40" s="446"/>
      <c r="L40" s="446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4"/>
      <c r="X40" s="443"/>
    </row>
    <row r="41" spans="1:24" ht="65.25" customHeight="1" x14ac:dyDescent="0.5">
      <c r="A41" s="441" t="s">
        <v>537</v>
      </c>
      <c r="B41" s="443"/>
      <c r="C41" s="443">
        <v>1201</v>
      </c>
      <c r="D41" s="443">
        <v>1200</v>
      </c>
      <c r="E41" s="449">
        <v>153.37</v>
      </c>
      <c r="F41" s="448">
        <v>15</v>
      </c>
      <c r="G41" s="447">
        <f>E41*F41</f>
        <v>2300.5500000000002</v>
      </c>
      <c r="H41" s="445">
        <v>0</v>
      </c>
      <c r="I41" s="446">
        <v>0</v>
      </c>
      <c r="J41" s="446">
        <v>0</v>
      </c>
      <c r="K41" s="446">
        <v>0</v>
      </c>
      <c r="L41" s="446">
        <v>28.56</v>
      </c>
      <c r="M41" s="445">
        <f>G41+H41+I41+J41+K41+L41</f>
        <v>2329.11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f>N41+O41+P41+Q41+R41+S41</f>
        <v>0</v>
      </c>
      <c r="U41" s="445">
        <f>M41-T41</f>
        <v>2329.11</v>
      </c>
      <c r="V41" s="445">
        <v>46.01</v>
      </c>
      <c r="W41" s="444">
        <f>U41-V41</f>
        <v>2283.1</v>
      </c>
      <c r="X41" s="443"/>
    </row>
    <row r="42" spans="1:24" ht="65.25" customHeight="1" x14ac:dyDescent="0.5">
      <c r="A42" s="433" t="s">
        <v>536</v>
      </c>
      <c r="B42" s="443"/>
      <c r="C42" s="443"/>
      <c r="D42" s="443"/>
      <c r="E42" s="449"/>
      <c r="F42" s="448"/>
      <c r="G42" s="447"/>
      <c r="H42" s="445"/>
      <c r="I42" s="446"/>
      <c r="J42" s="446"/>
      <c r="K42" s="446"/>
      <c r="L42" s="446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4"/>
      <c r="X42" s="443"/>
    </row>
    <row r="43" spans="1:24" ht="65.25" customHeight="1" x14ac:dyDescent="0.5">
      <c r="A43" s="441" t="s">
        <v>535</v>
      </c>
      <c r="B43" s="443"/>
      <c r="C43" s="443">
        <v>1201</v>
      </c>
      <c r="D43" s="443">
        <v>1200</v>
      </c>
      <c r="E43" s="449">
        <v>262.52999999999997</v>
      </c>
      <c r="F43" s="448">
        <v>15</v>
      </c>
      <c r="G43" s="447">
        <f>E43*F43</f>
        <v>3937.95</v>
      </c>
      <c r="H43" s="445">
        <v>0</v>
      </c>
      <c r="I43" s="446">
        <v>0</v>
      </c>
      <c r="J43" s="446">
        <v>0</v>
      </c>
      <c r="K43" s="446">
        <v>0</v>
      </c>
      <c r="L43" s="446">
        <v>0</v>
      </c>
      <c r="M43" s="445">
        <f>G43+H43+I43+J43+K43+L43</f>
        <v>3937.95</v>
      </c>
      <c r="N43" s="445">
        <v>339.16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f>N43+O43+P43+Q43+R43+S43</f>
        <v>339.16</v>
      </c>
      <c r="U43" s="445">
        <f>M43-T43</f>
        <v>3598.79</v>
      </c>
      <c r="V43" s="445">
        <v>118.14</v>
      </c>
      <c r="W43" s="444">
        <f>U43-V43</f>
        <v>3480.65</v>
      </c>
      <c r="X43" s="443"/>
    </row>
    <row r="44" spans="1:24" ht="65.25" customHeight="1" x14ac:dyDescent="0.5">
      <c r="A44" s="433" t="s">
        <v>534</v>
      </c>
      <c r="B44" s="443"/>
      <c r="C44" s="443"/>
      <c r="D44" s="443"/>
      <c r="E44" s="449"/>
      <c r="F44" s="448"/>
      <c r="G44" s="447"/>
      <c r="H44" s="445"/>
      <c r="I44" s="446"/>
      <c r="J44" s="446"/>
      <c r="K44" s="446"/>
      <c r="L44" s="446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4"/>
      <c r="X44" s="443"/>
    </row>
    <row r="45" spans="1:24" ht="65.25" customHeight="1" x14ac:dyDescent="0.5">
      <c r="A45" s="441" t="s">
        <v>533</v>
      </c>
      <c r="B45" s="443"/>
      <c r="C45" s="443">
        <v>1201</v>
      </c>
      <c r="D45" s="443">
        <v>1200</v>
      </c>
      <c r="E45" s="449">
        <v>187.2</v>
      </c>
      <c r="F45" s="448">
        <v>15</v>
      </c>
      <c r="G45" s="447">
        <f>E45*F45</f>
        <v>2808</v>
      </c>
      <c r="H45" s="445">
        <v>0</v>
      </c>
      <c r="I45" s="446">
        <v>0</v>
      </c>
      <c r="J45" s="446">
        <v>0</v>
      </c>
      <c r="K45" s="446">
        <v>0</v>
      </c>
      <c r="L45" s="446">
        <v>0</v>
      </c>
      <c r="M45" s="445">
        <f>G45+H45+I45+J45+K45+L45</f>
        <v>2808</v>
      </c>
      <c r="N45" s="445">
        <v>56.05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f>N45+O45+P45+Q45+R45+S45</f>
        <v>56.05</v>
      </c>
      <c r="U45" s="445">
        <f>M45-T45</f>
        <v>2751.95</v>
      </c>
      <c r="V45" s="445">
        <v>56.16</v>
      </c>
      <c r="W45" s="444">
        <f>U45-V45</f>
        <v>2695.79</v>
      </c>
      <c r="X45" s="443"/>
    </row>
    <row r="46" spans="1:24" ht="65.25" customHeight="1" x14ac:dyDescent="0.5">
      <c r="A46" s="433" t="s">
        <v>532</v>
      </c>
      <c r="B46" s="443"/>
      <c r="C46" s="443"/>
      <c r="D46" s="443"/>
      <c r="E46" s="449"/>
      <c r="F46" s="448"/>
      <c r="G46" s="447"/>
      <c r="H46" s="445"/>
      <c r="I46" s="446"/>
      <c r="J46" s="446"/>
      <c r="K46" s="446"/>
      <c r="L46" s="446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4"/>
      <c r="X46" s="443"/>
    </row>
    <row r="47" spans="1:24" ht="65.25" customHeight="1" x14ac:dyDescent="0.5">
      <c r="A47" s="441" t="s">
        <v>530</v>
      </c>
      <c r="B47" s="443"/>
      <c r="C47" s="443">
        <v>1201</v>
      </c>
      <c r="D47" s="443">
        <v>1200</v>
      </c>
      <c r="E47" s="449">
        <v>249.6</v>
      </c>
      <c r="F47" s="448">
        <v>15</v>
      </c>
      <c r="G47" s="447">
        <f>E47*F47</f>
        <v>3744</v>
      </c>
      <c r="H47" s="445">
        <v>0</v>
      </c>
      <c r="I47" s="446">
        <v>0</v>
      </c>
      <c r="J47" s="446">
        <v>0</v>
      </c>
      <c r="K47" s="446">
        <v>0</v>
      </c>
      <c r="L47" s="446">
        <v>0</v>
      </c>
      <c r="M47" s="445">
        <f>G47+H47+I47+J47+K47+L47</f>
        <v>3744</v>
      </c>
      <c r="N47" s="445">
        <v>308.13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f>N47+O47+P47+Q47+R47+S47</f>
        <v>308.13</v>
      </c>
      <c r="U47" s="445">
        <f>M47-T47</f>
        <v>3435.87</v>
      </c>
      <c r="V47" s="445">
        <v>112.32</v>
      </c>
      <c r="W47" s="444">
        <f>U47-V47</f>
        <v>3323.5499999999997</v>
      </c>
      <c r="X47" s="443"/>
    </row>
    <row r="48" spans="1:24" ht="65.25" customHeight="1" x14ac:dyDescent="0.5">
      <c r="A48" s="433" t="s">
        <v>531</v>
      </c>
      <c r="B48" s="443"/>
      <c r="C48" s="443"/>
      <c r="D48" s="443"/>
      <c r="E48" s="449"/>
      <c r="F48" s="448"/>
      <c r="G48" s="447"/>
      <c r="H48" s="445"/>
      <c r="I48" s="446"/>
      <c r="J48" s="446"/>
      <c r="K48" s="446"/>
      <c r="L48" s="446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4"/>
      <c r="X48" s="443"/>
    </row>
    <row r="49" spans="1:24" ht="65.25" customHeight="1" x14ac:dyDescent="0.5">
      <c r="A49" s="441" t="s">
        <v>530</v>
      </c>
      <c r="B49" s="443"/>
      <c r="C49" s="443">
        <v>1201</v>
      </c>
      <c r="D49" s="443">
        <v>1200</v>
      </c>
      <c r="E49" s="449">
        <v>249.6</v>
      </c>
      <c r="F49" s="448">
        <v>15</v>
      </c>
      <c r="G49" s="447">
        <f>E49*F49</f>
        <v>3744</v>
      </c>
      <c r="H49" s="445">
        <v>0</v>
      </c>
      <c r="I49" s="446">
        <v>0</v>
      </c>
      <c r="J49" s="446">
        <v>0</v>
      </c>
      <c r="K49" s="446">
        <v>0</v>
      </c>
      <c r="L49" s="446">
        <v>0</v>
      </c>
      <c r="M49" s="445">
        <f>G49+H49+I49+J49+K49+L49</f>
        <v>3744</v>
      </c>
      <c r="N49" s="445">
        <v>308.13</v>
      </c>
      <c r="O49" s="445">
        <v>0</v>
      </c>
      <c r="P49" s="445">
        <v>0</v>
      </c>
      <c r="Q49" s="445">
        <v>0</v>
      </c>
      <c r="R49" s="445">
        <v>0</v>
      </c>
      <c r="S49" s="445">
        <v>0</v>
      </c>
      <c r="T49" s="445">
        <f>N49+O49+P49+Q49+R49+S49</f>
        <v>308.13</v>
      </c>
      <c r="U49" s="445">
        <f>M49-T49</f>
        <v>3435.87</v>
      </c>
      <c r="V49" s="445">
        <v>112.32</v>
      </c>
      <c r="W49" s="444">
        <f>U49-V49</f>
        <v>3323.5499999999997</v>
      </c>
      <c r="X49" s="443"/>
    </row>
    <row r="50" spans="1:24" ht="65.25" customHeight="1" x14ac:dyDescent="0.5">
      <c r="A50" s="433" t="s">
        <v>529</v>
      </c>
      <c r="B50" s="443"/>
      <c r="C50" s="443"/>
      <c r="D50" s="443"/>
      <c r="E50" s="449"/>
      <c r="F50" s="448"/>
      <c r="G50" s="447"/>
      <c r="H50" s="445"/>
      <c r="I50" s="446"/>
      <c r="J50" s="446"/>
      <c r="K50" s="446"/>
      <c r="L50" s="446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4"/>
      <c r="X50" s="443"/>
    </row>
    <row r="51" spans="1:24" ht="65.25" customHeight="1" x14ac:dyDescent="0.5">
      <c r="A51" s="441" t="s">
        <v>528</v>
      </c>
      <c r="B51" s="443"/>
      <c r="C51" s="443">
        <v>1201</v>
      </c>
      <c r="D51" s="443">
        <v>1200</v>
      </c>
      <c r="E51" s="449">
        <v>334.64</v>
      </c>
      <c r="F51" s="448">
        <v>15</v>
      </c>
      <c r="G51" s="447">
        <f>E51*F51</f>
        <v>5019.5999999999995</v>
      </c>
      <c r="H51" s="445">
        <v>0</v>
      </c>
      <c r="I51" s="446">
        <v>0</v>
      </c>
      <c r="J51" s="446">
        <v>0</v>
      </c>
      <c r="K51" s="446">
        <v>0</v>
      </c>
      <c r="L51" s="446">
        <v>0</v>
      </c>
      <c r="M51" s="445">
        <f>G51+H51+I51+J51+K51+L51</f>
        <v>5019.5999999999995</v>
      </c>
      <c r="N51" s="445">
        <v>527.02</v>
      </c>
      <c r="O51" s="445">
        <v>0</v>
      </c>
      <c r="P51" s="445">
        <v>0</v>
      </c>
      <c r="Q51" s="445">
        <v>0</v>
      </c>
      <c r="R51" s="445">
        <v>0</v>
      </c>
      <c r="S51" s="445">
        <v>0</v>
      </c>
      <c r="T51" s="445">
        <f>N51+O51+P51+Q51+R51+S51</f>
        <v>527.02</v>
      </c>
      <c r="U51" s="445">
        <f>M51-T51</f>
        <v>4492.58</v>
      </c>
      <c r="V51" s="445">
        <v>200.78</v>
      </c>
      <c r="W51" s="444">
        <f>U51-V51</f>
        <v>4291.8</v>
      </c>
      <c r="X51" s="443"/>
    </row>
    <row r="52" spans="1:24" ht="65.25" customHeight="1" x14ac:dyDescent="0.5">
      <c r="A52" s="433" t="s">
        <v>527</v>
      </c>
      <c r="B52" s="443"/>
      <c r="C52" s="443"/>
      <c r="D52" s="443"/>
      <c r="E52" s="449"/>
      <c r="F52" s="448"/>
      <c r="G52" s="447"/>
      <c r="H52" s="445"/>
      <c r="I52" s="446"/>
      <c r="J52" s="446"/>
      <c r="K52" s="446"/>
      <c r="L52" s="446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4"/>
      <c r="X52" s="443"/>
    </row>
    <row r="53" spans="1:24" ht="65.25" customHeight="1" x14ac:dyDescent="0.5">
      <c r="A53" s="441" t="s">
        <v>525</v>
      </c>
      <c r="B53" s="443"/>
      <c r="C53" s="443">
        <v>1201</v>
      </c>
      <c r="D53" s="443">
        <v>1200</v>
      </c>
      <c r="E53" s="449">
        <v>288.42</v>
      </c>
      <c r="F53" s="448">
        <v>15</v>
      </c>
      <c r="G53" s="447">
        <f>E53*F53</f>
        <v>4326.3</v>
      </c>
      <c r="H53" s="445">
        <v>0</v>
      </c>
      <c r="I53" s="446">
        <v>0</v>
      </c>
      <c r="J53" s="446">
        <v>0</v>
      </c>
      <c r="K53" s="446">
        <v>0</v>
      </c>
      <c r="L53" s="446">
        <v>0</v>
      </c>
      <c r="M53" s="445">
        <f>G53+H53+I53+J53+K53+L53</f>
        <v>4326.3</v>
      </c>
      <c r="N53" s="445">
        <v>402.78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f>N53+O53+P53+Q53+R53+S53</f>
        <v>402.78</v>
      </c>
      <c r="U53" s="445">
        <f>M53-T53</f>
        <v>3923.5200000000004</v>
      </c>
      <c r="V53" s="445">
        <v>0</v>
      </c>
      <c r="W53" s="444">
        <f>U53-V53</f>
        <v>3923.5200000000004</v>
      </c>
      <c r="X53" s="443"/>
    </row>
    <row r="54" spans="1:24" ht="65.25" customHeight="1" x14ac:dyDescent="0.5">
      <c r="A54" s="433" t="s">
        <v>526</v>
      </c>
      <c r="B54" s="443"/>
      <c r="C54" s="443"/>
      <c r="D54" s="443"/>
      <c r="E54" s="449"/>
      <c r="F54" s="448"/>
      <c r="G54" s="447"/>
      <c r="H54" s="445"/>
      <c r="I54" s="446"/>
      <c r="J54" s="446"/>
      <c r="K54" s="446"/>
      <c r="L54" s="446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4"/>
      <c r="X54" s="443"/>
    </row>
    <row r="55" spans="1:24" ht="65.25" customHeight="1" x14ac:dyDescent="0.5">
      <c r="A55" s="441" t="s">
        <v>525</v>
      </c>
      <c r="B55" s="443"/>
      <c r="C55" s="443">
        <v>1201</v>
      </c>
      <c r="D55" s="443">
        <v>1200</v>
      </c>
      <c r="E55" s="449">
        <v>288.42</v>
      </c>
      <c r="F55" s="448">
        <v>15</v>
      </c>
      <c r="G55" s="447">
        <f>E55*F55</f>
        <v>4326.3</v>
      </c>
      <c r="H55" s="445">
        <v>0</v>
      </c>
      <c r="I55" s="446">
        <v>0</v>
      </c>
      <c r="J55" s="446">
        <v>0</v>
      </c>
      <c r="K55" s="446">
        <v>0</v>
      </c>
      <c r="L55" s="446">
        <v>0</v>
      </c>
      <c r="M55" s="445">
        <f>G55+H55+I55+J55+K55+L55</f>
        <v>4326.3</v>
      </c>
      <c r="N55" s="445">
        <v>402.78</v>
      </c>
      <c r="O55" s="445">
        <v>0</v>
      </c>
      <c r="P55" s="445">
        <v>0</v>
      </c>
      <c r="Q55" s="445">
        <v>0</v>
      </c>
      <c r="R55" s="445">
        <v>0</v>
      </c>
      <c r="S55" s="445">
        <v>0</v>
      </c>
      <c r="T55" s="445">
        <f>N55+O55+P55+Q55+R55+S55</f>
        <v>402.78</v>
      </c>
      <c r="U55" s="445">
        <f>M55-T55</f>
        <v>3923.5200000000004</v>
      </c>
      <c r="V55" s="445">
        <v>173.05</v>
      </c>
      <c r="W55" s="444">
        <f>U55-V55</f>
        <v>3750.4700000000003</v>
      </c>
      <c r="X55" s="443"/>
    </row>
    <row r="56" spans="1:24" ht="65.25" customHeight="1" x14ac:dyDescent="0.5">
      <c r="A56" s="433" t="s">
        <v>524</v>
      </c>
      <c r="B56" s="443"/>
      <c r="C56" s="443"/>
      <c r="D56" s="443"/>
      <c r="E56" s="449"/>
      <c r="F56" s="448"/>
      <c r="G56" s="447"/>
      <c r="H56" s="445"/>
      <c r="I56" s="446"/>
      <c r="J56" s="446"/>
      <c r="K56" s="446"/>
      <c r="L56" s="446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4"/>
      <c r="X56" s="443"/>
    </row>
    <row r="57" spans="1:24" ht="65.25" customHeight="1" x14ac:dyDescent="0.5">
      <c r="A57" s="441" t="s">
        <v>523</v>
      </c>
      <c r="B57" s="443"/>
      <c r="C57" s="443">
        <v>1201</v>
      </c>
      <c r="D57" s="443">
        <v>1200</v>
      </c>
      <c r="E57" s="449">
        <v>167.26666</v>
      </c>
      <c r="F57" s="448">
        <v>15</v>
      </c>
      <c r="G57" s="447">
        <f>E57*F57</f>
        <v>2508.9998999999998</v>
      </c>
      <c r="H57" s="445">
        <v>0</v>
      </c>
      <c r="I57" s="446">
        <v>0</v>
      </c>
      <c r="J57" s="446">
        <v>0</v>
      </c>
      <c r="K57" s="446">
        <v>0</v>
      </c>
      <c r="L57" s="446">
        <v>0</v>
      </c>
      <c r="M57" s="445">
        <f>G57+H57+I57+J57+K57+L57</f>
        <v>2508.9998999999998</v>
      </c>
      <c r="N57" s="445">
        <v>8.6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f>N57+O57+P57+Q57+R57+S57</f>
        <v>8.6</v>
      </c>
      <c r="U57" s="445">
        <f>M57-T57</f>
        <v>2500.3998999999999</v>
      </c>
      <c r="V57" s="445">
        <v>0</v>
      </c>
      <c r="W57" s="444">
        <f>U57-V57</f>
        <v>2500.3998999999999</v>
      </c>
      <c r="X57" s="443"/>
    </row>
    <row r="58" spans="1:24" ht="65.25" customHeight="1" x14ac:dyDescent="0.5">
      <c r="A58" s="433" t="s">
        <v>522</v>
      </c>
      <c r="B58" s="443"/>
      <c r="C58" s="443"/>
      <c r="D58" s="443"/>
      <c r="E58" s="449"/>
      <c r="F58" s="448"/>
      <c r="G58" s="447"/>
      <c r="H58" s="445"/>
      <c r="I58" s="446"/>
      <c r="J58" s="446"/>
      <c r="K58" s="446"/>
      <c r="L58" s="446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4"/>
      <c r="X58" s="443"/>
    </row>
    <row r="59" spans="1:24" ht="65.25" customHeight="1" x14ac:dyDescent="0.5">
      <c r="A59" s="441" t="s">
        <v>521</v>
      </c>
      <c r="B59" s="443"/>
      <c r="C59" s="443">
        <v>1201</v>
      </c>
      <c r="D59" s="443">
        <v>1200</v>
      </c>
      <c r="E59" s="449">
        <v>233.63</v>
      </c>
      <c r="F59" s="448">
        <v>15</v>
      </c>
      <c r="G59" s="447">
        <f>E59*F59</f>
        <v>3504.45</v>
      </c>
      <c r="H59" s="445">
        <v>0</v>
      </c>
      <c r="I59" s="446">
        <v>0</v>
      </c>
      <c r="J59" s="446">
        <v>0</v>
      </c>
      <c r="K59" s="446">
        <v>0</v>
      </c>
      <c r="L59" s="446">
        <v>0</v>
      </c>
      <c r="M59" s="445">
        <f>G59+H59+I59+J59+K59+L59</f>
        <v>3504.45</v>
      </c>
      <c r="N59" s="445">
        <v>152.1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f>N59+O59+P59+Q59+R59+S59</f>
        <v>152.1</v>
      </c>
      <c r="U59" s="445">
        <f>M59-T59</f>
        <v>3352.35</v>
      </c>
      <c r="V59" s="445">
        <v>0</v>
      </c>
      <c r="W59" s="444">
        <f>U59-V59</f>
        <v>3352.35</v>
      </c>
      <c r="X59" s="443"/>
    </row>
    <row r="60" spans="1:24" ht="65.25" customHeight="1" x14ac:dyDescent="0.5">
      <c r="A60" s="433" t="s">
        <v>520</v>
      </c>
      <c r="B60" s="443"/>
      <c r="C60" s="443"/>
      <c r="D60" s="443"/>
      <c r="E60" s="449"/>
      <c r="F60" s="448"/>
      <c r="G60" s="447"/>
      <c r="H60" s="445"/>
      <c r="I60" s="446"/>
      <c r="J60" s="446"/>
      <c r="K60" s="446"/>
      <c r="L60" s="446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4"/>
      <c r="X60" s="443"/>
    </row>
    <row r="61" spans="1:24" ht="65.25" customHeight="1" x14ac:dyDescent="0.5">
      <c r="A61" s="441" t="s">
        <v>519</v>
      </c>
      <c r="B61" s="443"/>
      <c r="C61" s="443">
        <v>1201</v>
      </c>
      <c r="D61" s="443">
        <v>1200</v>
      </c>
      <c r="E61" s="449">
        <v>138.43</v>
      </c>
      <c r="F61" s="448">
        <v>7</v>
      </c>
      <c r="G61" s="447">
        <f>E61*F61</f>
        <v>969.01</v>
      </c>
      <c r="H61" s="445">
        <v>0</v>
      </c>
      <c r="I61" s="446">
        <v>0</v>
      </c>
      <c r="J61" s="446">
        <v>0</v>
      </c>
      <c r="K61" s="446">
        <v>0</v>
      </c>
      <c r="L61" s="446">
        <v>31.19</v>
      </c>
      <c r="M61" s="445">
        <f>G61+H61+I61+J61+K61+L61</f>
        <v>1000.2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f>N61+O61+P61+Q61+R61+S61</f>
        <v>0</v>
      </c>
      <c r="U61" s="445">
        <f>M61-T61</f>
        <v>1000.2</v>
      </c>
      <c r="V61" s="445">
        <v>0</v>
      </c>
      <c r="W61" s="444">
        <f>U61-V61</f>
        <v>1000.2</v>
      </c>
      <c r="X61" s="443"/>
    </row>
    <row r="62" spans="1:24" ht="65.25" customHeight="1" x14ac:dyDescent="0.5">
      <c r="A62" s="433" t="s">
        <v>518</v>
      </c>
      <c r="B62" s="443"/>
      <c r="C62" s="443"/>
      <c r="D62" s="443"/>
      <c r="E62" s="449"/>
      <c r="F62" s="448"/>
      <c r="G62" s="447"/>
      <c r="H62" s="445"/>
      <c r="I62" s="446"/>
      <c r="J62" s="446"/>
      <c r="K62" s="446"/>
      <c r="L62" s="446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4"/>
      <c r="X62" s="443"/>
    </row>
    <row r="63" spans="1:24" ht="65.25" customHeight="1" x14ac:dyDescent="0.5">
      <c r="A63" s="441" t="s">
        <v>517</v>
      </c>
      <c r="B63" s="443"/>
      <c r="C63" s="443">
        <v>1201</v>
      </c>
      <c r="D63" s="443">
        <v>1200</v>
      </c>
      <c r="E63" s="449">
        <v>133.4</v>
      </c>
      <c r="F63" s="448">
        <v>15</v>
      </c>
      <c r="G63" s="447">
        <f>E63*F63</f>
        <v>2001</v>
      </c>
      <c r="H63" s="445">
        <v>0</v>
      </c>
      <c r="I63" s="446">
        <v>0</v>
      </c>
      <c r="J63" s="446">
        <v>0</v>
      </c>
      <c r="K63" s="446">
        <v>0</v>
      </c>
      <c r="L63" s="446">
        <v>71.66</v>
      </c>
      <c r="M63" s="445">
        <f>G63+H63+I63+J63+K63+L63</f>
        <v>2072.66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0</v>
      </c>
      <c r="T63" s="445">
        <f>N63+O63+P63+Q63+R63+S63</f>
        <v>0</v>
      </c>
      <c r="U63" s="445">
        <f>M63-T63</f>
        <v>2072.66</v>
      </c>
      <c r="V63" s="445">
        <v>40.020000000000003</v>
      </c>
      <c r="W63" s="444">
        <f>U63-V63</f>
        <v>2032.6399999999999</v>
      </c>
      <c r="X63" s="443"/>
    </row>
    <row r="64" spans="1:24" ht="65.25" customHeight="1" x14ac:dyDescent="0.5">
      <c r="A64" s="433" t="s">
        <v>516</v>
      </c>
      <c r="B64" s="443"/>
      <c r="C64" s="443"/>
      <c r="D64" s="443"/>
      <c r="E64" s="449"/>
      <c r="F64" s="448"/>
      <c r="G64" s="447"/>
      <c r="H64" s="445"/>
      <c r="I64" s="446"/>
      <c r="J64" s="446"/>
      <c r="K64" s="446"/>
      <c r="L64" s="446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4"/>
      <c r="X64" s="443"/>
    </row>
    <row r="65" spans="1:24" ht="65.25" customHeight="1" x14ac:dyDescent="0.5">
      <c r="A65" s="441" t="s">
        <v>515</v>
      </c>
      <c r="B65" s="443"/>
      <c r="C65" s="443">
        <v>1201</v>
      </c>
      <c r="D65" s="443">
        <v>1200</v>
      </c>
      <c r="E65" s="449">
        <v>65.86</v>
      </c>
      <c r="F65" s="448">
        <v>15</v>
      </c>
      <c r="G65" s="447">
        <f>E65*F65</f>
        <v>987.9</v>
      </c>
      <c r="H65" s="445">
        <v>0</v>
      </c>
      <c r="I65" s="446">
        <v>0</v>
      </c>
      <c r="J65" s="446">
        <v>0</v>
      </c>
      <c r="K65" s="446">
        <v>0</v>
      </c>
      <c r="L65" s="446">
        <v>148.83000000000001</v>
      </c>
      <c r="M65" s="445">
        <f>G65+H65+I65+J65+K65+L65</f>
        <v>1136.73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0</v>
      </c>
      <c r="T65" s="445">
        <f>N65+O65+P65+Q65+R65+S65</f>
        <v>0</v>
      </c>
      <c r="U65" s="445">
        <f>M65-T65</f>
        <v>1136.73</v>
      </c>
      <c r="V65" s="445">
        <v>0</v>
      </c>
      <c r="W65" s="444">
        <f>U65-V65</f>
        <v>1136.73</v>
      </c>
      <c r="X65" s="443"/>
    </row>
    <row r="66" spans="1:24" ht="65.25" customHeight="1" x14ac:dyDescent="0.5">
      <c r="A66" s="433" t="s">
        <v>514</v>
      </c>
      <c r="B66" s="443"/>
      <c r="C66" s="443"/>
      <c r="D66" s="443"/>
      <c r="E66" s="449"/>
      <c r="F66" s="448"/>
      <c r="G66" s="447"/>
      <c r="H66" s="445"/>
      <c r="I66" s="446"/>
      <c r="J66" s="446"/>
      <c r="K66" s="446"/>
      <c r="L66" s="446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4"/>
      <c r="X66" s="443"/>
    </row>
    <row r="67" spans="1:24" ht="65.25" customHeight="1" x14ac:dyDescent="0.5">
      <c r="A67" s="441" t="s">
        <v>513</v>
      </c>
      <c r="B67" s="443"/>
      <c r="C67" s="443">
        <v>1201</v>
      </c>
      <c r="D67" s="443">
        <v>1200</v>
      </c>
      <c r="E67" s="449">
        <v>159.46</v>
      </c>
      <c r="F67" s="448">
        <v>15</v>
      </c>
      <c r="G67" s="447">
        <f>E67*F67</f>
        <v>2391.9</v>
      </c>
      <c r="H67" s="445">
        <v>0</v>
      </c>
      <c r="I67" s="446">
        <v>0</v>
      </c>
      <c r="J67" s="446">
        <v>0</v>
      </c>
      <c r="K67" s="446">
        <v>0</v>
      </c>
      <c r="L67" s="446">
        <v>4.1399999999999997</v>
      </c>
      <c r="M67" s="445">
        <f>G67+H67+I67+J67+K67+L67</f>
        <v>2396.04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0</v>
      </c>
      <c r="T67" s="445">
        <f>N67+O67+P67+Q67+R67+S67</f>
        <v>0</v>
      </c>
      <c r="U67" s="445">
        <f>M67-T67</f>
        <v>2396.04</v>
      </c>
      <c r="V67" s="445">
        <v>0</v>
      </c>
      <c r="W67" s="444">
        <f>U67-V67</f>
        <v>2396.04</v>
      </c>
      <c r="X67" s="443"/>
    </row>
    <row r="68" spans="1:24" ht="65.25" customHeight="1" x14ac:dyDescent="0.5">
      <c r="A68" s="433" t="s">
        <v>512</v>
      </c>
      <c r="B68" s="443"/>
      <c r="C68" s="443"/>
      <c r="D68" s="443"/>
      <c r="E68" s="449"/>
      <c r="F68" s="448"/>
      <c r="G68" s="447"/>
      <c r="H68" s="445"/>
      <c r="I68" s="446"/>
      <c r="J68" s="446"/>
      <c r="K68" s="446"/>
      <c r="L68" s="446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4"/>
      <c r="X68" s="443"/>
    </row>
    <row r="69" spans="1:24" ht="65.25" customHeight="1" x14ac:dyDescent="0.5">
      <c r="A69" s="441" t="s">
        <v>511</v>
      </c>
      <c r="B69" s="443"/>
      <c r="C69" s="443">
        <v>1201</v>
      </c>
      <c r="D69" s="443">
        <v>1200</v>
      </c>
      <c r="E69" s="449">
        <v>288.42</v>
      </c>
      <c r="F69" s="448">
        <v>15</v>
      </c>
      <c r="G69" s="447">
        <f>E69*F69</f>
        <v>4326.3</v>
      </c>
      <c r="H69" s="445">
        <v>0</v>
      </c>
      <c r="I69" s="446">
        <v>0</v>
      </c>
      <c r="J69" s="446">
        <v>0</v>
      </c>
      <c r="K69" s="446">
        <v>0</v>
      </c>
      <c r="L69" s="446">
        <v>0</v>
      </c>
      <c r="M69" s="445">
        <f>G69+H69+I69+J69+K69+L69</f>
        <v>4326.3</v>
      </c>
      <c r="N69" s="445">
        <v>402.78</v>
      </c>
      <c r="O69" s="445">
        <v>0</v>
      </c>
      <c r="P69" s="445">
        <v>0</v>
      </c>
      <c r="Q69" s="445">
        <v>0</v>
      </c>
      <c r="R69" s="445">
        <v>0</v>
      </c>
      <c r="S69" s="445">
        <v>0</v>
      </c>
      <c r="T69" s="445">
        <f>N69+O69+P69+Q69+R69+S69</f>
        <v>402.78</v>
      </c>
      <c r="U69" s="445">
        <f>M69-T69</f>
        <v>3923.5200000000004</v>
      </c>
      <c r="V69" s="445">
        <v>173.05</v>
      </c>
      <c r="W69" s="444">
        <f>U69-V69</f>
        <v>3750.4700000000003</v>
      </c>
      <c r="X69" s="443"/>
    </row>
    <row r="70" spans="1:24" ht="65.25" customHeight="1" x14ac:dyDescent="0.5">
      <c r="A70" s="433" t="s">
        <v>510</v>
      </c>
      <c r="B70" s="443"/>
      <c r="C70" s="443"/>
      <c r="D70" s="443"/>
      <c r="E70" s="449"/>
      <c r="F70" s="448"/>
      <c r="G70" s="447"/>
      <c r="H70" s="445"/>
      <c r="I70" s="446"/>
      <c r="J70" s="446"/>
      <c r="K70" s="446"/>
      <c r="L70" s="446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4"/>
      <c r="X70" s="443"/>
    </row>
    <row r="71" spans="1:24" ht="65.25" customHeight="1" x14ac:dyDescent="0.5">
      <c r="A71" s="441" t="s">
        <v>509</v>
      </c>
      <c r="B71" s="443"/>
      <c r="C71" s="443">
        <v>1201</v>
      </c>
      <c r="D71" s="443">
        <v>1200</v>
      </c>
      <c r="E71" s="449">
        <v>291.14999999999998</v>
      </c>
      <c r="F71" s="448">
        <v>15</v>
      </c>
      <c r="G71" s="447">
        <f>E71*F71</f>
        <v>4367.25</v>
      </c>
      <c r="H71" s="445">
        <v>0</v>
      </c>
      <c r="I71" s="446">
        <v>0</v>
      </c>
      <c r="J71" s="446">
        <v>0</v>
      </c>
      <c r="K71" s="446">
        <v>0</v>
      </c>
      <c r="L71" s="446">
        <v>0</v>
      </c>
      <c r="M71" s="445">
        <f>G71+H71+I71+J71+K71+L71</f>
        <v>4367.25</v>
      </c>
      <c r="N71" s="445">
        <v>410.11</v>
      </c>
      <c r="O71" s="445">
        <v>0</v>
      </c>
      <c r="P71" s="445">
        <v>0</v>
      </c>
      <c r="Q71" s="445">
        <v>0</v>
      </c>
      <c r="R71" s="445">
        <v>0</v>
      </c>
      <c r="S71" s="445">
        <v>0</v>
      </c>
      <c r="T71" s="445">
        <f>N71+O71+P71+Q71+R71+S71</f>
        <v>410.11</v>
      </c>
      <c r="U71" s="445">
        <f>M71-T71</f>
        <v>3957.14</v>
      </c>
      <c r="V71" s="445">
        <v>481.53</v>
      </c>
      <c r="W71" s="444">
        <f>U71-V71</f>
        <v>3475.6099999999997</v>
      </c>
      <c r="X71" s="443"/>
    </row>
    <row r="72" spans="1:24" ht="65.25" customHeight="1" x14ac:dyDescent="0.5">
      <c r="A72" s="433" t="s">
        <v>508</v>
      </c>
      <c r="B72" s="443"/>
      <c r="C72" s="443"/>
      <c r="D72" s="443"/>
      <c r="E72" s="449"/>
      <c r="F72" s="448"/>
      <c r="G72" s="447"/>
      <c r="H72" s="445"/>
      <c r="I72" s="446"/>
      <c r="J72" s="446"/>
      <c r="K72" s="446"/>
      <c r="L72" s="446"/>
      <c r="M72" s="445"/>
      <c r="N72" s="445"/>
      <c r="O72" s="445"/>
      <c r="P72" s="445"/>
      <c r="Q72" s="445"/>
      <c r="R72" s="445"/>
      <c r="S72" s="445"/>
      <c r="T72" s="445"/>
      <c r="U72" s="445"/>
      <c r="V72" s="445"/>
      <c r="W72" s="444"/>
      <c r="X72" s="443"/>
    </row>
    <row r="73" spans="1:24" ht="65.25" customHeight="1" x14ac:dyDescent="0.5">
      <c r="A73" s="441" t="s">
        <v>507</v>
      </c>
      <c r="B73" s="443"/>
      <c r="C73" s="443">
        <v>1201</v>
      </c>
      <c r="D73" s="443">
        <v>1200</v>
      </c>
      <c r="E73" s="449">
        <v>194.14</v>
      </c>
      <c r="F73" s="448">
        <v>15</v>
      </c>
      <c r="G73" s="447">
        <f>E73*F73</f>
        <v>2912.1</v>
      </c>
      <c r="H73" s="445">
        <v>0</v>
      </c>
      <c r="I73" s="446">
        <v>0</v>
      </c>
      <c r="J73" s="446">
        <v>0</v>
      </c>
      <c r="K73" s="446">
        <v>0</v>
      </c>
      <c r="L73" s="446">
        <v>0</v>
      </c>
      <c r="M73" s="445">
        <f>G73+H73+I73+J73+K73+L73</f>
        <v>2912.1</v>
      </c>
      <c r="N73" s="445">
        <v>67.37</v>
      </c>
      <c r="O73" s="445">
        <v>0</v>
      </c>
      <c r="P73" s="445">
        <v>0</v>
      </c>
      <c r="Q73" s="445">
        <v>0</v>
      </c>
      <c r="R73" s="445">
        <v>0</v>
      </c>
      <c r="S73" s="445">
        <v>0</v>
      </c>
      <c r="T73" s="445">
        <f>N73+O73+P73+Q73+R73+S73</f>
        <v>67.37</v>
      </c>
      <c r="U73" s="445">
        <f>M73-T73</f>
        <v>2844.73</v>
      </c>
      <c r="V73" s="445">
        <v>58.24</v>
      </c>
      <c r="W73" s="444">
        <f>U73-V73</f>
        <v>2786.4900000000002</v>
      </c>
      <c r="X73" s="443"/>
    </row>
    <row r="74" spans="1:24" ht="65.25" customHeight="1" x14ac:dyDescent="0.5">
      <c r="A74" s="433" t="s">
        <v>506</v>
      </c>
      <c r="B74" s="443"/>
      <c r="C74" s="443"/>
      <c r="D74" s="443"/>
      <c r="E74" s="449"/>
      <c r="F74" s="448"/>
      <c r="G74" s="447"/>
      <c r="H74" s="445"/>
      <c r="I74" s="446"/>
      <c r="J74" s="446"/>
      <c r="K74" s="446"/>
      <c r="L74" s="446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4"/>
      <c r="X74" s="443"/>
    </row>
    <row r="75" spans="1:24" ht="65.25" customHeight="1" x14ac:dyDescent="0.5">
      <c r="A75" s="441" t="s">
        <v>505</v>
      </c>
      <c r="B75" s="443"/>
      <c r="C75" s="443">
        <v>1201</v>
      </c>
      <c r="D75" s="443">
        <v>1200</v>
      </c>
      <c r="E75" s="449">
        <v>138.66</v>
      </c>
      <c r="F75" s="448">
        <v>15</v>
      </c>
      <c r="G75" s="447">
        <f>E75*F75</f>
        <v>2079.9</v>
      </c>
      <c r="H75" s="445">
        <v>0</v>
      </c>
      <c r="I75" s="446">
        <v>0</v>
      </c>
      <c r="J75" s="446">
        <v>0</v>
      </c>
      <c r="K75" s="446">
        <v>0</v>
      </c>
      <c r="L75" s="446">
        <v>66.5</v>
      </c>
      <c r="M75" s="445">
        <f>G75+H75+I75+J75+K75+L75</f>
        <v>2146.4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0</v>
      </c>
      <c r="T75" s="445">
        <f>N75+O75+P75+Q75+R75+S75</f>
        <v>0</v>
      </c>
      <c r="U75" s="445">
        <f>M75-T75</f>
        <v>2146.4</v>
      </c>
      <c r="V75" s="445">
        <v>0</v>
      </c>
      <c r="W75" s="444">
        <f>U75-V75</f>
        <v>2146.4</v>
      </c>
      <c r="X75" s="443"/>
    </row>
    <row r="76" spans="1:24" ht="65.25" customHeight="1" x14ac:dyDescent="0.5">
      <c r="A76" s="433" t="s">
        <v>504</v>
      </c>
      <c r="B76" s="443"/>
      <c r="C76" s="443"/>
      <c r="D76" s="443"/>
      <c r="E76" s="449"/>
      <c r="F76" s="448"/>
      <c r="G76" s="447"/>
      <c r="H76" s="445"/>
      <c r="I76" s="446"/>
      <c r="J76" s="446"/>
      <c r="K76" s="446"/>
      <c r="L76" s="446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4"/>
      <c r="X76" s="443"/>
    </row>
    <row r="77" spans="1:24" ht="65.25" customHeight="1" x14ac:dyDescent="0.5">
      <c r="A77" s="441" t="s">
        <v>503</v>
      </c>
      <c r="B77" s="443"/>
      <c r="C77" s="443">
        <v>1201</v>
      </c>
      <c r="D77" s="443">
        <v>1200</v>
      </c>
      <c r="E77" s="449">
        <v>167.26660000000001</v>
      </c>
      <c r="F77" s="448">
        <v>15</v>
      </c>
      <c r="G77" s="447">
        <f>E77*F77</f>
        <v>2508.9990000000003</v>
      </c>
      <c r="H77" s="445">
        <v>0</v>
      </c>
      <c r="I77" s="446">
        <v>0</v>
      </c>
      <c r="J77" s="446">
        <v>0</v>
      </c>
      <c r="K77" s="446">
        <v>0</v>
      </c>
      <c r="L77" s="446">
        <v>0</v>
      </c>
      <c r="M77" s="445">
        <f>G77+H77+I77+J77+K77+L77</f>
        <v>2508.9990000000003</v>
      </c>
      <c r="N77" s="445">
        <v>8.6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f>N77+O77+P77+Q77+R77+S77</f>
        <v>8.6</v>
      </c>
      <c r="U77" s="445">
        <f>M77-T77</f>
        <v>2500.3990000000003</v>
      </c>
      <c r="V77" s="445">
        <v>0</v>
      </c>
      <c r="W77" s="444">
        <f>U77-V77</f>
        <v>2500.3990000000003</v>
      </c>
      <c r="X77" s="443"/>
    </row>
    <row r="78" spans="1:24" ht="65.25" customHeight="1" x14ac:dyDescent="0.5">
      <c r="A78" s="433" t="s">
        <v>502</v>
      </c>
      <c r="B78" s="443"/>
      <c r="C78" s="443"/>
      <c r="D78" s="443"/>
      <c r="E78" s="449"/>
      <c r="F78" s="448"/>
      <c r="G78" s="447"/>
      <c r="H78" s="445"/>
      <c r="I78" s="446"/>
      <c r="J78" s="446"/>
      <c r="K78" s="446"/>
      <c r="L78" s="446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4"/>
      <c r="X78" s="443"/>
    </row>
    <row r="79" spans="1:24" ht="65.25" customHeight="1" x14ac:dyDescent="0.5">
      <c r="A79" s="441" t="s">
        <v>104</v>
      </c>
      <c r="B79" s="443"/>
      <c r="C79" s="443">
        <v>1201</v>
      </c>
      <c r="D79" s="443">
        <v>1200</v>
      </c>
      <c r="E79" s="449">
        <v>221.66</v>
      </c>
      <c r="F79" s="448">
        <v>15</v>
      </c>
      <c r="G79" s="447">
        <f>E79*F79</f>
        <v>3324.9</v>
      </c>
      <c r="H79" s="445">
        <v>0</v>
      </c>
      <c r="I79" s="446">
        <v>0</v>
      </c>
      <c r="J79" s="446">
        <v>0</v>
      </c>
      <c r="K79" s="446">
        <v>0</v>
      </c>
      <c r="L79" s="446">
        <v>0</v>
      </c>
      <c r="M79" s="445">
        <f>G79+H79+I79+J79+K79+L79</f>
        <v>3324.9</v>
      </c>
      <c r="N79" s="445">
        <v>132.57</v>
      </c>
      <c r="O79" s="445">
        <v>0</v>
      </c>
      <c r="P79" s="445">
        <v>0</v>
      </c>
      <c r="Q79" s="445">
        <v>0</v>
      </c>
      <c r="R79" s="445">
        <v>0</v>
      </c>
      <c r="S79" s="445">
        <v>0</v>
      </c>
      <c r="T79" s="445">
        <f>N79+O79+P79+Q79+R79+S79</f>
        <v>132.57</v>
      </c>
      <c r="U79" s="445">
        <f>M79-T79</f>
        <v>3192.33</v>
      </c>
      <c r="V79" s="445">
        <v>0</v>
      </c>
      <c r="W79" s="444">
        <f>U79-V79</f>
        <v>3192.33</v>
      </c>
      <c r="X79" s="443"/>
    </row>
    <row r="80" spans="1:24" ht="65.25" customHeight="1" x14ac:dyDescent="0.5">
      <c r="A80" s="433" t="s">
        <v>501</v>
      </c>
      <c r="B80" s="443"/>
      <c r="C80" s="443"/>
      <c r="D80" s="443"/>
      <c r="E80" s="449"/>
      <c r="F80" s="448"/>
      <c r="G80" s="447"/>
      <c r="H80" s="445"/>
      <c r="I80" s="446"/>
      <c r="J80" s="446"/>
      <c r="K80" s="446"/>
      <c r="L80" s="446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4"/>
      <c r="X80" s="443"/>
    </row>
    <row r="81" spans="1:24" ht="65.25" customHeight="1" x14ac:dyDescent="0.5">
      <c r="A81" s="441" t="s">
        <v>104</v>
      </c>
      <c r="B81" s="443"/>
      <c r="C81" s="443">
        <v>1201</v>
      </c>
      <c r="D81" s="443">
        <v>1200</v>
      </c>
      <c r="E81" s="449">
        <v>222.26666</v>
      </c>
      <c r="F81" s="448">
        <v>15</v>
      </c>
      <c r="G81" s="447">
        <f>E81*F81</f>
        <v>3333.9998999999998</v>
      </c>
      <c r="H81" s="445">
        <v>0</v>
      </c>
      <c r="I81" s="446">
        <v>0</v>
      </c>
      <c r="J81" s="446">
        <v>0</v>
      </c>
      <c r="K81" s="446">
        <v>0</v>
      </c>
      <c r="L81" s="446">
        <v>0</v>
      </c>
      <c r="M81" s="445">
        <f>G81+H81+I81+J81+K81+L81</f>
        <v>3333.9998999999998</v>
      </c>
      <c r="N81" s="445">
        <v>133.56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f>N81+O81+P81+Q81+R81+S81</f>
        <v>133.56</v>
      </c>
      <c r="U81" s="445">
        <f>M81-T81</f>
        <v>3200.4398999999999</v>
      </c>
      <c r="V81" s="445">
        <v>0</v>
      </c>
      <c r="W81" s="444">
        <f>U81-V81</f>
        <v>3200.4398999999999</v>
      </c>
      <c r="X81" s="443"/>
    </row>
    <row r="82" spans="1:24" ht="65.25" customHeight="1" x14ac:dyDescent="0.5">
      <c r="A82" s="433" t="s">
        <v>500</v>
      </c>
      <c r="B82" s="443"/>
      <c r="C82" s="443"/>
      <c r="D82" s="443"/>
      <c r="E82" s="449"/>
      <c r="F82" s="448"/>
      <c r="G82" s="447"/>
      <c r="H82" s="445"/>
      <c r="I82" s="446"/>
      <c r="J82" s="446"/>
      <c r="K82" s="446"/>
      <c r="L82" s="446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4"/>
      <c r="X82" s="443"/>
    </row>
    <row r="83" spans="1:24" ht="65.25" customHeight="1" x14ac:dyDescent="0.5">
      <c r="A83" s="441" t="s">
        <v>104</v>
      </c>
      <c r="B83" s="443"/>
      <c r="C83" s="443">
        <v>1201</v>
      </c>
      <c r="D83" s="443">
        <v>1200</v>
      </c>
      <c r="E83" s="449">
        <v>167.26660000000001</v>
      </c>
      <c r="F83" s="448">
        <v>15</v>
      </c>
      <c r="G83" s="447">
        <f>E83*F83</f>
        <v>2508.9990000000003</v>
      </c>
      <c r="H83" s="445">
        <v>0</v>
      </c>
      <c r="I83" s="446">
        <v>0</v>
      </c>
      <c r="J83" s="446">
        <v>0</v>
      </c>
      <c r="K83" s="446">
        <v>0</v>
      </c>
      <c r="L83" s="446">
        <v>0</v>
      </c>
      <c r="M83" s="445">
        <f>G83+H83+I83+J83+K83+L83</f>
        <v>2508.9990000000003</v>
      </c>
      <c r="N83" s="445">
        <v>8.6</v>
      </c>
      <c r="O83" s="445">
        <v>0</v>
      </c>
      <c r="P83" s="445">
        <v>0</v>
      </c>
      <c r="Q83" s="445">
        <v>0</v>
      </c>
      <c r="R83" s="445">
        <v>0</v>
      </c>
      <c r="S83" s="445">
        <v>0</v>
      </c>
      <c r="T83" s="445">
        <f>N83+O83+P83+Q83+R83+S83</f>
        <v>8.6</v>
      </c>
      <c r="U83" s="445">
        <f>M83-T83</f>
        <v>2500.3990000000003</v>
      </c>
      <c r="V83" s="445">
        <v>0</v>
      </c>
      <c r="W83" s="444">
        <f>U83-V83</f>
        <v>2500.3990000000003</v>
      </c>
      <c r="X83" s="443"/>
    </row>
    <row r="84" spans="1:24" ht="65.25" customHeight="1" x14ac:dyDescent="0.5">
      <c r="A84" s="433" t="s">
        <v>499</v>
      </c>
      <c r="B84" s="443"/>
      <c r="C84" s="443"/>
      <c r="D84" s="443"/>
      <c r="E84" s="449"/>
      <c r="F84" s="448"/>
      <c r="G84" s="447"/>
      <c r="H84" s="445"/>
      <c r="I84" s="446"/>
      <c r="J84" s="446"/>
      <c r="K84" s="446"/>
      <c r="L84" s="446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4"/>
      <c r="X84" s="443"/>
    </row>
    <row r="85" spans="1:24" ht="65.25" customHeight="1" x14ac:dyDescent="0.5">
      <c r="A85" s="441" t="s">
        <v>498</v>
      </c>
      <c r="B85" s="443"/>
      <c r="C85" s="443">
        <v>1201</v>
      </c>
      <c r="D85" s="443">
        <v>1200</v>
      </c>
      <c r="E85" s="449">
        <v>173.96</v>
      </c>
      <c r="F85" s="448">
        <v>15</v>
      </c>
      <c r="G85" s="447">
        <f>E85*F85</f>
        <v>2609.4</v>
      </c>
      <c r="H85" s="445">
        <v>0</v>
      </c>
      <c r="I85" s="446">
        <v>0</v>
      </c>
      <c r="J85" s="446">
        <v>0</v>
      </c>
      <c r="K85" s="446">
        <v>0</v>
      </c>
      <c r="L85" s="446">
        <v>0</v>
      </c>
      <c r="M85" s="445">
        <f>G85+H85+I85+J85+K85+L85</f>
        <v>2609.4</v>
      </c>
      <c r="N85" s="445">
        <v>19.52</v>
      </c>
      <c r="O85" s="445">
        <v>0</v>
      </c>
      <c r="P85" s="445">
        <v>0</v>
      </c>
      <c r="Q85" s="445">
        <v>0</v>
      </c>
      <c r="R85" s="445">
        <v>0</v>
      </c>
      <c r="S85" s="445">
        <v>0</v>
      </c>
      <c r="T85" s="445">
        <f>N85+O85+P85+Q85+R85+S85</f>
        <v>19.52</v>
      </c>
      <c r="U85" s="445">
        <f>M85-T85</f>
        <v>2589.88</v>
      </c>
      <c r="V85" s="445">
        <v>0</v>
      </c>
      <c r="W85" s="444">
        <f>U85-V85</f>
        <v>2589.88</v>
      </c>
      <c r="X85" s="443"/>
    </row>
    <row r="86" spans="1:24" ht="65.25" customHeight="1" x14ac:dyDescent="0.5">
      <c r="A86" s="433" t="s">
        <v>497</v>
      </c>
      <c r="B86" s="443"/>
      <c r="C86" s="443"/>
      <c r="D86" s="443"/>
      <c r="E86" s="449"/>
      <c r="F86" s="448"/>
      <c r="G86" s="447"/>
      <c r="H86" s="445"/>
      <c r="I86" s="446"/>
      <c r="J86" s="446"/>
      <c r="K86" s="446"/>
      <c r="L86" s="446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4"/>
      <c r="X86" s="443"/>
    </row>
    <row r="87" spans="1:24" ht="65.25" customHeight="1" x14ac:dyDescent="0.5">
      <c r="A87" s="441" t="s">
        <v>496</v>
      </c>
      <c r="B87" s="443"/>
      <c r="C87" s="443">
        <v>1201</v>
      </c>
      <c r="D87" s="443">
        <v>1200</v>
      </c>
      <c r="E87" s="449">
        <v>216.32</v>
      </c>
      <c r="F87" s="448">
        <v>15</v>
      </c>
      <c r="G87" s="447">
        <f>E87*F87</f>
        <v>3244.7999999999997</v>
      </c>
      <c r="H87" s="445">
        <v>0</v>
      </c>
      <c r="I87" s="446">
        <v>0</v>
      </c>
      <c r="J87" s="446">
        <v>0</v>
      </c>
      <c r="K87" s="446">
        <v>0</v>
      </c>
      <c r="L87" s="446">
        <v>0</v>
      </c>
      <c r="M87" s="445">
        <f>G87+H87+I87+J87+K87+L87</f>
        <v>3244.7999999999997</v>
      </c>
      <c r="N87" s="445">
        <v>123.85</v>
      </c>
      <c r="O87" s="445">
        <v>0</v>
      </c>
      <c r="P87" s="445">
        <v>0</v>
      </c>
      <c r="Q87" s="445">
        <v>0</v>
      </c>
      <c r="R87" s="445">
        <v>0</v>
      </c>
      <c r="S87" s="445">
        <v>0</v>
      </c>
      <c r="T87" s="445">
        <f>N87+O87+P87+Q87+R87+S87</f>
        <v>123.85</v>
      </c>
      <c r="U87" s="445">
        <f>M87-T87</f>
        <v>3120.95</v>
      </c>
      <c r="V87" s="445">
        <v>97.34</v>
      </c>
      <c r="W87" s="444">
        <f>U87-V87</f>
        <v>3023.6099999999997</v>
      </c>
      <c r="X87" s="443"/>
    </row>
    <row r="88" spans="1:24" ht="65.25" customHeight="1" x14ac:dyDescent="0.5">
      <c r="A88" s="433" t="s">
        <v>495</v>
      </c>
      <c r="B88" s="443"/>
      <c r="C88" s="443"/>
      <c r="D88" s="443"/>
      <c r="E88" s="449"/>
      <c r="F88" s="448"/>
      <c r="G88" s="447"/>
      <c r="H88" s="445"/>
      <c r="I88" s="446"/>
      <c r="J88" s="446"/>
      <c r="K88" s="446"/>
      <c r="L88" s="446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4"/>
      <c r="X88" s="443"/>
    </row>
    <row r="89" spans="1:24" ht="65.25" customHeight="1" x14ac:dyDescent="0.5">
      <c r="A89" s="441" t="s">
        <v>492</v>
      </c>
      <c r="B89" s="443"/>
      <c r="C89" s="443">
        <v>1201</v>
      </c>
      <c r="D89" s="443">
        <v>1200</v>
      </c>
      <c r="E89" s="449">
        <v>263.41000000000003</v>
      </c>
      <c r="F89" s="448">
        <v>15</v>
      </c>
      <c r="G89" s="447">
        <f>E89*F89</f>
        <v>3951.1500000000005</v>
      </c>
      <c r="H89" s="445">
        <v>0</v>
      </c>
      <c r="I89" s="446">
        <v>0</v>
      </c>
      <c r="J89" s="446">
        <v>0</v>
      </c>
      <c r="K89" s="446">
        <v>0</v>
      </c>
      <c r="L89" s="446">
        <v>0</v>
      </c>
      <c r="M89" s="445">
        <f>G89+H89+I89+J89+K89+L89</f>
        <v>3951.1500000000005</v>
      </c>
      <c r="N89" s="445">
        <v>341.27</v>
      </c>
      <c r="O89" s="445">
        <v>0</v>
      </c>
      <c r="P89" s="445">
        <v>0</v>
      </c>
      <c r="Q89" s="445">
        <v>0</v>
      </c>
      <c r="R89" s="445">
        <v>0</v>
      </c>
      <c r="S89" s="445">
        <v>0</v>
      </c>
      <c r="T89" s="445">
        <f>N89+O89+P89+Q89+R89+S89</f>
        <v>341.27</v>
      </c>
      <c r="U89" s="445">
        <f>M89-T89</f>
        <v>3609.8800000000006</v>
      </c>
      <c r="V89" s="445">
        <v>0</v>
      </c>
      <c r="W89" s="444">
        <f>U89-V89</f>
        <v>3609.8800000000006</v>
      </c>
      <c r="X89" s="443"/>
    </row>
    <row r="90" spans="1:24" ht="65.25" customHeight="1" x14ac:dyDescent="0.5">
      <c r="A90" s="433" t="s">
        <v>494</v>
      </c>
      <c r="B90" s="443"/>
      <c r="C90" s="443"/>
      <c r="D90" s="443"/>
      <c r="E90" s="449"/>
      <c r="F90" s="448"/>
      <c r="G90" s="447"/>
      <c r="H90" s="445"/>
      <c r="I90" s="446"/>
      <c r="J90" s="446"/>
      <c r="K90" s="446"/>
      <c r="L90" s="446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4"/>
      <c r="X90" s="443"/>
    </row>
    <row r="91" spans="1:24" ht="65.25" customHeight="1" x14ac:dyDescent="0.5">
      <c r="A91" s="441" t="s">
        <v>492</v>
      </c>
      <c r="B91" s="443"/>
      <c r="C91" s="443">
        <v>1201</v>
      </c>
      <c r="D91" s="443">
        <v>1200</v>
      </c>
      <c r="E91" s="449">
        <v>205.82</v>
      </c>
      <c r="F91" s="448">
        <v>15</v>
      </c>
      <c r="G91" s="447">
        <f>E91*F91</f>
        <v>3087.2999999999997</v>
      </c>
      <c r="H91" s="445">
        <v>0</v>
      </c>
      <c r="I91" s="446">
        <v>0</v>
      </c>
      <c r="J91" s="446">
        <v>0</v>
      </c>
      <c r="K91" s="446">
        <v>0</v>
      </c>
      <c r="L91" s="446">
        <v>0</v>
      </c>
      <c r="M91" s="445">
        <f>G91+H91+I91+J91+K91+L91</f>
        <v>3087.2999999999997</v>
      </c>
      <c r="N91" s="445">
        <v>106.72</v>
      </c>
      <c r="O91" s="445">
        <f>G91*1.1875%</f>
        <v>36.661687499999999</v>
      </c>
      <c r="P91" s="445">
        <v>0</v>
      </c>
      <c r="Q91" s="445">
        <v>0</v>
      </c>
      <c r="R91" s="445">
        <v>0</v>
      </c>
      <c r="S91" s="445">
        <v>0</v>
      </c>
      <c r="T91" s="445">
        <f>N91+O91+P91+Q91+R91+S91</f>
        <v>143.3816875</v>
      </c>
      <c r="U91" s="445">
        <f>M91-T91</f>
        <v>2943.9183125</v>
      </c>
      <c r="V91" s="445">
        <v>0</v>
      </c>
      <c r="W91" s="444">
        <f>U91-V91</f>
        <v>2943.9183125</v>
      </c>
      <c r="X91" s="443"/>
    </row>
    <row r="92" spans="1:24" ht="65.25" customHeight="1" x14ac:dyDescent="0.5">
      <c r="A92" s="433" t="s">
        <v>493</v>
      </c>
      <c r="B92" s="443"/>
      <c r="C92" s="443"/>
      <c r="D92" s="443"/>
      <c r="E92" s="449"/>
      <c r="F92" s="448"/>
      <c r="G92" s="447"/>
      <c r="H92" s="445"/>
      <c r="I92" s="446"/>
      <c r="J92" s="446"/>
      <c r="K92" s="446"/>
      <c r="L92" s="446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4"/>
      <c r="X92" s="443"/>
    </row>
    <row r="93" spans="1:24" ht="65.25" customHeight="1" x14ac:dyDescent="0.5">
      <c r="A93" s="441" t="s">
        <v>492</v>
      </c>
      <c r="B93" s="443"/>
      <c r="C93" s="443">
        <v>1201</v>
      </c>
      <c r="D93" s="443">
        <v>1200</v>
      </c>
      <c r="E93" s="449">
        <v>274.87</v>
      </c>
      <c r="F93" s="448">
        <v>15</v>
      </c>
      <c r="G93" s="447">
        <f>E93*F93</f>
        <v>4123.05</v>
      </c>
      <c r="H93" s="445">
        <v>0</v>
      </c>
      <c r="I93" s="446">
        <v>0</v>
      </c>
      <c r="J93" s="446">
        <v>0</v>
      </c>
      <c r="K93" s="446">
        <v>0</v>
      </c>
      <c r="L93" s="446">
        <v>0</v>
      </c>
      <c r="M93" s="445">
        <f>G93+H93+I93+J93+K93+L93</f>
        <v>4123.05</v>
      </c>
      <c r="N93" s="445">
        <v>368.78</v>
      </c>
      <c r="O93" s="445">
        <f>G93*1.1875%</f>
        <v>48.96121875</v>
      </c>
      <c r="P93" s="445">
        <v>0</v>
      </c>
      <c r="Q93" s="445">
        <v>0</v>
      </c>
      <c r="R93" s="445">
        <v>0</v>
      </c>
      <c r="S93" s="445">
        <v>0</v>
      </c>
      <c r="T93" s="445">
        <f>N93+O93+P93+Q93+R93+S93</f>
        <v>417.74121874999997</v>
      </c>
      <c r="U93" s="445">
        <f>M93-T93</f>
        <v>3705.3087812500003</v>
      </c>
      <c r="V93" s="445">
        <v>0</v>
      </c>
      <c r="W93" s="444">
        <f>U93-V93</f>
        <v>3705.3087812500003</v>
      </c>
      <c r="X93" s="443"/>
    </row>
    <row r="94" spans="1:24" ht="65.25" customHeight="1" x14ac:dyDescent="0.5">
      <c r="A94" s="433" t="s">
        <v>491</v>
      </c>
      <c r="B94" s="443"/>
      <c r="C94" s="443"/>
      <c r="D94" s="443"/>
      <c r="E94" s="449"/>
      <c r="F94" s="448"/>
      <c r="G94" s="447"/>
      <c r="H94" s="445"/>
      <c r="I94" s="446"/>
      <c r="J94" s="446"/>
      <c r="K94" s="446"/>
      <c r="L94" s="446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4"/>
      <c r="X94" s="443"/>
    </row>
    <row r="95" spans="1:24" ht="65.25" customHeight="1" x14ac:dyDescent="0.5">
      <c r="A95" s="441" t="s">
        <v>490</v>
      </c>
      <c r="B95" s="443"/>
      <c r="C95" s="443">
        <v>1201</v>
      </c>
      <c r="D95" s="443">
        <v>1200</v>
      </c>
      <c r="E95" s="449">
        <v>334.64</v>
      </c>
      <c r="F95" s="448">
        <v>15</v>
      </c>
      <c r="G95" s="447">
        <f>E95*F95</f>
        <v>5019.5999999999995</v>
      </c>
      <c r="H95" s="445">
        <v>0</v>
      </c>
      <c r="I95" s="446">
        <v>0</v>
      </c>
      <c r="J95" s="446">
        <v>0</v>
      </c>
      <c r="K95" s="446">
        <v>0</v>
      </c>
      <c r="L95" s="446">
        <v>0</v>
      </c>
      <c r="M95" s="445">
        <f>G95+H95+I95+J95+K95+L95</f>
        <v>5019.5999999999995</v>
      </c>
      <c r="N95" s="445">
        <v>527.02</v>
      </c>
      <c r="O95" s="445">
        <f>G95*1.1875%</f>
        <v>59.607749999999996</v>
      </c>
      <c r="P95" s="445">
        <v>0</v>
      </c>
      <c r="Q95" s="445">
        <v>0</v>
      </c>
      <c r="R95" s="445">
        <v>0</v>
      </c>
      <c r="S95" s="445">
        <v>0</v>
      </c>
      <c r="T95" s="445">
        <f>N95+O95+P95+Q95+R95+S95</f>
        <v>586.62774999999999</v>
      </c>
      <c r="U95" s="445">
        <f>M95-T95</f>
        <v>4432.9722499999998</v>
      </c>
      <c r="V95" s="445">
        <v>200.78</v>
      </c>
      <c r="W95" s="444">
        <f>U95-V95</f>
        <v>4232.1922500000001</v>
      </c>
      <c r="X95" s="443"/>
    </row>
    <row r="96" spans="1:24" ht="65.25" customHeight="1" x14ac:dyDescent="0.5">
      <c r="A96" s="433" t="s">
        <v>489</v>
      </c>
      <c r="B96" s="443"/>
      <c r="C96" s="443"/>
      <c r="D96" s="443"/>
      <c r="E96" s="449"/>
      <c r="F96" s="448"/>
      <c r="G96" s="447"/>
      <c r="H96" s="445"/>
      <c r="I96" s="446"/>
      <c r="J96" s="446"/>
      <c r="K96" s="446"/>
      <c r="L96" s="446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4"/>
      <c r="X96" s="443"/>
    </row>
    <row r="97" spans="1:24" ht="65.25" customHeight="1" x14ac:dyDescent="0.5">
      <c r="A97" s="441" t="s">
        <v>483</v>
      </c>
      <c r="B97" s="443"/>
      <c r="C97" s="443">
        <v>1201</v>
      </c>
      <c r="D97" s="443">
        <v>1200</v>
      </c>
      <c r="E97" s="449">
        <v>171.97</v>
      </c>
      <c r="F97" s="448">
        <v>15</v>
      </c>
      <c r="G97" s="447">
        <f>E97*F97</f>
        <v>2579.5500000000002</v>
      </c>
      <c r="H97" s="445">
        <v>0</v>
      </c>
      <c r="I97" s="446">
        <v>0</v>
      </c>
      <c r="J97" s="446">
        <v>0</v>
      </c>
      <c r="K97" s="446">
        <v>0</v>
      </c>
      <c r="L97" s="446">
        <v>0</v>
      </c>
      <c r="M97" s="445">
        <f>G97+H97+I97+J97+K97+L97</f>
        <v>2579.5500000000002</v>
      </c>
      <c r="N97" s="445">
        <v>16.27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f>N97+O97+P97+Q97+R97+S97</f>
        <v>16.27</v>
      </c>
      <c r="U97" s="445">
        <f>M97-T97</f>
        <v>2563.2800000000002</v>
      </c>
      <c r="V97" s="445">
        <v>51.59</v>
      </c>
      <c r="W97" s="444">
        <f>U97-V97</f>
        <v>2511.69</v>
      </c>
      <c r="X97" s="443"/>
    </row>
    <row r="98" spans="1:24" ht="65.25" customHeight="1" x14ac:dyDescent="0.5">
      <c r="A98" s="433" t="s">
        <v>488</v>
      </c>
      <c r="B98" s="443"/>
      <c r="C98" s="443"/>
      <c r="D98" s="443"/>
      <c r="E98" s="449"/>
      <c r="F98" s="448"/>
      <c r="G98" s="447"/>
      <c r="H98" s="445"/>
      <c r="I98" s="446"/>
      <c r="J98" s="446"/>
      <c r="K98" s="446"/>
      <c r="L98" s="446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4"/>
      <c r="X98" s="443"/>
    </row>
    <row r="99" spans="1:24" ht="65.25" customHeight="1" x14ac:dyDescent="0.5">
      <c r="A99" s="441" t="s">
        <v>483</v>
      </c>
      <c r="B99" s="443"/>
      <c r="C99" s="443">
        <v>1201</v>
      </c>
      <c r="D99" s="443">
        <v>1200</v>
      </c>
      <c r="E99" s="449">
        <v>171.97</v>
      </c>
      <c r="F99" s="448">
        <v>15</v>
      </c>
      <c r="G99" s="447">
        <f>E99*F99</f>
        <v>2579.5500000000002</v>
      </c>
      <c r="H99" s="445">
        <v>0</v>
      </c>
      <c r="I99" s="446">
        <v>0</v>
      </c>
      <c r="J99" s="446">
        <v>0</v>
      </c>
      <c r="K99" s="446">
        <v>0</v>
      </c>
      <c r="L99" s="446">
        <v>0</v>
      </c>
      <c r="M99" s="445">
        <f>G99+H99+I99+J99+K99+L99</f>
        <v>2579.5500000000002</v>
      </c>
      <c r="N99" s="445">
        <v>16.27</v>
      </c>
      <c r="O99" s="445">
        <f>G99*1.1875%</f>
        <v>30.632156250000001</v>
      </c>
      <c r="P99" s="445">
        <v>0</v>
      </c>
      <c r="Q99" s="445">
        <v>0</v>
      </c>
      <c r="R99" s="445">
        <v>0</v>
      </c>
      <c r="S99" s="445">
        <v>0</v>
      </c>
      <c r="T99" s="445">
        <f>N99+O99+P99+Q99+R99+S99</f>
        <v>46.902156250000004</v>
      </c>
      <c r="U99" s="445">
        <f>M99-T99</f>
        <v>2532.64784375</v>
      </c>
      <c r="V99" s="445">
        <v>51.59</v>
      </c>
      <c r="W99" s="444">
        <f>U99-V99</f>
        <v>2481.0578437499998</v>
      </c>
      <c r="X99" s="443"/>
    </row>
    <row r="100" spans="1:24" ht="65.25" customHeight="1" x14ac:dyDescent="0.5">
      <c r="A100" s="433" t="s">
        <v>487</v>
      </c>
      <c r="B100" s="443"/>
      <c r="C100" s="443"/>
      <c r="D100" s="443"/>
      <c r="E100" s="449"/>
      <c r="F100" s="448"/>
      <c r="G100" s="447"/>
      <c r="H100" s="445"/>
      <c r="I100" s="446"/>
      <c r="J100" s="446"/>
      <c r="K100" s="446"/>
      <c r="L100" s="446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4"/>
      <c r="X100" s="443"/>
    </row>
    <row r="101" spans="1:24" ht="65.25" customHeight="1" x14ac:dyDescent="0.5">
      <c r="A101" s="441" t="s">
        <v>483</v>
      </c>
      <c r="B101" s="443"/>
      <c r="C101" s="443">
        <v>1201</v>
      </c>
      <c r="D101" s="443">
        <v>1200</v>
      </c>
      <c r="E101" s="449">
        <v>171.97</v>
      </c>
      <c r="F101" s="448">
        <v>15</v>
      </c>
      <c r="G101" s="447">
        <f>E101*F101</f>
        <v>2579.5500000000002</v>
      </c>
      <c r="H101" s="445">
        <v>0</v>
      </c>
      <c r="I101" s="446">
        <v>0</v>
      </c>
      <c r="J101" s="446">
        <v>0</v>
      </c>
      <c r="K101" s="446">
        <v>0</v>
      </c>
      <c r="L101" s="446">
        <v>0</v>
      </c>
      <c r="M101" s="445">
        <f>G101+H101+I101+J101+K101+L101</f>
        <v>2579.5500000000002</v>
      </c>
      <c r="N101" s="445">
        <v>16.27</v>
      </c>
      <c r="O101" s="445">
        <v>0</v>
      </c>
      <c r="P101" s="445">
        <v>0</v>
      </c>
      <c r="Q101" s="445">
        <v>0</v>
      </c>
      <c r="R101" s="445">
        <v>0</v>
      </c>
      <c r="S101" s="445">
        <v>0</v>
      </c>
      <c r="T101" s="445">
        <f>N101+O101+P101+Q101+R101+S101</f>
        <v>16.27</v>
      </c>
      <c r="U101" s="445">
        <f>M101-T101</f>
        <v>2563.2800000000002</v>
      </c>
      <c r="V101" s="445">
        <v>51.59</v>
      </c>
      <c r="W101" s="444">
        <f>U101-V101</f>
        <v>2511.69</v>
      </c>
      <c r="X101" s="443"/>
    </row>
    <row r="102" spans="1:24" ht="65.25" customHeight="1" x14ac:dyDescent="0.5">
      <c r="A102" s="433" t="s">
        <v>486</v>
      </c>
      <c r="B102" s="443"/>
      <c r="C102" s="443"/>
      <c r="D102" s="443"/>
      <c r="E102" s="449"/>
      <c r="F102" s="448"/>
      <c r="G102" s="447"/>
      <c r="H102" s="445"/>
      <c r="I102" s="446"/>
      <c r="J102" s="446"/>
      <c r="K102" s="446"/>
      <c r="L102" s="446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4"/>
      <c r="X102" s="443"/>
    </row>
    <row r="103" spans="1:24" ht="65.25" customHeight="1" x14ac:dyDescent="0.5">
      <c r="A103" s="441" t="s">
        <v>483</v>
      </c>
      <c r="B103" s="443"/>
      <c r="C103" s="443">
        <v>1201</v>
      </c>
      <c r="D103" s="443">
        <v>1200</v>
      </c>
      <c r="E103" s="449">
        <v>171.97</v>
      </c>
      <c r="F103" s="448">
        <v>15</v>
      </c>
      <c r="G103" s="447">
        <f>E103*F103</f>
        <v>2579.5500000000002</v>
      </c>
      <c r="H103" s="445">
        <v>0</v>
      </c>
      <c r="I103" s="446">
        <v>0</v>
      </c>
      <c r="J103" s="446">
        <v>0</v>
      </c>
      <c r="K103" s="446">
        <v>0</v>
      </c>
      <c r="L103" s="446">
        <v>0</v>
      </c>
      <c r="M103" s="445">
        <f>G103+H103+I103+J103+K103+L103</f>
        <v>2579.5500000000002</v>
      </c>
      <c r="N103" s="445">
        <v>16.27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f>N103+O103+P103+Q103+R103+S103</f>
        <v>16.27</v>
      </c>
      <c r="U103" s="445">
        <f>M103-T103</f>
        <v>2563.2800000000002</v>
      </c>
      <c r="V103" s="445">
        <v>51.59</v>
      </c>
      <c r="W103" s="444">
        <f>U103-V103</f>
        <v>2511.69</v>
      </c>
      <c r="X103" s="443"/>
    </row>
    <row r="104" spans="1:24" ht="65.25" customHeight="1" x14ac:dyDescent="0.5">
      <c r="A104" s="433" t="s">
        <v>485</v>
      </c>
      <c r="B104" s="443"/>
      <c r="C104" s="443"/>
      <c r="D104" s="443"/>
      <c r="E104" s="449"/>
      <c r="F104" s="448"/>
      <c r="G104" s="447"/>
      <c r="H104" s="445"/>
      <c r="I104" s="446"/>
      <c r="J104" s="446"/>
      <c r="K104" s="446"/>
      <c r="L104" s="446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4"/>
      <c r="X104" s="443"/>
    </row>
    <row r="105" spans="1:24" ht="65.25" customHeight="1" x14ac:dyDescent="0.5">
      <c r="A105" s="441" t="s">
        <v>483</v>
      </c>
      <c r="B105" s="443"/>
      <c r="C105" s="443">
        <v>1201</v>
      </c>
      <c r="D105" s="443">
        <v>1200</v>
      </c>
      <c r="E105" s="449">
        <v>171.97</v>
      </c>
      <c r="F105" s="448">
        <v>15</v>
      </c>
      <c r="G105" s="447">
        <f>E105*F105</f>
        <v>2579.5500000000002</v>
      </c>
      <c r="H105" s="445">
        <v>0</v>
      </c>
      <c r="I105" s="446">
        <v>0</v>
      </c>
      <c r="J105" s="446">
        <v>0</v>
      </c>
      <c r="K105" s="446">
        <v>0</v>
      </c>
      <c r="L105" s="446">
        <v>0</v>
      </c>
      <c r="M105" s="445">
        <f>G105+H105+I105+J105+K105+L105</f>
        <v>2579.5500000000002</v>
      </c>
      <c r="N105" s="445">
        <v>16.27</v>
      </c>
      <c r="O105" s="445">
        <f>G105*1.1875%</f>
        <v>30.632156250000001</v>
      </c>
      <c r="P105" s="445">
        <v>0</v>
      </c>
      <c r="Q105" s="445">
        <v>0</v>
      </c>
      <c r="R105" s="445">
        <v>0</v>
      </c>
      <c r="S105" s="445">
        <v>0</v>
      </c>
      <c r="T105" s="445">
        <f>N105+O105+P105+Q105+R105+S105</f>
        <v>46.902156250000004</v>
      </c>
      <c r="U105" s="445">
        <f>M105-T105</f>
        <v>2532.64784375</v>
      </c>
      <c r="V105" s="445">
        <v>0</v>
      </c>
      <c r="W105" s="444">
        <f>U105-V105</f>
        <v>2532.64784375</v>
      </c>
      <c r="X105" s="443"/>
    </row>
    <row r="106" spans="1:24" ht="65.25" customHeight="1" x14ac:dyDescent="0.5">
      <c r="A106" s="433" t="s">
        <v>484</v>
      </c>
      <c r="B106" s="443"/>
      <c r="C106" s="443"/>
      <c r="D106" s="443"/>
      <c r="E106" s="449"/>
      <c r="F106" s="448"/>
      <c r="G106" s="447"/>
      <c r="H106" s="445"/>
      <c r="I106" s="446"/>
      <c r="J106" s="446"/>
      <c r="K106" s="446"/>
      <c r="L106" s="446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4"/>
      <c r="X106" s="443"/>
    </row>
    <row r="107" spans="1:24" ht="65.25" customHeight="1" x14ac:dyDescent="0.5">
      <c r="A107" s="441" t="s">
        <v>483</v>
      </c>
      <c r="B107" s="443"/>
      <c r="C107" s="443">
        <v>1201</v>
      </c>
      <c r="D107" s="443">
        <v>1200</v>
      </c>
      <c r="E107" s="449">
        <v>171.97</v>
      </c>
      <c r="F107" s="448">
        <v>15</v>
      </c>
      <c r="G107" s="447">
        <f>E107*F107</f>
        <v>2579.5500000000002</v>
      </c>
      <c r="H107" s="445">
        <v>0</v>
      </c>
      <c r="I107" s="446">
        <v>0</v>
      </c>
      <c r="J107" s="446">
        <v>0</v>
      </c>
      <c r="K107" s="446">
        <v>0</v>
      </c>
      <c r="L107" s="446">
        <v>0</v>
      </c>
      <c r="M107" s="445">
        <f>G107+H107+I107+J107+K107+L107</f>
        <v>2579.5500000000002</v>
      </c>
      <c r="N107" s="445">
        <v>16.27</v>
      </c>
      <c r="O107" s="445">
        <v>0</v>
      </c>
      <c r="P107" s="445">
        <v>0</v>
      </c>
      <c r="Q107" s="445">
        <v>0</v>
      </c>
      <c r="R107" s="445">
        <v>0</v>
      </c>
      <c r="S107" s="445">
        <v>0</v>
      </c>
      <c r="T107" s="445">
        <f>N107+O107+P107+Q107+R107+S107</f>
        <v>16.27</v>
      </c>
      <c r="U107" s="445">
        <f>M107-T107</f>
        <v>2563.2800000000002</v>
      </c>
      <c r="V107" s="445">
        <v>51.59</v>
      </c>
      <c r="W107" s="444">
        <f>U107-V107</f>
        <v>2511.69</v>
      </c>
      <c r="X107" s="443"/>
    </row>
    <row r="108" spans="1:24" ht="65.25" customHeight="1" x14ac:dyDescent="0.5">
      <c r="A108" s="433" t="s">
        <v>482</v>
      </c>
      <c r="B108" s="443"/>
      <c r="C108" s="443"/>
      <c r="D108" s="443"/>
      <c r="E108" s="449"/>
      <c r="F108" s="448"/>
      <c r="G108" s="447"/>
      <c r="H108" s="445"/>
      <c r="I108" s="446"/>
      <c r="J108" s="446"/>
      <c r="K108" s="446"/>
      <c r="L108" s="446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4"/>
      <c r="X108" s="443"/>
    </row>
    <row r="109" spans="1:24" ht="65.25" customHeight="1" x14ac:dyDescent="0.5">
      <c r="A109" s="441" t="s">
        <v>479</v>
      </c>
      <c r="B109" s="443"/>
      <c r="C109" s="443">
        <v>1201</v>
      </c>
      <c r="D109" s="443">
        <v>1200</v>
      </c>
      <c r="E109" s="449">
        <v>160.56</v>
      </c>
      <c r="F109" s="448">
        <v>15</v>
      </c>
      <c r="G109" s="447">
        <f>E109*F109</f>
        <v>2408.4</v>
      </c>
      <c r="H109" s="445">
        <v>0</v>
      </c>
      <c r="I109" s="446">
        <v>0</v>
      </c>
      <c r="J109" s="446">
        <v>0</v>
      </c>
      <c r="K109" s="446">
        <v>0</v>
      </c>
      <c r="L109" s="446">
        <v>2.36</v>
      </c>
      <c r="M109" s="445">
        <f>G109+H109+I109+J109+K109+L109</f>
        <v>2410.7600000000002</v>
      </c>
      <c r="N109" s="445">
        <v>0</v>
      </c>
      <c r="O109" s="445">
        <v>0</v>
      </c>
      <c r="P109" s="445">
        <v>0</v>
      </c>
      <c r="Q109" s="445">
        <v>0</v>
      </c>
      <c r="R109" s="445">
        <v>0</v>
      </c>
      <c r="S109" s="445">
        <v>0</v>
      </c>
      <c r="T109" s="445">
        <f>N109+O109+P109+Q109+R109+S109</f>
        <v>0</v>
      </c>
      <c r="U109" s="445">
        <f>M109-T109</f>
        <v>2410.7600000000002</v>
      </c>
      <c r="V109" s="445">
        <v>0</v>
      </c>
      <c r="W109" s="444">
        <f>U109-V109</f>
        <v>2410.7600000000002</v>
      </c>
      <c r="X109" s="443"/>
    </row>
    <row r="110" spans="1:24" ht="65.25" customHeight="1" x14ac:dyDescent="0.5">
      <c r="A110" s="433" t="s">
        <v>481</v>
      </c>
      <c r="B110" s="443"/>
      <c r="C110" s="443"/>
      <c r="D110" s="443"/>
      <c r="E110" s="449"/>
      <c r="F110" s="448"/>
      <c r="G110" s="447"/>
      <c r="H110" s="445"/>
      <c r="I110" s="446"/>
      <c r="J110" s="446"/>
      <c r="K110" s="446"/>
      <c r="L110" s="446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4"/>
      <c r="X110" s="443"/>
    </row>
    <row r="111" spans="1:24" ht="65.25" customHeight="1" x14ac:dyDescent="0.5">
      <c r="A111" s="441" t="s">
        <v>479</v>
      </c>
      <c r="B111" s="443"/>
      <c r="C111" s="443">
        <v>1201</v>
      </c>
      <c r="D111" s="443">
        <v>1200</v>
      </c>
      <c r="E111" s="449">
        <v>202.04</v>
      </c>
      <c r="F111" s="448">
        <v>15</v>
      </c>
      <c r="G111" s="447">
        <f>E111*F111</f>
        <v>3030.6</v>
      </c>
      <c r="H111" s="445">
        <v>0</v>
      </c>
      <c r="I111" s="446">
        <v>0</v>
      </c>
      <c r="J111" s="446">
        <v>0</v>
      </c>
      <c r="K111" s="446">
        <v>0</v>
      </c>
      <c r="L111" s="446">
        <v>0</v>
      </c>
      <c r="M111" s="445">
        <f>G111+H111+I111+J111+K111+L111</f>
        <v>3030.6</v>
      </c>
      <c r="N111" s="445">
        <v>80.27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f>N111+O111+P111+Q111+R111+S111</f>
        <v>80.27</v>
      </c>
      <c r="U111" s="445">
        <f>M111-T111</f>
        <v>2950.33</v>
      </c>
      <c r="V111" s="445">
        <v>0</v>
      </c>
      <c r="W111" s="444">
        <f>U111-V111</f>
        <v>2950.33</v>
      </c>
      <c r="X111" s="443"/>
    </row>
    <row r="112" spans="1:24" ht="65.25" customHeight="1" x14ac:dyDescent="0.5">
      <c r="A112" s="433" t="s">
        <v>480</v>
      </c>
      <c r="B112" s="443"/>
      <c r="C112" s="443"/>
      <c r="D112" s="443"/>
      <c r="E112" s="449"/>
      <c r="F112" s="448"/>
      <c r="G112" s="447"/>
      <c r="H112" s="445"/>
      <c r="I112" s="446"/>
      <c r="J112" s="446"/>
      <c r="K112" s="446"/>
      <c r="L112" s="446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4"/>
      <c r="X112" s="443"/>
    </row>
    <row r="113" spans="1:24" ht="65.25" customHeight="1" x14ac:dyDescent="0.5">
      <c r="A113" s="441" t="s">
        <v>479</v>
      </c>
      <c r="B113" s="443"/>
      <c r="C113" s="443">
        <v>1201</v>
      </c>
      <c r="D113" s="443">
        <v>1200</v>
      </c>
      <c r="E113" s="449">
        <v>140.38</v>
      </c>
      <c r="F113" s="448">
        <v>15</v>
      </c>
      <c r="G113" s="447">
        <f>E113*F113</f>
        <v>2105.6999999999998</v>
      </c>
      <c r="H113" s="445">
        <v>0</v>
      </c>
      <c r="I113" s="446">
        <v>0</v>
      </c>
      <c r="J113" s="446">
        <v>0</v>
      </c>
      <c r="K113" s="446">
        <v>0</v>
      </c>
      <c r="L113" s="446">
        <v>63.69</v>
      </c>
      <c r="M113" s="445">
        <f>G113+H113+I113+J113+K113+L113</f>
        <v>2169.39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f>N113+O113+P113+Q113+R113+S113</f>
        <v>0</v>
      </c>
      <c r="U113" s="445">
        <f>M113-T113</f>
        <v>2169.39</v>
      </c>
      <c r="V113" s="445">
        <v>0</v>
      </c>
      <c r="W113" s="444">
        <f>U113-V113</f>
        <v>2169.39</v>
      </c>
      <c r="X113" s="443"/>
    </row>
    <row r="114" spans="1:24" ht="65.25" customHeight="1" x14ac:dyDescent="0.5">
      <c r="A114" s="433" t="s">
        <v>478</v>
      </c>
      <c r="B114" s="443"/>
      <c r="C114" s="443"/>
      <c r="D114" s="443"/>
      <c r="E114" s="449"/>
      <c r="F114" s="448"/>
      <c r="G114" s="447"/>
      <c r="H114" s="445"/>
      <c r="I114" s="446"/>
      <c r="J114" s="446"/>
      <c r="K114" s="446"/>
      <c r="L114" s="446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4"/>
      <c r="X114" s="443"/>
    </row>
    <row r="115" spans="1:24" ht="65.25" customHeight="1" x14ac:dyDescent="0.5">
      <c r="A115" s="441" t="s">
        <v>149</v>
      </c>
      <c r="B115" s="443"/>
      <c r="C115" s="443">
        <v>1201</v>
      </c>
      <c r="D115" s="443">
        <v>1200</v>
      </c>
      <c r="E115" s="449">
        <v>156.37</v>
      </c>
      <c r="F115" s="448">
        <v>15</v>
      </c>
      <c r="G115" s="447">
        <f>E115*F115</f>
        <v>2345.5500000000002</v>
      </c>
      <c r="H115" s="445">
        <v>0</v>
      </c>
      <c r="I115" s="446">
        <v>0</v>
      </c>
      <c r="J115" s="446">
        <v>0</v>
      </c>
      <c r="K115" s="446">
        <v>0</v>
      </c>
      <c r="L115" s="446">
        <v>9.19</v>
      </c>
      <c r="M115" s="445">
        <f>G115+H115+I115+J115+K115+L115</f>
        <v>2354.7400000000002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f>N115+O115+P115+Q115+R115+S115</f>
        <v>0</v>
      </c>
      <c r="U115" s="445">
        <f>M115-T115</f>
        <v>2354.7400000000002</v>
      </c>
      <c r="V115" s="445">
        <v>0</v>
      </c>
      <c r="W115" s="444">
        <f>U115-V115</f>
        <v>2354.7400000000002</v>
      </c>
      <c r="X115" s="443"/>
    </row>
    <row r="116" spans="1:24" ht="65.25" customHeight="1" x14ac:dyDescent="0.5">
      <c r="A116" s="433" t="s">
        <v>477</v>
      </c>
      <c r="B116" s="443"/>
      <c r="C116" s="443"/>
      <c r="D116" s="443"/>
      <c r="E116" s="449"/>
      <c r="F116" s="448"/>
      <c r="G116" s="447"/>
      <c r="H116" s="445"/>
      <c r="I116" s="446"/>
      <c r="J116" s="446"/>
      <c r="K116" s="446"/>
      <c r="L116" s="446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4"/>
      <c r="X116" s="443"/>
    </row>
    <row r="117" spans="1:24" ht="65.25" customHeight="1" x14ac:dyDescent="0.5">
      <c r="A117" s="441" t="s">
        <v>149</v>
      </c>
      <c r="B117" s="443"/>
      <c r="C117" s="443">
        <v>1201</v>
      </c>
      <c r="D117" s="443">
        <v>1200</v>
      </c>
      <c r="E117" s="449">
        <v>156.37</v>
      </c>
      <c r="F117" s="448">
        <v>15</v>
      </c>
      <c r="G117" s="447">
        <f>E117*F117</f>
        <v>2345.5500000000002</v>
      </c>
      <c r="H117" s="445">
        <v>0</v>
      </c>
      <c r="I117" s="446">
        <v>0</v>
      </c>
      <c r="J117" s="446">
        <v>0</v>
      </c>
      <c r="K117" s="446">
        <v>0</v>
      </c>
      <c r="L117" s="446">
        <v>9.19</v>
      </c>
      <c r="M117" s="445">
        <f>G117+H117+I117+J117+K117+L117</f>
        <v>2354.7400000000002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f>N117+O117+P117+Q117+R117+S117</f>
        <v>0</v>
      </c>
      <c r="U117" s="445">
        <f>M117-T117</f>
        <v>2354.7400000000002</v>
      </c>
      <c r="V117" s="445">
        <v>0</v>
      </c>
      <c r="W117" s="444">
        <f>U117-V117</f>
        <v>2354.7400000000002</v>
      </c>
      <c r="X117" s="443"/>
    </row>
    <row r="118" spans="1:24" ht="65.25" customHeight="1" x14ac:dyDescent="0.5">
      <c r="A118" s="433" t="s">
        <v>476</v>
      </c>
      <c r="B118" s="443"/>
      <c r="C118" s="443"/>
      <c r="D118" s="443"/>
      <c r="E118" s="449"/>
      <c r="F118" s="448"/>
      <c r="G118" s="447"/>
      <c r="H118" s="445"/>
      <c r="I118" s="446"/>
      <c r="J118" s="446"/>
      <c r="K118" s="446"/>
      <c r="L118" s="446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4"/>
      <c r="X118" s="443"/>
    </row>
    <row r="119" spans="1:24" ht="65.25" customHeight="1" x14ac:dyDescent="0.5">
      <c r="A119" s="441" t="s">
        <v>149</v>
      </c>
      <c r="B119" s="443"/>
      <c r="C119" s="443">
        <v>1201</v>
      </c>
      <c r="D119" s="443">
        <v>1200</v>
      </c>
      <c r="E119" s="449">
        <v>134.66659999999999</v>
      </c>
      <c r="F119" s="448">
        <v>15</v>
      </c>
      <c r="G119" s="447">
        <f>E119*F119</f>
        <v>2019.9989999999998</v>
      </c>
      <c r="H119" s="445">
        <v>0</v>
      </c>
      <c r="I119" s="446">
        <v>0</v>
      </c>
      <c r="J119" s="446">
        <v>0</v>
      </c>
      <c r="K119" s="446">
        <v>0</v>
      </c>
      <c r="L119" s="446">
        <v>70.45</v>
      </c>
      <c r="M119" s="445">
        <f>G119+H119+I119+J119+K119+L119</f>
        <v>2090.4489999999996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f>N119+O119+P119+Q119+R119+S119</f>
        <v>0</v>
      </c>
      <c r="U119" s="445">
        <f>M119-T119</f>
        <v>2090.4489999999996</v>
      </c>
      <c r="V119" s="445">
        <v>0</v>
      </c>
      <c r="W119" s="444">
        <f>U119-V119</f>
        <v>2090.4489999999996</v>
      </c>
      <c r="X119" s="443"/>
    </row>
    <row r="120" spans="1:24" ht="65.25" customHeight="1" x14ac:dyDescent="0.5">
      <c r="A120" s="433" t="s">
        <v>475</v>
      </c>
      <c r="B120" s="443"/>
      <c r="C120" s="443"/>
      <c r="D120" s="443"/>
      <c r="E120" s="449"/>
      <c r="F120" s="448"/>
      <c r="G120" s="447"/>
      <c r="H120" s="445"/>
      <c r="I120" s="446"/>
      <c r="J120" s="446"/>
      <c r="K120" s="446"/>
      <c r="L120" s="446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4"/>
      <c r="X120" s="443"/>
    </row>
    <row r="121" spans="1:24" ht="65.25" customHeight="1" x14ac:dyDescent="0.5">
      <c r="A121" s="441" t="s">
        <v>175</v>
      </c>
      <c r="B121" s="443"/>
      <c r="C121" s="443">
        <v>1201</v>
      </c>
      <c r="D121" s="443">
        <v>1200</v>
      </c>
      <c r="E121" s="449">
        <v>160.56</v>
      </c>
      <c r="F121" s="448">
        <v>15</v>
      </c>
      <c r="G121" s="447">
        <f>E121*F121</f>
        <v>2408.4</v>
      </c>
      <c r="H121" s="445">
        <v>0</v>
      </c>
      <c r="I121" s="446">
        <v>0</v>
      </c>
      <c r="J121" s="446">
        <v>0</v>
      </c>
      <c r="K121" s="446">
        <v>0</v>
      </c>
      <c r="L121" s="446">
        <v>2.36</v>
      </c>
      <c r="M121" s="445">
        <f>G121+H121+I121+J121+K121+L121</f>
        <v>2410.7600000000002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0</v>
      </c>
      <c r="T121" s="445">
        <f>N121+O121+P121+Q121+R121+S121</f>
        <v>0</v>
      </c>
      <c r="U121" s="445">
        <f>M121-T121</f>
        <v>2410.7600000000002</v>
      </c>
      <c r="V121" s="445">
        <v>0</v>
      </c>
      <c r="W121" s="444">
        <f>U121-V121</f>
        <v>2410.7600000000002</v>
      </c>
      <c r="X121" s="443"/>
    </row>
    <row r="122" spans="1:24" ht="65.25" customHeight="1" x14ac:dyDescent="0.5">
      <c r="A122" s="433" t="s">
        <v>474</v>
      </c>
      <c r="B122" s="443"/>
      <c r="C122" s="443"/>
      <c r="D122" s="443"/>
      <c r="E122" s="449"/>
      <c r="F122" s="448"/>
      <c r="G122" s="447"/>
      <c r="H122" s="445"/>
      <c r="I122" s="446"/>
      <c r="J122" s="446"/>
      <c r="K122" s="446"/>
      <c r="L122" s="446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4"/>
      <c r="X122" s="443"/>
    </row>
    <row r="123" spans="1:24" ht="65.25" customHeight="1" x14ac:dyDescent="0.5">
      <c r="A123" s="441" t="s">
        <v>175</v>
      </c>
      <c r="B123" s="443"/>
      <c r="C123" s="443">
        <v>1201</v>
      </c>
      <c r="D123" s="443">
        <v>1200</v>
      </c>
      <c r="E123" s="449">
        <v>160.56</v>
      </c>
      <c r="F123" s="448">
        <v>15</v>
      </c>
      <c r="G123" s="447">
        <f>E123*F123</f>
        <v>2408.4</v>
      </c>
      <c r="H123" s="445">
        <v>0</v>
      </c>
      <c r="I123" s="446">
        <v>0</v>
      </c>
      <c r="J123" s="446">
        <v>0</v>
      </c>
      <c r="K123" s="446">
        <v>0</v>
      </c>
      <c r="L123" s="446">
        <v>2.36</v>
      </c>
      <c r="M123" s="445">
        <f>G123+H123+I123+J123+K123+L123</f>
        <v>2410.7600000000002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f>N123+O123+P123+Q123+R123+S123</f>
        <v>0</v>
      </c>
      <c r="U123" s="445">
        <f>M123-T123</f>
        <v>2410.7600000000002</v>
      </c>
      <c r="V123" s="445">
        <v>0</v>
      </c>
      <c r="W123" s="444">
        <f>U123-V123</f>
        <v>2410.7600000000002</v>
      </c>
      <c r="X123" s="443"/>
    </row>
    <row r="124" spans="1:24" ht="65.25" customHeight="1" x14ac:dyDescent="0.5">
      <c r="A124" s="433" t="s">
        <v>473</v>
      </c>
      <c r="B124" s="443"/>
      <c r="C124" s="443"/>
      <c r="D124" s="443"/>
      <c r="E124" s="449"/>
      <c r="F124" s="448"/>
      <c r="G124" s="447"/>
      <c r="H124" s="445"/>
      <c r="I124" s="446"/>
      <c r="J124" s="446"/>
      <c r="K124" s="446"/>
      <c r="L124" s="446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4"/>
      <c r="X124" s="443"/>
    </row>
    <row r="125" spans="1:24" ht="65.25" customHeight="1" x14ac:dyDescent="0.5">
      <c r="A125" s="441" t="s">
        <v>175</v>
      </c>
      <c r="B125" s="443"/>
      <c r="C125" s="443">
        <v>1201</v>
      </c>
      <c r="D125" s="443">
        <v>1200</v>
      </c>
      <c r="E125" s="449">
        <v>160.56</v>
      </c>
      <c r="F125" s="448">
        <v>15</v>
      </c>
      <c r="G125" s="447">
        <f>E125*F125</f>
        <v>2408.4</v>
      </c>
      <c r="H125" s="445">
        <v>0</v>
      </c>
      <c r="I125" s="446">
        <v>0</v>
      </c>
      <c r="J125" s="446">
        <v>0</v>
      </c>
      <c r="K125" s="446">
        <v>0</v>
      </c>
      <c r="L125" s="446">
        <v>2.36</v>
      </c>
      <c r="M125" s="445">
        <f>G125+H125+I125+J125+K125+L125</f>
        <v>2410.7600000000002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f>N125+O125+P125+Q125+R125+S125</f>
        <v>0</v>
      </c>
      <c r="U125" s="445">
        <f>M125-T125</f>
        <v>2410.7600000000002</v>
      </c>
      <c r="V125" s="445">
        <v>0</v>
      </c>
      <c r="W125" s="444">
        <f>U125-V125</f>
        <v>2410.7600000000002</v>
      </c>
      <c r="X125" s="443"/>
    </row>
    <row r="126" spans="1:24" ht="65.25" customHeight="1" x14ac:dyDescent="0.5">
      <c r="A126" s="433" t="s">
        <v>472</v>
      </c>
      <c r="B126" s="443"/>
      <c r="C126" s="443"/>
      <c r="D126" s="443"/>
      <c r="E126" s="449"/>
      <c r="F126" s="448"/>
      <c r="G126" s="447"/>
      <c r="H126" s="445"/>
      <c r="I126" s="446"/>
      <c r="J126" s="446"/>
      <c r="K126" s="446"/>
      <c r="L126" s="446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4"/>
      <c r="X126" s="443"/>
    </row>
    <row r="127" spans="1:24" ht="65.25" customHeight="1" x14ac:dyDescent="0.5">
      <c r="A127" s="441" t="s">
        <v>471</v>
      </c>
      <c r="B127" s="443"/>
      <c r="C127" s="443">
        <v>1201</v>
      </c>
      <c r="D127" s="443">
        <v>1200</v>
      </c>
      <c r="E127" s="449">
        <v>124.52</v>
      </c>
      <c r="F127" s="448">
        <v>15</v>
      </c>
      <c r="G127" s="447">
        <f>E127*F127</f>
        <v>1867.8</v>
      </c>
      <c r="H127" s="445">
        <v>0</v>
      </c>
      <c r="I127" s="446">
        <v>0</v>
      </c>
      <c r="J127" s="446">
        <v>0</v>
      </c>
      <c r="K127" s="446">
        <v>0</v>
      </c>
      <c r="L127" s="446">
        <v>80.19</v>
      </c>
      <c r="M127" s="445">
        <f>G127+H127+I127+J127+K127+L127</f>
        <v>1947.99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0</v>
      </c>
      <c r="T127" s="445">
        <f>N127+O127+P127+Q127+R127+S127</f>
        <v>0</v>
      </c>
      <c r="U127" s="445">
        <f>M127-T127</f>
        <v>1947.99</v>
      </c>
      <c r="V127" s="445">
        <v>0</v>
      </c>
      <c r="W127" s="444">
        <f>U127-V127</f>
        <v>1947.99</v>
      </c>
      <c r="X127" s="443"/>
    </row>
    <row r="128" spans="1:24" ht="65.25" customHeight="1" x14ac:dyDescent="0.5">
      <c r="A128" s="433" t="s">
        <v>470</v>
      </c>
      <c r="B128" s="443"/>
      <c r="C128" s="443"/>
      <c r="D128" s="443"/>
      <c r="E128" s="449"/>
      <c r="F128" s="448"/>
      <c r="G128" s="447"/>
      <c r="H128" s="445"/>
      <c r="I128" s="446"/>
      <c r="J128" s="446"/>
      <c r="K128" s="446"/>
      <c r="L128" s="446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4"/>
      <c r="X128" s="443"/>
    </row>
    <row r="129" spans="1:24" ht="65.25" customHeight="1" x14ac:dyDescent="0.5">
      <c r="A129" s="441" t="s">
        <v>469</v>
      </c>
      <c r="B129" s="443"/>
      <c r="C129" s="443">
        <v>1201</v>
      </c>
      <c r="D129" s="443">
        <v>1200</v>
      </c>
      <c r="E129" s="449">
        <v>146.6</v>
      </c>
      <c r="F129" s="448">
        <v>15</v>
      </c>
      <c r="G129" s="447">
        <f>E129*F129</f>
        <v>2199</v>
      </c>
      <c r="H129" s="445">
        <v>0</v>
      </c>
      <c r="I129" s="446">
        <v>0</v>
      </c>
      <c r="J129" s="446">
        <v>0</v>
      </c>
      <c r="K129" s="446">
        <v>0</v>
      </c>
      <c r="L129" s="446">
        <v>39.61</v>
      </c>
      <c r="M129" s="445">
        <f>G129+H129+I129+J129+K129+L129</f>
        <v>2238.61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f>N129+O129+P129+Q129+R129+S129</f>
        <v>0</v>
      </c>
      <c r="U129" s="445">
        <f>M129-T129</f>
        <v>2238.61</v>
      </c>
      <c r="V129" s="445">
        <v>0</v>
      </c>
      <c r="W129" s="444">
        <f>U129-V129</f>
        <v>2238.61</v>
      </c>
      <c r="X129" s="443"/>
    </row>
    <row r="130" spans="1:24" ht="65.25" customHeight="1" x14ac:dyDescent="0.5">
      <c r="A130" s="433" t="s">
        <v>468</v>
      </c>
      <c r="B130" s="443"/>
      <c r="C130" s="443"/>
      <c r="D130" s="443"/>
      <c r="E130" s="449"/>
      <c r="F130" s="448"/>
      <c r="G130" s="447"/>
      <c r="H130" s="445"/>
      <c r="I130" s="446"/>
      <c r="J130" s="446"/>
      <c r="K130" s="446"/>
      <c r="L130" s="446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4"/>
      <c r="X130" s="443"/>
    </row>
    <row r="131" spans="1:24" ht="65.25" customHeight="1" x14ac:dyDescent="0.5">
      <c r="A131" s="441" t="s">
        <v>467</v>
      </c>
      <c r="B131" s="443"/>
      <c r="C131" s="443">
        <v>1201</v>
      </c>
      <c r="D131" s="443">
        <v>1200</v>
      </c>
      <c r="E131" s="449">
        <v>162.22</v>
      </c>
      <c r="F131" s="448">
        <v>15</v>
      </c>
      <c r="G131" s="447">
        <f>E131*F131</f>
        <v>2433.3000000000002</v>
      </c>
      <c r="H131" s="445">
        <v>0</v>
      </c>
      <c r="I131" s="446">
        <v>0</v>
      </c>
      <c r="J131" s="446">
        <v>0</v>
      </c>
      <c r="K131" s="446">
        <v>0</v>
      </c>
      <c r="L131" s="446">
        <v>0</v>
      </c>
      <c r="M131" s="445">
        <f>G131+H131+I131+J131+K131+L131</f>
        <v>2433.3000000000002</v>
      </c>
      <c r="N131" s="445">
        <v>0.36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f>N131+O131+P131+Q131+R131+S131</f>
        <v>0.36</v>
      </c>
      <c r="U131" s="445">
        <f>M131-T131</f>
        <v>2432.94</v>
      </c>
      <c r="V131" s="445">
        <v>0</v>
      </c>
      <c r="W131" s="444">
        <f>U131-V131</f>
        <v>2432.94</v>
      </c>
      <c r="X131" s="443"/>
    </row>
    <row r="132" spans="1:24" ht="65.25" customHeight="1" x14ac:dyDescent="0.5">
      <c r="A132" s="433" t="s">
        <v>466</v>
      </c>
      <c r="B132" s="443"/>
      <c r="C132" s="443"/>
      <c r="D132" s="443"/>
      <c r="E132" s="449"/>
      <c r="F132" s="448"/>
      <c r="G132" s="447"/>
      <c r="H132" s="445"/>
      <c r="I132" s="446"/>
      <c r="J132" s="446"/>
      <c r="K132" s="446"/>
      <c r="L132" s="446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4"/>
      <c r="X132" s="443"/>
    </row>
    <row r="133" spans="1:24" ht="65.25" customHeight="1" x14ac:dyDescent="0.5">
      <c r="A133" s="441" t="s">
        <v>465</v>
      </c>
      <c r="B133" s="443"/>
      <c r="C133" s="443">
        <v>1201</v>
      </c>
      <c r="D133" s="443">
        <v>1200</v>
      </c>
      <c r="E133" s="449">
        <v>126.61</v>
      </c>
      <c r="F133" s="448">
        <v>15</v>
      </c>
      <c r="G133" s="447">
        <f>E133*F133</f>
        <v>1899.15</v>
      </c>
      <c r="H133" s="445">
        <v>0</v>
      </c>
      <c r="I133" s="446">
        <v>0</v>
      </c>
      <c r="J133" s="446">
        <v>0</v>
      </c>
      <c r="K133" s="446">
        <v>0</v>
      </c>
      <c r="L133" s="446">
        <v>78.180000000000007</v>
      </c>
      <c r="M133" s="445">
        <f>G133+H133+I133+J133+K133+L133</f>
        <v>1977.3300000000002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f>N133+O133+P133+Q133+R133+S133</f>
        <v>0</v>
      </c>
      <c r="U133" s="445">
        <f>M133-T133</f>
        <v>1977.3300000000002</v>
      </c>
      <c r="V133" s="445">
        <v>0</v>
      </c>
      <c r="W133" s="444">
        <f>U133-V133</f>
        <v>1977.3300000000002</v>
      </c>
      <c r="X133" s="443"/>
    </row>
    <row r="134" spans="1:24" ht="65.25" customHeight="1" x14ac:dyDescent="0.5">
      <c r="A134" s="433" t="s">
        <v>464</v>
      </c>
      <c r="B134" s="443"/>
      <c r="C134" s="443"/>
      <c r="D134" s="443"/>
      <c r="E134" s="449"/>
      <c r="F134" s="448"/>
      <c r="G134" s="447"/>
      <c r="H134" s="445"/>
      <c r="I134" s="446"/>
      <c r="J134" s="446"/>
      <c r="K134" s="446"/>
      <c r="L134" s="446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4"/>
      <c r="X134" s="443"/>
    </row>
    <row r="135" spans="1:24" ht="65.25" customHeight="1" x14ac:dyDescent="0.5">
      <c r="A135" s="441" t="s">
        <v>463</v>
      </c>
      <c r="B135" s="443"/>
      <c r="C135" s="443">
        <v>1201</v>
      </c>
      <c r="D135" s="443">
        <v>1200</v>
      </c>
      <c r="E135" s="449">
        <v>104.02</v>
      </c>
      <c r="F135" s="448">
        <v>15</v>
      </c>
      <c r="G135" s="447">
        <f>E135*F135</f>
        <v>1560.3</v>
      </c>
      <c r="H135" s="445">
        <v>0</v>
      </c>
      <c r="I135" s="446">
        <v>0</v>
      </c>
      <c r="J135" s="446">
        <v>0</v>
      </c>
      <c r="K135" s="446">
        <v>0</v>
      </c>
      <c r="L135" s="446">
        <v>111.71</v>
      </c>
      <c r="M135" s="445">
        <f>G135+H135+I135+J135+K135+L135</f>
        <v>1672.01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f>N135+O135+P135+Q135+R135+S135</f>
        <v>0</v>
      </c>
      <c r="U135" s="445">
        <f>M135-T135</f>
        <v>1672.01</v>
      </c>
      <c r="V135" s="445">
        <v>0</v>
      </c>
      <c r="W135" s="444">
        <f>U135-V135</f>
        <v>1672.01</v>
      </c>
      <c r="X135" s="443"/>
    </row>
    <row r="136" spans="1:24" ht="65.25" customHeight="1" x14ac:dyDescent="0.5">
      <c r="A136" s="433" t="s">
        <v>462</v>
      </c>
      <c r="B136" s="443"/>
      <c r="C136" s="443"/>
      <c r="D136" s="443"/>
      <c r="E136" s="449"/>
      <c r="F136" s="448"/>
      <c r="G136" s="447"/>
      <c r="H136" s="445"/>
      <c r="I136" s="446"/>
      <c r="J136" s="446"/>
      <c r="K136" s="446"/>
      <c r="L136" s="446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4"/>
      <c r="X136" s="443"/>
    </row>
    <row r="137" spans="1:24" ht="65.25" customHeight="1" x14ac:dyDescent="0.5">
      <c r="A137" s="441" t="s">
        <v>461</v>
      </c>
      <c r="B137" s="443"/>
      <c r="C137" s="443">
        <v>1201</v>
      </c>
      <c r="D137" s="443">
        <v>1200</v>
      </c>
      <c r="E137" s="449">
        <v>140.38</v>
      </c>
      <c r="F137" s="448">
        <v>15</v>
      </c>
      <c r="G137" s="447">
        <f>E137*F137</f>
        <v>2105.6999999999998</v>
      </c>
      <c r="H137" s="445">
        <v>0</v>
      </c>
      <c r="I137" s="446">
        <v>0</v>
      </c>
      <c r="J137" s="446">
        <v>0</v>
      </c>
      <c r="K137" s="446">
        <v>0</v>
      </c>
      <c r="L137" s="446">
        <v>63.69</v>
      </c>
      <c r="M137" s="445">
        <f>G137+H137+I137+J137+K137+L137</f>
        <v>2169.39</v>
      </c>
      <c r="N137" s="445">
        <v>0</v>
      </c>
      <c r="O137" s="445">
        <f>G137*1.1875%</f>
        <v>25.005187499999998</v>
      </c>
      <c r="P137" s="445">
        <v>0</v>
      </c>
      <c r="Q137" s="445">
        <v>0</v>
      </c>
      <c r="R137" s="445">
        <v>0</v>
      </c>
      <c r="S137" s="445">
        <v>0</v>
      </c>
      <c r="T137" s="445">
        <f>N137+O137+P137+Q137+R137+S137</f>
        <v>25.005187499999998</v>
      </c>
      <c r="U137" s="445">
        <f>M137-T137</f>
        <v>2144.3848125</v>
      </c>
      <c r="V137" s="445">
        <v>0</v>
      </c>
      <c r="W137" s="444">
        <f>U137-V137</f>
        <v>2144.3848125</v>
      </c>
      <c r="X137" s="443"/>
    </row>
    <row r="138" spans="1:24" ht="65.25" customHeight="1" x14ac:dyDescent="0.5">
      <c r="A138" s="433" t="s">
        <v>460</v>
      </c>
      <c r="B138" s="443"/>
      <c r="C138" s="443"/>
      <c r="D138" s="443"/>
      <c r="E138" s="449"/>
      <c r="F138" s="448"/>
      <c r="G138" s="447"/>
      <c r="H138" s="445"/>
      <c r="I138" s="446"/>
      <c r="J138" s="446"/>
      <c r="K138" s="446"/>
      <c r="L138" s="446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4"/>
      <c r="X138" s="443"/>
    </row>
    <row r="139" spans="1:24" ht="65.25" customHeight="1" x14ac:dyDescent="0.5">
      <c r="A139" s="441" t="s">
        <v>459</v>
      </c>
      <c r="B139" s="443"/>
      <c r="C139" s="443">
        <v>1201</v>
      </c>
      <c r="D139" s="443">
        <v>1200</v>
      </c>
      <c r="E139" s="449">
        <v>140.38</v>
      </c>
      <c r="F139" s="448">
        <v>15</v>
      </c>
      <c r="G139" s="447">
        <f>E139*F139</f>
        <v>2105.6999999999998</v>
      </c>
      <c r="H139" s="445">
        <v>0</v>
      </c>
      <c r="I139" s="446">
        <v>0</v>
      </c>
      <c r="J139" s="446">
        <v>0</v>
      </c>
      <c r="K139" s="446">
        <v>0</v>
      </c>
      <c r="L139" s="446">
        <v>63.69</v>
      </c>
      <c r="M139" s="445">
        <f>G139+H139+I139+J139+K139+L139</f>
        <v>2169.39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0</v>
      </c>
      <c r="T139" s="445">
        <f>N139+O139+P139+Q139+R139+S139</f>
        <v>0</v>
      </c>
      <c r="U139" s="445">
        <f>M139-T139</f>
        <v>2169.39</v>
      </c>
      <c r="V139" s="445">
        <v>42.11</v>
      </c>
      <c r="W139" s="444">
        <f>U139-V139</f>
        <v>2127.2799999999997</v>
      </c>
      <c r="X139" s="443"/>
    </row>
    <row r="140" spans="1:24" ht="65.25" customHeight="1" x14ac:dyDescent="0.5">
      <c r="A140" s="433" t="s">
        <v>458</v>
      </c>
      <c r="B140" s="443"/>
      <c r="C140" s="443"/>
      <c r="D140" s="443"/>
      <c r="E140" s="449"/>
      <c r="F140" s="448"/>
      <c r="G140" s="447"/>
      <c r="H140" s="445"/>
      <c r="I140" s="446"/>
      <c r="J140" s="446"/>
      <c r="K140" s="446"/>
      <c r="L140" s="446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4"/>
      <c r="X140" s="443"/>
    </row>
    <row r="141" spans="1:24" ht="65.25" customHeight="1" x14ac:dyDescent="0.5">
      <c r="A141" s="441" t="s">
        <v>129</v>
      </c>
      <c r="B141" s="443"/>
      <c r="C141" s="443">
        <v>1201</v>
      </c>
      <c r="D141" s="443">
        <v>1200</v>
      </c>
      <c r="E141" s="449">
        <v>183.6</v>
      </c>
      <c r="F141" s="448">
        <v>15</v>
      </c>
      <c r="G141" s="447">
        <f>E141*F141</f>
        <v>2754</v>
      </c>
      <c r="H141" s="445">
        <v>0</v>
      </c>
      <c r="I141" s="446">
        <v>0</v>
      </c>
      <c r="J141" s="446">
        <v>0</v>
      </c>
      <c r="K141" s="446">
        <v>0</v>
      </c>
      <c r="L141" s="446">
        <v>0</v>
      </c>
      <c r="M141" s="445">
        <f>G141+H141+I141+J141+K141+L141</f>
        <v>2754</v>
      </c>
      <c r="N141" s="445">
        <v>50.17</v>
      </c>
      <c r="O141" s="445">
        <v>0</v>
      </c>
      <c r="P141" s="445">
        <v>0</v>
      </c>
      <c r="Q141" s="445">
        <v>0</v>
      </c>
      <c r="R141" s="445">
        <v>0</v>
      </c>
      <c r="S141" s="445">
        <v>0</v>
      </c>
      <c r="T141" s="445">
        <f>N141+O141+P141+Q141+R141+S141</f>
        <v>50.17</v>
      </c>
      <c r="U141" s="445">
        <f>M141-T141</f>
        <v>2703.83</v>
      </c>
      <c r="V141" s="445">
        <v>0</v>
      </c>
      <c r="W141" s="444">
        <f>U141-V141</f>
        <v>2703.83</v>
      </c>
      <c r="X141" s="443"/>
    </row>
    <row r="142" spans="1:24" ht="65.25" customHeight="1" x14ac:dyDescent="0.5">
      <c r="A142" s="433" t="s">
        <v>457</v>
      </c>
      <c r="B142" s="443"/>
      <c r="C142" s="443"/>
      <c r="D142" s="443"/>
      <c r="E142" s="449"/>
      <c r="F142" s="448"/>
      <c r="G142" s="447"/>
      <c r="H142" s="445"/>
      <c r="I142" s="446"/>
      <c r="J142" s="446"/>
      <c r="K142" s="446"/>
      <c r="L142" s="446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4"/>
      <c r="X142" s="443"/>
    </row>
    <row r="143" spans="1:24" ht="65.25" customHeight="1" x14ac:dyDescent="0.5">
      <c r="A143" s="441" t="s">
        <v>455</v>
      </c>
      <c r="B143" s="443"/>
      <c r="C143" s="443">
        <v>1201</v>
      </c>
      <c r="D143" s="443">
        <v>1200</v>
      </c>
      <c r="E143" s="449">
        <v>165.24</v>
      </c>
      <c r="F143" s="448">
        <v>15</v>
      </c>
      <c r="G143" s="447">
        <f>E143*F143</f>
        <v>2478.6000000000004</v>
      </c>
      <c r="H143" s="445">
        <v>0</v>
      </c>
      <c r="I143" s="446">
        <v>0</v>
      </c>
      <c r="J143" s="446">
        <v>0</v>
      </c>
      <c r="K143" s="446">
        <v>0</v>
      </c>
      <c r="L143" s="446">
        <v>0</v>
      </c>
      <c r="M143" s="445">
        <f>G143+H143+I143+J143+K143+L143</f>
        <v>2478.6000000000004</v>
      </c>
      <c r="N143" s="445">
        <v>5.29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f>N143+O143+P143+Q143+R143+S143</f>
        <v>5.29</v>
      </c>
      <c r="U143" s="445">
        <f>M143-T143</f>
        <v>2473.3100000000004</v>
      </c>
      <c r="V143" s="445">
        <v>0</v>
      </c>
      <c r="W143" s="444">
        <f>U143-V143</f>
        <v>2473.3100000000004</v>
      </c>
      <c r="X143" s="443"/>
    </row>
    <row r="144" spans="1:24" ht="65.25" customHeight="1" x14ac:dyDescent="0.5">
      <c r="A144" s="433" t="s">
        <v>456</v>
      </c>
      <c r="B144" s="443"/>
      <c r="C144" s="443"/>
      <c r="D144" s="443"/>
      <c r="E144" s="449"/>
      <c r="F144" s="448"/>
      <c r="G144" s="447"/>
      <c r="H144" s="445"/>
      <c r="I144" s="446"/>
      <c r="J144" s="446"/>
      <c r="K144" s="446"/>
      <c r="L144" s="446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4"/>
      <c r="X144" s="443"/>
    </row>
    <row r="145" spans="1:24" ht="65.25" customHeight="1" x14ac:dyDescent="0.5">
      <c r="A145" s="441" t="s">
        <v>455</v>
      </c>
      <c r="B145" s="443"/>
      <c r="C145" s="443">
        <v>1201</v>
      </c>
      <c r="D145" s="443">
        <v>1200</v>
      </c>
      <c r="E145" s="449">
        <v>183.6</v>
      </c>
      <c r="F145" s="448">
        <v>15</v>
      </c>
      <c r="G145" s="447">
        <f>E145*F145</f>
        <v>2754</v>
      </c>
      <c r="H145" s="445">
        <v>0</v>
      </c>
      <c r="I145" s="446">
        <v>0</v>
      </c>
      <c r="J145" s="446">
        <v>0</v>
      </c>
      <c r="K145" s="446">
        <v>0</v>
      </c>
      <c r="L145" s="446">
        <v>0</v>
      </c>
      <c r="M145" s="445">
        <f>G145+H145+I145+J145+K145+L145</f>
        <v>2754</v>
      </c>
      <c r="N145" s="445">
        <v>50.17</v>
      </c>
      <c r="O145" s="445">
        <v>0</v>
      </c>
      <c r="P145" s="445">
        <v>0</v>
      </c>
      <c r="Q145" s="445">
        <v>0</v>
      </c>
      <c r="R145" s="445">
        <v>0</v>
      </c>
      <c r="S145" s="445">
        <v>0</v>
      </c>
      <c r="T145" s="445">
        <f>N145+O145+P145+Q145+R145+S145</f>
        <v>50.17</v>
      </c>
      <c r="U145" s="445">
        <f>M145-T145</f>
        <v>2703.83</v>
      </c>
      <c r="V145" s="445">
        <v>0</v>
      </c>
      <c r="W145" s="444">
        <f>U145-V145</f>
        <v>2703.83</v>
      </c>
      <c r="X145" s="443"/>
    </row>
    <row r="146" spans="1:24" ht="65.25" customHeight="1" x14ac:dyDescent="0.5">
      <c r="A146" s="433" t="s">
        <v>454</v>
      </c>
      <c r="B146" s="443"/>
      <c r="C146" s="443"/>
      <c r="D146" s="443"/>
      <c r="E146" s="449"/>
      <c r="F146" s="448"/>
      <c r="G146" s="447"/>
      <c r="H146" s="445"/>
      <c r="I146" s="446"/>
      <c r="J146" s="446"/>
      <c r="K146" s="446"/>
      <c r="L146" s="446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4"/>
      <c r="X146" s="443"/>
    </row>
    <row r="147" spans="1:24" ht="65.25" customHeight="1" x14ac:dyDescent="0.5">
      <c r="A147" s="441" t="s">
        <v>210</v>
      </c>
      <c r="B147" s="434"/>
      <c r="C147" s="434">
        <v>1201</v>
      </c>
      <c r="D147" s="434">
        <v>1200</v>
      </c>
      <c r="E147" s="440">
        <v>191.13</v>
      </c>
      <c r="F147" s="439">
        <v>15</v>
      </c>
      <c r="G147" s="438">
        <f>E147*F147</f>
        <v>2866.95</v>
      </c>
      <c r="H147" s="436">
        <v>0</v>
      </c>
      <c r="I147" s="437">
        <v>0</v>
      </c>
      <c r="J147" s="437">
        <v>0</v>
      </c>
      <c r="K147" s="437">
        <v>0</v>
      </c>
      <c r="L147" s="437">
        <v>0</v>
      </c>
      <c r="M147" s="436">
        <f>G147+H147+I147+J147+K147+L147</f>
        <v>2866.95</v>
      </c>
      <c r="N147" s="436">
        <v>62.46</v>
      </c>
      <c r="O147" s="436">
        <f>G147*1.1875%</f>
        <v>34.045031250000001</v>
      </c>
      <c r="P147" s="436">
        <v>0</v>
      </c>
      <c r="Q147" s="436">
        <v>0</v>
      </c>
      <c r="R147" s="436">
        <v>0</v>
      </c>
      <c r="S147" s="436">
        <v>0</v>
      </c>
      <c r="T147" s="436">
        <f>N147+O147+P147+Q147+R147+S147</f>
        <v>96.505031250000002</v>
      </c>
      <c r="U147" s="436">
        <f>M147-T147</f>
        <v>2770.44496875</v>
      </c>
      <c r="V147" s="436">
        <v>0</v>
      </c>
      <c r="W147" s="435">
        <f>U147-V147</f>
        <v>2770.44496875</v>
      </c>
      <c r="X147" s="434"/>
    </row>
    <row r="148" spans="1:24" ht="65.25" customHeight="1" x14ac:dyDescent="0.5">
      <c r="A148" s="433" t="s">
        <v>453</v>
      </c>
      <c r="B148" s="426"/>
      <c r="C148" s="426"/>
      <c r="D148" s="426"/>
      <c r="E148" s="432"/>
      <c r="F148" s="431"/>
      <c r="G148" s="430"/>
      <c r="H148" s="428"/>
      <c r="I148" s="429"/>
      <c r="J148" s="429"/>
      <c r="K148" s="429"/>
      <c r="L148" s="429"/>
      <c r="M148" s="428"/>
      <c r="N148" s="428"/>
      <c r="O148" s="428"/>
      <c r="P148" s="428"/>
      <c r="Q148" s="428"/>
      <c r="R148" s="428"/>
      <c r="S148" s="428"/>
      <c r="T148" s="428"/>
      <c r="U148" s="428"/>
      <c r="V148" s="428"/>
      <c r="W148" s="427"/>
      <c r="X148" s="426"/>
    </row>
    <row r="149" spans="1:24" ht="65.25" customHeight="1" x14ac:dyDescent="0.5">
      <c r="A149" s="441" t="s">
        <v>210</v>
      </c>
      <c r="B149" s="434"/>
      <c r="C149" s="434">
        <v>1201</v>
      </c>
      <c r="D149" s="434">
        <v>1200</v>
      </c>
      <c r="E149" s="440">
        <v>207.33330000000001</v>
      </c>
      <c r="F149" s="439">
        <v>15</v>
      </c>
      <c r="G149" s="438">
        <f>E149*F149</f>
        <v>3109.9994999999999</v>
      </c>
      <c r="H149" s="436">
        <v>0</v>
      </c>
      <c r="I149" s="437">
        <v>0</v>
      </c>
      <c r="J149" s="437">
        <v>0</v>
      </c>
      <c r="K149" s="437">
        <v>0</v>
      </c>
      <c r="L149" s="437">
        <v>0</v>
      </c>
      <c r="M149" s="436">
        <f>G149+H149+I149+J149+K149+L149</f>
        <v>3109.9994999999999</v>
      </c>
      <c r="N149" s="436">
        <v>109.18</v>
      </c>
      <c r="O149" s="436">
        <v>0</v>
      </c>
      <c r="P149" s="436">
        <v>0</v>
      </c>
      <c r="Q149" s="436">
        <v>0</v>
      </c>
      <c r="R149" s="436">
        <v>0</v>
      </c>
      <c r="S149" s="436">
        <v>0</v>
      </c>
      <c r="T149" s="436">
        <f>N149+O149+P149+Q149+R149+S149</f>
        <v>109.18</v>
      </c>
      <c r="U149" s="436">
        <f>M149-T149</f>
        <v>3000.8195000000001</v>
      </c>
      <c r="V149" s="436">
        <v>0</v>
      </c>
      <c r="W149" s="435">
        <f>U149-V149</f>
        <v>3000.8195000000001</v>
      </c>
      <c r="X149" s="434"/>
    </row>
    <row r="150" spans="1:24" ht="65.25" customHeight="1" x14ac:dyDescent="0.5">
      <c r="A150" s="433" t="s">
        <v>452</v>
      </c>
      <c r="B150" s="426"/>
      <c r="C150" s="426"/>
      <c r="D150" s="426"/>
      <c r="E150" s="432"/>
      <c r="F150" s="431"/>
      <c r="G150" s="430"/>
      <c r="H150" s="428"/>
      <c r="I150" s="429"/>
      <c r="J150" s="429"/>
      <c r="K150" s="429"/>
      <c r="L150" s="429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7"/>
      <c r="X150" s="426"/>
    </row>
    <row r="151" spans="1:24" ht="65.25" customHeight="1" x14ac:dyDescent="0.5">
      <c r="A151" s="441" t="s">
        <v>210</v>
      </c>
      <c r="B151" s="434"/>
      <c r="C151" s="434">
        <v>1201</v>
      </c>
      <c r="D151" s="434">
        <v>1200</v>
      </c>
      <c r="E151" s="440">
        <v>157.25</v>
      </c>
      <c r="F151" s="439">
        <v>15</v>
      </c>
      <c r="G151" s="438">
        <f>E151*F151</f>
        <v>2358.75</v>
      </c>
      <c r="H151" s="436">
        <v>0</v>
      </c>
      <c r="I151" s="437">
        <v>0</v>
      </c>
      <c r="J151" s="437">
        <v>0</v>
      </c>
      <c r="K151" s="437">
        <v>0</v>
      </c>
      <c r="L151" s="437">
        <v>7.75</v>
      </c>
      <c r="M151" s="436">
        <f>G151+H151+I151+J151+K151+L151</f>
        <v>2366.5</v>
      </c>
      <c r="N151" s="436">
        <v>0</v>
      </c>
      <c r="O151" s="436">
        <v>0</v>
      </c>
      <c r="P151" s="436">
        <v>0</v>
      </c>
      <c r="Q151" s="436">
        <v>0</v>
      </c>
      <c r="R151" s="436">
        <v>0</v>
      </c>
      <c r="S151" s="436">
        <v>0</v>
      </c>
      <c r="T151" s="436">
        <f>N151+O151+P151+Q151+R151+S151</f>
        <v>0</v>
      </c>
      <c r="U151" s="436">
        <f>M151-T151</f>
        <v>2366.5</v>
      </c>
      <c r="V151" s="436">
        <v>47.18</v>
      </c>
      <c r="W151" s="435">
        <f>U151-V151</f>
        <v>2319.3200000000002</v>
      </c>
      <c r="X151" s="434"/>
    </row>
    <row r="152" spans="1:24" ht="65.25" customHeight="1" x14ac:dyDescent="0.5">
      <c r="A152" s="433" t="s">
        <v>451</v>
      </c>
      <c r="B152" s="426"/>
      <c r="C152" s="426"/>
      <c r="D152" s="426"/>
      <c r="E152" s="432"/>
      <c r="F152" s="431"/>
      <c r="G152" s="430"/>
      <c r="H152" s="428"/>
      <c r="I152" s="429"/>
      <c r="J152" s="429"/>
      <c r="K152" s="429"/>
      <c r="L152" s="429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7"/>
      <c r="X152" s="426"/>
    </row>
    <row r="153" spans="1:24" ht="65.25" customHeight="1" x14ac:dyDescent="0.5">
      <c r="A153" s="441" t="s">
        <v>210</v>
      </c>
      <c r="B153" s="434"/>
      <c r="C153" s="434">
        <v>1201</v>
      </c>
      <c r="D153" s="434">
        <v>1200</v>
      </c>
      <c r="E153" s="440">
        <v>238.92</v>
      </c>
      <c r="F153" s="439">
        <v>15</v>
      </c>
      <c r="G153" s="438">
        <f>E153*F153</f>
        <v>3583.7999999999997</v>
      </c>
      <c r="H153" s="436">
        <v>0</v>
      </c>
      <c r="I153" s="437">
        <v>0</v>
      </c>
      <c r="J153" s="437">
        <v>0</v>
      </c>
      <c r="K153" s="437">
        <v>0</v>
      </c>
      <c r="L153" s="437">
        <v>0</v>
      </c>
      <c r="M153" s="436">
        <f>G153+H153+I153+J153+K153+L153</f>
        <v>3583.7999999999997</v>
      </c>
      <c r="N153" s="436">
        <v>178.46</v>
      </c>
      <c r="O153" s="436">
        <v>0</v>
      </c>
      <c r="P153" s="436">
        <v>0</v>
      </c>
      <c r="Q153" s="436">
        <v>0</v>
      </c>
      <c r="R153" s="436">
        <v>0</v>
      </c>
      <c r="S153" s="436">
        <v>0</v>
      </c>
      <c r="T153" s="436">
        <f>N153+O153+P153+Q153+R153+S153</f>
        <v>178.46</v>
      </c>
      <c r="U153" s="436">
        <f>M153-T153</f>
        <v>3405.3399999999997</v>
      </c>
      <c r="V153" s="436">
        <v>0</v>
      </c>
      <c r="W153" s="435">
        <f>U153-V153</f>
        <v>3405.3399999999997</v>
      </c>
      <c r="X153" s="434"/>
    </row>
    <row r="154" spans="1:24" ht="65.25" customHeight="1" x14ac:dyDescent="0.5">
      <c r="A154" s="433" t="s">
        <v>450</v>
      </c>
      <c r="B154" s="426"/>
      <c r="C154" s="426"/>
      <c r="D154" s="426"/>
      <c r="E154" s="432"/>
      <c r="F154" s="431"/>
      <c r="G154" s="430"/>
      <c r="H154" s="428"/>
      <c r="I154" s="429"/>
      <c r="J154" s="429"/>
      <c r="K154" s="429"/>
      <c r="L154" s="429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7"/>
      <c r="X154" s="426"/>
    </row>
    <row r="155" spans="1:24" ht="65.25" customHeight="1" x14ac:dyDescent="0.5">
      <c r="A155" s="441" t="s">
        <v>210</v>
      </c>
      <c r="B155" s="434"/>
      <c r="C155" s="434">
        <v>1201</v>
      </c>
      <c r="D155" s="434">
        <v>1200</v>
      </c>
      <c r="E155" s="440">
        <v>140.82</v>
      </c>
      <c r="F155" s="439">
        <v>15</v>
      </c>
      <c r="G155" s="438">
        <f>E155*F155</f>
        <v>2112.2999999999997</v>
      </c>
      <c r="H155" s="436">
        <v>0</v>
      </c>
      <c r="I155" s="437">
        <v>0</v>
      </c>
      <c r="J155" s="437">
        <v>0</v>
      </c>
      <c r="K155" s="437">
        <v>0</v>
      </c>
      <c r="L155" s="437">
        <v>62.97</v>
      </c>
      <c r="M155" s="436">
        <f>G155+H155+I155+J155+K155+L155</f>
        <v>2175.2699999999995</v>
      </c>
      <c r="N155" s="436">
        <v>0</v>
      </c>
      <c r="O155" s="436">
        <v>0</v>
      </c>
      <c r="P155" s="436">
        <v>0</v>
      </c>
      <c r="Q155" s="436">
        <v>0</v>
      </c>
      <c r="R155" s="436">
        <v>0</v>
      </c>
      <c r="S155" s="436">
        <v>0</v>
      </c>
      <c r="T155" s="436">
        <f>N155+O155+P155+Q155+R155+S155</f>
        <v>0</v>
      </c>
      <c r="U155" s="436">
        <f>M155-T155</f>
        <v>2175.2699999999995</v>
      </c>
      <c r="V155" s="436">
        <v>42.25</v>
      </c>
      <c r="W155" s="435">
        <f>U155-V155</f>
        <v>2133.0199999999995</v>
      </c>
      <c r="X155" s="434"/>
    </row>
    <row r="156" spans="1:24" ht="65.25" customHeight="1" x14ac:dyDescent="0.5">
      <c r="A156" s="433" t="s">
        <v>449</v>
      </c>
      <c r="B156" s="426"/>
      <c r="C156" s="426"/>
      <c r="D156" s="426"/>
      <c r="E156" s="432"/>
      <c r="F156" s="431"/>
      <c r="G156" s="430"/>
      <c r="H156" s="428"/>
      <c r="I156" s="429"/>
      <c r="J156" s="429"/>
      <c r="K156" s="429"/>
      <c r="L156" s="429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7"/>
      <c r="X156" s="426"/>
    </row>
    <row r="157" spans="1:24" ht="65.25" customHeight="1" x14ac:dyDescent="0.5">
      <c r="A157" s="441" t="s">
        <v>210</v>
      </c>
      <c r="B157" s="434"/>
      <c r="C157" s="434">
        <v>1201</v>
      </c>
      <c r="D157" s="434">
        <v>1200</v>
      </c>
      <c r="E157" s="440">
        <v>263.41000000000003</v>
      </c>
      <c r="F157" s="439">
        <v>15</v>
      </c>
      <c r="G157" s="438">
        <f>E157*F157</f>
        <v>3951.1500000000005</v>
      </c>
      <c r="H157" s="436">
        <v>0</v>
      </c>
      <c r="I157" s="437">
        <v>0</v>
      </c>
      <c r="J157" s="437">
        <v>0</v>
      </c>
      <c r="K157" s="437">
        <v>0</v>
      </c>
      <c r="L157" s="437">
        <v>0</v>
      </c>
      <c r="M157" s="436">
        <f>G157+H157+I157+J157+K157+L157</f>
        <v>3951.1500000000005</v>
      </c>
      <c r="N157" s="436">
        <v>341.27</v>
      </c>
      <c r="O157" s="436">
        <v>0</v>
      </c>
      <c r="P157" s="436">
        <v>0</v>
      </c>
      <c r="Q157" s="436">
        <v>0</v>
      </c>
      <c r="R157" s="436">
        <v>0</v>
      </c>
      <c r="S157" s="436">
        <v>0</v>
      </c>
      <c r="T157" s="436">
        <f>N157+O157+P157+Q157+R157+S157</f>
        <v>341.27</v>
      </c>
      <c r="U157" s="436">
        <f>M157-T157</f>
        <v>3609.8800000000006</v>
      </c>
      <c r="V157" s="436">
        <v>0</v>
      </c>
      <c r="W157" s="435">
        <f>U157-V157</f>
        <v>3609.8800000000006</v>
      </c>
      <c r="X157" s="434"/>
    </row>
    <row r="158" spans="1:24" ht="65.25" customHeight="1" x14ac:dyDescent="0.5">
      <c r="A158" s="433" t="s">
        <v>448</v>
      </c>
      <c r="B158" s="426"/>
      <c r="C158" s="426"/>
      <c r="D158" s="426"/>
      <c r="E158" s="432"/>
      <c r="F158" s="431"/>
      <c r="G158" s="430"/>
      <c r="H158" s="428"/>
      <c r="I158" s="429"/>
      <c r="J158" s="429"/>
      <c r="K158" s="429"/>
      <c r="L158" s="429"/>
      <c r="M158" s="428"/>
      <c r="N158" s="428"/>
      <c r="O158" s="428"/>
      <c r="P158" s="428"/>
      <c r="Q158" s="428"/>
      <c r="R158" s="428"/>
      <c r="S158" s="428"/>
      <c r="T158" s="428"/>
      <c r="U158" s="428"/>
      <c r="V158" s="428"/>
      <c r="W158" s="427"/>
      <c r="X158" s="426"/>
    </row>
    <row r="159" spans="1:24" ht="65.25" customHeight="1" x14ac:dyDescent="0.5">
      <c r="A159" s="441" t="s">
        <v>210</v>
      </c>
      <c r="B159" s="434"/>
      <c r="C159" s="434">
        <v>1201</v>
      </c>
      <c r="D159" s="434">
        <v>1200</v>
      </c>
      <c r="E159" s="440">
        <v>263.41000000000003</v>
      </c>
      <c r="F159" s="439">
        <v>15</v>
      </c>
      <c r="G159" s="438">
        <f>E159*F159</f>
        <v>3951.1500000000005</v>
      </c>
      <c r="H159" s="436">
        <v>0</v>
      </c>
      <c r="I159" s="437">
        <v>0</v>
      </c>
      <c r="J159" s="437">
        <v>0</v>
      </c>
      <c r="K159" s="437">
        <v>0</v>
      </c>
      <c r="L159" s="437">
        <v>0</v>
      </c>
      <c r="M159" s="436">
        <f>G159+H159+I159+J159+K159+L159</f>
        <v>3951.1500000000005</v>
      </c>
      <c r="N159" s="436">
        <v>341.27</v>
      </c>
      <c r="O159" s="436">
        <v>0</v>
      </c>
      <c r="P159" s="436">
        <v>0</v>
      </c>
      <c r="Q159" s="436">
        <v>0</v>
      </c>
      <c r="R159" s="436">
        <v>0</v>
      </c>
      <c r="S159" s="436">
        <v>0</v>
      </c>
      <c r="T159" s="436">
        <f>N159+O159+P159+Q159+R159+S159</f>
        <v>341.27</v>
      </c>
      <c r="U159" s="436">
        <f>M159-T159</f>
        <v>3609.8800000000006</v>
      </c>
      <c r="V159" s="436">
        <v>0</v>
      </c>
      <c r="W159" s="435">
        <f>U159-V159</f>
        <v>3609.8800000000006</v>
      </c>
      <c r="X159" s="434"/>
    </row>
    <row r="160" spans="1:24" ht="65.25" customHeight="1" x14ac:dyDescent="0.5">
      <c r="A160" s="433" t="s">
        <v>447</v>
      </c>
      <c r="B160" s="426"/>
      <c r="C160" s="426"/>
      <c r="D160" s="426"/>
      <c r="E160" s="432"/>
      <c r="F160" s="431"/>
      <c r="G160" s="430"/>
      <c r="H160" s="428"/>
      <c r="I160" s="429"/>
      <c r="J160" s="429"/>
      <c r="K160" s="429"/>
      <c r="L160" s="429"/>
      <c r="M160" s="428"/>
      <c r="N160" s="428"/>
      <c r="O160" s="428"/>
      <c r="P160" s="428"/>
      <c r="Q160" s="428"/>
      <c r="R160" s="428"/>
      <c r="S160" s="428"/>
      <c r="T160" s="428"/>
      <c r="U160" s="428"/>
      <c r="V160" s="428"/>
      <c r="W160" s="427"/>
      <c r="X160" s="426"/>
    </row>
    <row r="161" spans="1:24" ht="65.25" customHeight="1" x14ac:dyDescent="0.5">
      <c r="A161" s="441" t="s">
        <v>208</v>
      </c>
      <c r="B161" s="434"/>
      <c r="C161" s="434">
        <v>1201</v>
      </c>
      <c r="D161" s="434">
        <v>1200</v>
      </c>
      <c r="E161" s="440">
        <v>264.92</v>
      </c>
      <c r="F161" s="439">
        <v>15</v>
      </c>
      <c r="G161" s="438">
        <f>E161*F161</f>
        <v>3973.8</v>
      </c>
      <c r="H161" s="436">
        <v>0</v>
      </c>
      <c r="I161" s="437">
        <v>0</v>
      </c>
      <c r="J161" s="437">
        <v>0</v>
      </c>
      <c r="K161" s="437">
        <v>0</v>
      </c>
      <c r="L161" s="437">
        <v>0</v>
      </c>
      <c r="M161" s="436">
        <f>G161+H161+I161+J161+K161+L161</f>
        <v>3973.8</v>
      </c>
      <c r="N161" s="436">
        <v>344.9</v>
      </c>
      <c r="O161" s="436">
        <v>0</v>
      </c>
      <c r="P161" s="436">
        <v>0</v>
      </c>
      <c r="Q161" s="436">
        <v>0</v>
      </c>
      <c r="R161" s="436">
        <v>0</v>
      </c>
      <c r="S161" s="436">
        <v>0</v>
      </c>
      <c r="T161" s="436">
        <f>N161+O161+P161+Q161+R161+S161</f>
        <v>344.9</v>
      </c>
      <c r="U161" s="436">
        <f>M161-T161</f>
        <v>3628.9</v>
      </c>
      <c r="V161" s="436">
        <v>0</v>
      </c>
      <c r="W161" s="435">
        <f>U161-V161</f>
        <v>3628.9</v>
      </c>
      <c r="X161" s="434"/>
    </row>
    <row r="162" spans="1:24" ht="65.25" customHeight="1" x14ac:dyDescent="0.5">
      <c r="A162" s="433" t="s">
        <v>446</v>
      </c>
      <c r="B162" s="426"/>
      <c r="C162" s="426"/>
      <c r="D162" s="426"/>
      <c r="E162" s="432"/>
      <c r="F162" s="431"/>
      <c r="G162" s="430"/>
      <c r="H162" s="428"/>
      <c r="I162" s="429"/>
      <c r="J162" s="429"/>
      <c r="K162" s="429"/>
      <c r="L162" s="429"/>
      <c r="M162" s="428"/>
      <c r="N162" s="428"/>
      <c r="O162" s="428"/>
      <c r="P162" s="428"/>
      <c r="Q162" s="428"/>
      <c r="R162" s="428"/>
      <c r="S162" s="428"/>
      <c r="T162" s="428"/>
      <c r="U162" s="428"/>
      <c r="V162" s="428"/>
      <c r="W162" s="427"/>
      <c r="X162" s="426"/>
    </row>
    <row r="163" spans="1:24" ht="65.25" customHeight="1" x14ac:dyDescent="0.5">
      <c r="A163" s="441" t="s">
        <v>443</v>
      </c>
      <c r="B163" s="434"/>
      <c r="C163" s="434">
        <v>1201</v>
      </c>
      <c r="D163" s="434">
        <v>1200</v>
      </c>
      <c r="E163" s="440">
        <v>199.8</v>
      </c>
      <c r="F163" s="439">
        <v>15</v>
      </c>
      <c r="G163" s="438">
        <f>E163*F163</f>
        <v>2997</v>
      </c>
      <c r="H163" s="436">
        <v>0</v>
      </c>
      <c r="I163" s="437">
        <v>0</v>
      </c>
      <c r="J163" s="437">
        <v>0</v>
      </c>
      <c r="K163" s="437">
        <v>0</v>
      </c>
      <c r="L163" s="437">
        <v>0</v>
      </c>
      <c r="M163" s="436">
        <f>G163+H163+I163+J163+K163+L163</f>
        <v>2997</v>
      </c>
      <c r="N163" s="436">
        <v>76.61</v>
      </c>
      <c r="O163" s="436">
        <v>0</v>
      </c>
      <c r="P163" s="436">
        <v>0</v>
      </c>
      <c r="Q163" s="436">
        <v>0</v>
      </c>
      <c r="R163" s="436">
        <v>0</v>
      </c>
      <c r="S163" s="436">
        <v>0</v>
      </c>
      <c r="T163" s="436">
        <f>N163+O163+P163+Q163+R163+S163</f>
        <v>76.61</v>
      </c>
      <c r="U163" s="436">
        <f>M163-T163</f>
        <v>2920.39</v>
      </c>
      <c r="V163" s="436">
        <v>0</v>
      </c>
      <c r="W163" s="435">
        <f>U163-V163</f>
        <v>2920.39</v>
      </c>
      <c r="X163" s="434"/>
    </row>
    <row r="164" spans="1:24" ht="65.25" customHeight="1" x14ac:dyDescent="0.5">
      <c r="A164" s="433" t="s">
        <v>445</v>
      </c>
      <c r="B164" s="426"/>
      <c r="C164" s="426"/>
      <c r="D164" s="426"/>
      <c r="E164" s="432"/>
      <c r="F164" s="431"/>
      <c r="G164" s="430"/>
      <c r="H164" s="428"/>
      <c r="I164" s="429"/>
      <c r="J164" s="429"/>
      <c r="K164" s="429"/>
      <c r="L164" s="429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7"/>
      <c r="X164" s="426"/>
    </row>
    <row r="165" spans="1:24" ht="65.25" customHeight="1" x14ac:dyDescent="0.5">
      <c r="A165" s="441" t="s">
        <v>443</v>
      </c>
      <c r="B165" s="434"/>
      <c r="C165" s="434">
        <v>1201</v>
      </c>
      <c r="D165" s="434">
        <v>1200</v>
      </c>
      <c r="E165" s="440">
        <v>319.95</v>
      </c>
      <c r="F165" s="439">
        <v>15</v>
      </c>
      <c r="G165" s="438">
        <f>E165*F165</f>
        <v>4799.25</v>
      </c>
      <c r="H165" s="436">
        <v>0</v>
      </c>
      <c r="I165" s="437">
        <v>0</v>
      </c>
      <c r="J165" s="437">
        <v>0</v>
      </c>
      <c r="K165" s="437">
        <v>0</v>
      </c>
      <c r="L165" s="437">
        <v>0</v>
      </c>
      <c r="M165" s="436">
        <f>G165+H165+I165+J165+K165+L165</f>
        <v>4799.25</v>
      </c>
      <c r="N165" s="436">
        <v>487.52</v>
      </c>
      <c r="O165" s="436">
        <v>0</v>
      </c>
      <c r="P165" s="436">
        <v>0</v>
      </c>
      <c r="Q165" s="436">
        <v>0</v>
      </c>
      <c r="R165" s="436">
        <v>0</v>
      </c>
      <c r="S165" s="436">
        <v>0</v>
      </c>
      <c r="T165" s="436">
        <f>N165+O165+P165+Q165+R165+S165</f>
        <v>487.52</v>
      </c>
      <c r="U165" s="436">
        <f>M165-T165</f>
        <v>4311.7299999999996</v>
      </c>
      <c r="V165" s="436">
        <v>0</v>
      </c>
      <c r="W165" s="435">
        <f>U165-V165</f>
        <v>4311.7299999999996</v>
      </c>
      <c r="X165" s="434"/>
    </row>
    <row r="166" spans="1:24" ht="65.25" customHeight="1" x14ac:dyDescent="0.5">
      <c r="A166" s="433" t="s">
        <v>444</v>
      </c>
      <c r="B166" s="426"/>
      <c r="C166" s="426"/>
      <c r="D166" s="426"/>
      <c r="E166" s="432"/>
      <c r="F166" s="431"/>
      <c r="G166" s="430"/>
      <c r="H166" s="428"/>
      <c r="I166" s="429"/>
      <c r="J166" s="429"/>
      <c r="K166" s="429"/>
      <c r="L166" s="429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7"/>
      <c r="X166" s="426"/>
    </row>
    <row r="167" spans="1:24" ht="65.25" customHeight="1" x14ac:dyDescent="0.5">
      <c r="A167" s="441" t="s">
        <v>443</v>
      </c>
      <c r="B167" s="434"/>
      <c r="C167" s="434">
        <v>1201</v>
      </c>
      <c r="D167" s="434">
        <v>1200</v>
      </c>
      <c r="E167" s="440">
        <v>319.95</v>
      </c>
      <c r="F167" s="439">
        <v>15</v>
      </c>
      <c r="G167" s="438">
        <f>E167*F167</f>
        <v>4799.25</v>
      </c>
      <c r="H167" s="436">
        <v>0</v>
      </c>
      <c r="I167" s="437">
        <v>0</v>
      </c>
      <c r="J167" s="437">
        <v>0</v>
      </c>
      <c r="K167" s="437">
        <v>0</v>
      </c>
      <c r="L167" s="437">
        <v>0</v>
      </c>
      <c r="M167" s="436">
        <f>G167+H167+I167+J167+K167+L167</f>
        <v>4799.25</v>
      </c>
      <c r="N167" s="436">
        <v>487.52</v>
      </c>
      <c r="O167" s="436">
        <v>0</v>
      </c>
      <c r="P167" s="436">
        <v>0</v>
      </c>
      <c r="Q167" s="436">
        <v>0</v>
      </c>
      <c r="R167" s="436">
        <v>0</v>
      </c>
      <c r="S167" s="436">
        <v>0</v>
      </c>
      <c r="T167" s="436">
        <f>N167+O167+P167+Q167+R167+S167</f>
        <v>487.52</v>
      </c>
      <c r="U167" s="436">
        <f>M167-T167</f>
        <v>4311.7299999999996</v>
      </c>
      <c r="V167" s="436">
        <v>0</v>
      </c>
      <c r="W167" s="435">
        <f>U167-V167</f>
        <v>4311.7299999999996</v>
      </c>
      <c r="X167" s="434"/>
    </row>
    <row r="168" spans="1:24" ht="65.25" customHeight="1" x14ac:dyDescent="0.5">
      <c r="A168" s="433" t="s">
        <v>442</v>
      </c>
      <c r="B168" s="426"/>
      <c r="C168" s="426"/>
      <c r="D168" s="426"/>
      <c r="E168" s="432"/>
      <c r="F168" s="431"/>
      <c r="G168" s="430"/>
      <c r="H168" s="428"/>
      <c r="I168" s="429"/>
      <c r="J168" s="429"/>
      <c r="K168" s="429"/>
      <c r="L168" s="429"/>
      <c r="M168" s="428"/>
      <c r="N168" s="428"/>
      <c r="O168" s="428"/>
      <c r="P168" s="428"/>
      <c r="Q168" s="428"/>
      <c r="R168" s="428"/>
      <c r="S168" s="428"/>
      <c r="T168" s="428"/>
      <c r="U168" s="428"/>
      <c r="V168" s="428"/>
      <c r="W168" s="427"/>
      <c r="X168" s="426"/>
    </row>
    <row r="169" spans="1:24" ht="65.25" customHeight="1" x14ac:dyDescent="0.5">
      <c r="A169" s="441" t="s">
        <v>441</v>
      </c>
      <c r="B169" s="434"/>
      <c r="C169" s="434">
        <v>1201</v>
      </c>
      <c r="D169" s="434">
        <v>1200</v>
      </c>
      <c r="E169" s="440">
        <v>144.22</v>
      </c>
      <c r="F169" s="439">
        <v>15</v>
      </c>
      <c r="G169" s="438">
        <f>E169*F169</f>
        <v>2163.3000000000002</v>
      </c>
      <c r="H169" s="436">
        <v>0</v>
      </c>
      <c r="I169" s="437">
        <v>0</v>
      </c>
      <c r="J169" s="437">
        <v>0</v>
      </c>
      <c r="K169" s="437">
        <v>0</v>
      </c>
      <c r="L169" s="437">
        <v>57.43</v>
      </c>
      <c r="M169" s="436">
        <f>G169+H169+I169+J169+K169+L169</f>
        <v>2220.73</v>
      </c>
      <c r="N169" s="436">
        <v>0</v>
      </c>
      <c r="O169" s="436">
        <v>0</v>
      </c>
      <c r="P169" s="436">
        <v>0</v>
      </c>
      <c r="Q169" s="436">
        <v>0</v>
      </c>
      <c r="R169" s="436">
        <v>0</v>
      </c>
      <c r="S169" s="436">
        <v>0</v>
      </c>
      <c r="T169" s="436">
        <f>N169+O169+P169+Q169+R169+S169</f>
        <v>0</v>
      </c>
      <c r="U169" s="436">
        <f>M169-T169</f>
        <v>2220.73</v>
      </c>
      <c r="V169" s="436">
        <v>43.27</v>
      </c>
      <c r="W169" s="435">
        <f>U169-V169</f>
        <v>2177.46</v>
      </c>
      <c r="X169" s="434"/>
    </row>
    <row r="170" spans="1:24" ht="65.25" customHeight="1" x14ac:dyDescent="0.5">
      <c r="A170" s="433" t="s">
        <v>440</v>
      </c>
      <c r="B170" s="426"/>
      <c r="C170" s="426"/>
      <c r="D170" s="426"/>
      <c r="E170" s="432"/>
      <c r="F170" s="431"/>
      <c r="G170" s="430"/>
      <c r="H170" s="428"/>
      <c r="I170" s="429"/>
      <c r="J170" s="429"/>
      <c r="K170" s="429"/>
      <c r="L170" s="429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7"/>
      <c r="X170" s="426"/>
    </row>
    <row r="171" spans="1:24" ht="65.25" customHeight="1" x14ac:dyDescent="0.5">
      <c r="A171" s="441" t="s">
        <v>428</v>
      </c>
      <c r="B171" s="434"/>
      <c r="C171" s="434">
        <v>1201</v>
      </c>
      <c r="D171" s="434">
        <v>1200</v>
      </c>
      <c r="E171" s="440">
        <v>160.56</v>
      </c>
      <c r="F171" s="439">
        <v>15</v>
      </c>
      <c r="G171" s="438">
        <f>E171*F171</f>
        <v>2408.4</v>
      </c>
      <c r="H171" s="436">
        <v>0</v>
      </c>
      <c r="I171" s="437">
        <v>0</v>
      </c>
      <c r="J171" s="437">
        <v>0</v>
      </c>
      <c r="K171" s="437">
        <v>0</v>
      </c>
      <c r="L171" s="437">
        <v>2.36</v>
      </c>
      <c r="M171" s="436">
        <f>G171+H171+I171+J171+K171+L171</f>
        <v>2410.7600000000002</v>
      </c>
      <c r="N171" s="436">
        <v>0</v>
      </c>
      <c r="O171" s="436">
        <v>0</v>
      </c>
      <c r="P171" s="436">
        <v>0</v>
      </c>
      <c r="Q171" s="436">
        <v>0</v>
      </c>
      <c r="R171" s="436">
        <v>0</v>
      </c>
      <c r="S171" s="436">
        <v>0</v>
      </c>
      <c r="T171" s="436">
        <f>N171+O171+P171+Q171+R171+S171</f>
        <v>0</v>
      </c>
      <c r="U171" s="436">
        <f>M171-T171</f>
        <v>2410.7600000000002</v>
      </c>
      <c r="V171" s="436">
        <v>0</v>
      </c>
      <c r="W171" s="435">
        <f>U171-V171</f>
        <v>2410.7600000000002</v>
      </c>
      <c r="X171" s="434"/>
    </row>
    <row r="172" spans="1:24" ht="65.25" customHeight="1" x14ac:dyDescent="0.5">
      <c r="A172" s="433" t="s">
        <v>439</v>
      </c>
      <c r="B172" s="426"/>
      <c r="C172" s="426"/>
      <c r="D172" s="426"/>
      <c r="E172" s="432"/>
      <c r="F172" s="431"/>
      <c r="G172" s="430"/>
      <c r="H172" s="428"/>
      <c r="I172" s="429"/>
      <c r="J172" s="429"/>
      <c r="K172" s="429"/>
      <c r="L172" s="429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7"/>
      <c r="X172" s="426"/>
    </row>
    <row r="173" spans="1:24" ht="65.25" customHeight="1" x14ac:dyDescent="0.5">
      <c r="A173" s="441" t="s">
        <v>428</v>
      </c>
      <c r="B173" s="434"/>
      <c r="C173" s="434">
        <v>1201</v>
      </c>
      <c r="D173" s="434">
        <v>1200</v>
      </c>
      <c r="E173" s="440">
        <v>142.73333</v>
      </c>
      <c r="F173" s="439">
        <v>15</v>
      </c>
      <c r="G173" s="438">
        <f>E173*F173</f>
        <v>2140.9999499999999</v>
      </c>
      <c r="H173" s="436">
        <v>0</v>
      </c>
      <c r="I173" s="437">
        <v>0</v>
      </c>
      <c r="J173" s="437">
        <v>0</v>
      </c>
      <c r="K173" s="437">
        <v>0</v>
      </c>
      <c r="L173" s="437">
        <v>59.85</v>
      </c>
      <c r="M173" s="436">
        <f>G173+H173+I173+J173+K173+L173</f>
        <v>2200.8499499999998</v>
      </c>
      <c r="N173" s="436">
        <v>0</v>
      </c>
      <c r="O173" s="436">
        <v>0</v>
      </c>
      <c r="P173" s="436">
        <v>0</v>
      </c>
      <c r="Q173" s="436">
        <v>0</v>
      </c>
      <c r="R173" s="436">
        <v>0</v>
      </c>
      <c r="S173" s="436">
        <v>0</v>
      </c>
      <c r="T173" s="436">
        <f>N173+O173+P173+Q173+R173+S173</f>
        <v>0</v>
      </c>
      <c r="U173" s="436">
        <f>M173-T173</f>
        <v>2200.8499499999998</v>
      </c>
      <c r="V173" s="436">
        <v>0</v>
      </c>
      <c r="W173" s="435">
        <f>U173-V173</f>
        <v>2200.8499499999998</v>
      </c>
      <c r="X173" s="434"/>
    </row>
    <row r="174" spans="1:24" ht="65.25" customHeight="1" x14ac:dyDescent="0.5">
      <c r="A174" s="433" t="s">
        <v>438</v>
      </c>
      <c r="B174" s="426"/>
      <c r="C174" s="426"/>
      <c r="D174" s="426"/>
      <c r="E174" s="432"/>
      <c r="F174" s="431"/>
      <c r="G174" s="430"/>
      <c r="H174" s="428"/>
      <c r="I174" s="429"/>
      <c r="J174" s="429"/>
      <c r="K174" s="429"/>
      <c r="L174" s="429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7"/>
      <c r="X174" s="426"/>
    </row>
    <row r="175" spans="1:24" s="418" customFormat="1" ht="65.25" hidden="1" customHeight="1" x14ac:dyDescent="0.5">
      <c r="A175" s="433"/>
      <c r="B175" s="442"/>
      <c r="C175" s="424" t="s">
        <v>52</v>
      </c>
      <c r="D175" s="423"/>
      <c r="E175" s="423"/>
      <c r="F175" s="423"/>
      <c r="G175" s="423"/>
      <c r="H175" s="423"/>
      <c r="I175" s="423"/>
      <c r="J175" s="423"/>
      <c r="K175" s="423"/>
      <c r="L175" s="423"/>
      <c r="M175" s="422"/>
      <c r="N175" s="421" t="s">
        <v>51</v>
      </c>
      <c r="O175" s="421"/>
      <c r="P175" s="421"/>
      <c r="Q175" s="421"/>
      <c r="R175" s="421"/>
      <c r="S175" s="421"/>
      <c r="T175" s="420"/>
      <c r="U175" s="420"/>
      <c r="V175" s="420"/>
      <c r="W175" s="420"/>
      <c r="X175" s="442"/>
    </row>
    <row r="176" spans="1:24" ht="65.25" customHeight="1" x14ac:dyDescent="0.5">
      <c r="A176" s="441" t="s">
        <v>437</v>
      </c>
      <c r="B176" s="434"/>
      <c r="C176" s="434">
        <v>1201</v>
      </c>
      <c r="D176" s="434">
        <v>1200</v>
      </c>
      <c r="E176" s="440">
        <v>138.43</v>
      </c>
      <c r="F176" s="439">
        <v>7</v>
      </c>
      <c r="G176" s="438">
        <f>E176*F176</f>
        <v>969.01</v>
      </c>
      <c r="H176" s="436">
        <v>0</v>
      </c>
      <c r="I176" s="437">
        <v>0</v>
      </c>
      <c r="J176" s="437">
        <v>0</v>
      </c>
      <c r="K176" s="437">
        <v>0</v>
      </c>
      <c r="L176" s="437">
        <v>31.19</v>
      </c>
      <c r="M176" s="436">
        <f>G176+H176+I176+J176+K176+L176</f>
        <v>1000.2</v>
      </c>
      <c r="N176" s="436">
        <v>0</v>
      </c>
      <c r="O176" s="436">
        <v>0</v>
      </c>
      <c r="P176" s="436">
        <v>0</v>
      </c>
      <c r="Q176" s="436">
        <v>0</v>
      </c>
      <c r="R176" s="436">
        <v>0</v>
      </c>
      <c r="S176" s="436">
        <v>0</v>
      </c>
      <c r="T176" s="436">
        <f>N176+O176+P176+Q176+R176+S176</f>
        <v>0</v>
      </c>
      <c r="U176" s="436">
        <f>M176-T176</f>
        <v>1000.2</v>
      </c>
      <c r="V176" s="436">
        <v>0</v>
      </c>
      <c r="W176" s="435">
        <f>U176-V176</f>
        <v>1000.2</v>
      </c>
      <c r="X176" s="434"/>
    </row>
    <row r="177" spans="1:24" ht="65.25" customHeight="1" x14ac:dyDescent="0.5">
      <c r="A177" s="433" t="s">
        <v>436</v>
      </c>
      <c r="B177" s="426"/>
      <c r="C177" s="426"/>
      <c r="D177" s="426"/>
      <c r="E177" s="432"/>
      <c r="F177" s="431"/>
      <c r="G177" s="430"/>
      <c r="H177" s="428"/>
      <c r="I177" s="429"/>
      <c r="J177" s="429"/>
      <c r="K177" s="429"/>
      <c r="L177" s="429"/>
      <c r="M177" s="428"/>
      <c r="N177" s="428"/>
      <c r="O177" s="428"/>
      <c r="P177" s="428"/>
      <c r="Q177" s="428"/>
      <c r="R177" s="428"/>
      <c r="S177" s="428"/>
      <c r="T177" s="428"/>
      <c r="U177" s="428"/>
      <c r="V177" s="428"/>
      <c r="W177" s="427"/>
      <c r="X177" s="426"/>
    </row>
    <row r="178" spans="1:24" ht="65.25" customHeight="1" x14ac:dyDescent="0.5">
      <c r="A178" s="441" t="s">
        <v>428</v>
      </c>
      <c r="B178" s="434"/>
      <c r="C178" s="434">
        <v>1201</v>
      </c>
      <c r="D178" s="434">
        <v>1200</v>
      </c>
      <c r="E178" s="440">
        <v>329.4</v>
      </c>
      <c r="F178" s="439">
        <v>15</v>
      </c>
      <c r="G178" s="438">
        <f>E178*F178</f>
        <v>4941</v>
      </c>
      <c r="H178" s="436">
        <v>0</v>
      </c>
      <c r="I178" s="437">
        <v>0</v>
      </c>
      <c r="J178" s="437">
        <v>0</v>
      </c>
      <c r="K178" s="437">
        <v>0</v>
      </c>
      <c r="L178" s="437">
        <v>0</v>
      </c>
      <c r="M178" s="436">
        <f>G178+H178+I178+J178+K178+L178</f>
        <v>4941</v>
      </c>
      <c r="N178" s="436">
        <v>512.92999999999995</v>
      </c>
      <c r="O178" s="436">
        <v>0</v>
      </c>
      <c r="P178" s="436">
        <v>0</v>
      </c>
      <c r="Q178" s="436">
        <v>0</v>
      </c>
      <c r="R178" s="436">
        <v>0</v>
      </c>
      <c r="S178" s="436">
        <v>0</v>
      </c>
      <c r="T178" s="436">
        <f>N178+O178+P178+Q178+R178+S178</f>
        <v>512.92999999999995</v>
      </c>
      <c r="U178" s="436">
        <f>M178-T178</f>
        <v>4428.07</v>
      </c>
      <c r="V178" s="436">
        <v>0</v>
      </c>
      <c r="W178" s="435">
        <f>U178-V178</f>
        <v>4428.07</v>
      </c>
      <c r="X178" s="434"/>
    </row>
    <row r="179" spans="1:24" ht="65.25" customHeight="1" x14ac:dyDescent="0.5">
      <c r="A179" s="433" t="s">
        <v>435</v>
      </c>
      <c r="B179" s="426"/>
      <c r="C179" s="426"/>
      <c r="D179" s="426"/>
      <c r="E179" s="432"/>
      <c r="F179" s="431"/>
      <c r="G179" s="430"/>
      <c r="H179" s="428"/>
      <c r="I179" s="429"/>
      <c r="J179" s="429"/>
      <c r="K179" s="429"/>
      <c r="L179" s="429"/>
      <c r="M179" s="428"/>
      <c r="N179" s="428"/>
      <c r="O179" s="428"/>
      <c r="P179" s="428"/>
      <c r="Q179" s="428"/>
      <c r="R179" s="428"/>
      <c r="S179" s="428"/>
      <c r="T179" s="428"/>
      <c r="U179" s="428"/>
      <c r="V179" s="428"/>
      <c r="W179" s="427"/>
      <c r="X179" s="426"/>
    </row>
    <row r="180" spans="1:24" ht="65.25" customHeight="1" x14ac:dyDescent="0.5">
      <c r="A180" s="441" t="s">
        <v>428</v>
      </c>
      <c r="B180" s="434"/>
      <c r="C180" s="434">
        <v>1201</v>
      </c>
      <c r="D180" s="434">
        <v>1200</v>
      </c>
      <c r="E180" s="440">
        <v>207.33332999999999</v>
      </c>
      <c r="F180" s="439">
        <v>15</v>
      </c>
      <c r="G180" s="438">
        <f>E180*F180</f>
        <v>3109.9999499999999</v>
      </c>
      <c r="H180" s="436">
        <v>0</v>
      </c>
      <c r="I180" s="437">
        <v>0</v>
      </c>
      <c r="J180" s="437">
        <v>0</v>
      </c>
      <c r="K180" s="437">
        <v>0</v>
      </c>
      <c r="L180" s="437">
        <v>0</v>
      </c>
      <c r="M180" s="436">
        <f>G180+H180+I180+J180+K180+L180</f>
        <v>3109.9999499999999</v>
      </c>
      <c r="N180" s="436">
        <v>109.18</v>
      </c>
      <c r="O180" s="436">
        <v>0</v>
      </c>
      <c r="P180" s="436">
        <v>0</v>
      </c>
      <c r="Q180" s="436">
        <v>0</v>
      </c>
      <c r="R180" s="436">
        <v>0</v>
      </c>
      <c r="S180" s="436">
        <v>0</v>
      </c>
      <c r="T180" s="436">
        <f>N180+O180+P180+Q180+R180+S180</f>
        <v>109.18</v>
      </c>
      <c r="U180" s="436">
        <f>M180-T180</f>
        <v>3000.8199500000001</v>
      </c>
      <c r="V180" s="436">
        <v>0</v>
      </c>
      <c r="W180" s="435">
        <f>U180-V180</f>
        <v>3000.8199500000001</v>
      </c>
      <c r="X180" s="434"/>
    </row>
    <row r="181" spans="1:24" ht="65.25" customHeight="1" x14ac:dyDescent="0.5">
      <c r="A181" s="433" t="s">
        <v>434</v>
      </c>
      <c r="B181" s="426"/>
      <c r="C181" s="426"/>
      <c r="D181" s="426"/>
      <c r="E181" s="432"/>
      <c r="F181" s="431"/>
      <c r="G181" s="430"/>
      <c r="H181" s="428"/>
      <c r="I181" s="429"/>
      <c r="J181" s="429"/>
      <c r="K181" s="429"/>
      <c r="L181" s="429"/>
      <c r="M181" s="428"/>
      <c r="N181" s="428"/>
      <c r="O181" s="428"/>
      <c r="P181" s="428"/>
      <c r="Q181" s="428"/>
      <c r="R181" s="428"/>
      <c r="S181" s="428"/>
      <c r="T181" s="428"/>
      <c r="U181" s="428"/>
      <c r="V181" s="428"/>
      <c r="W181" s="427"/>
      <c r="X181" s="426"/>
    </row>
    <row r="182" spans="1:24" ht="65.25" customHeight="1" x14ac:dyDescent="0.5">
      <c r="A182" s="441" t="s">
        <v>428</v>
      </c>
      <c r="B182" s="434"/>
      <c r="C182" s="434">
        <v>1201</v>
      </c>
      <c r="D182" s="434">
        <v>1200</v>
      </c>
      <c r="E182" s="440">
        <v>198.33330000000001</v>
      </c>
      <c r="F182" s="439">
        <v>15</v>
      </c>
      <c r="G182" s="438">
        <f>E182*F182</f>
        <v>2974.9994999999999</v>
      </c>
      <c r="H182" s="436">
        <v>0</v>
      </c>
      <c r="I182" s="437">
        <v>0</v>
      </c>
      <c r="J182" s="437">
        <v>0</v>
      </c>
      <c r="K182" s="437">
        <v>0</v>
      </c>
      <c r="L182" s="437">
        <v>0</v>
      </c>
      <c r="M182" s="436">
        <f>G182+H182+I182+J182+K182+L182</f>
        <v>2974.9994999999999</v>
      </c>
      <c r="N182" s="436">
        <v>74.22</v>
      </c>
      <c r="O182" s="436">
        <v>0</v>
      </c>
      <c r="P182" s="436">
        <v>0</v>
      </c>
      <c r="Q182" s="436">
        <v>0</v>
      </c>
      <c r="R182" s="436">
        <v>0</v>
      </c>
      <c r="S182" s="436">
        <v>0</v>
      </c>
      <c r="T182" s="436">
        <f>N182+O182+P182+Q182+R182+S182</f>
        <v>74.22</v>
      </c>
      <c r="U182" s="436">
        <f>M182-T182</f>
        <v>2900.7795000000001</v>
      </c>
      <c r="V182" s="436">
        <v>0</v>
      </c>
      <c r="W182" s="435">
        <f>U182-V182</f>
        <v>2900.7795000000001</v>
      </c>
      <c r="X182" s="434"/>
    </row>
    <row r="183" spans="1:24" ht="65.25" customHeight="1" x14ac:dyDescent="0.5">
      <c r="A183" s="433" t="s">
        <v>433</v>
      </c>
      <c r="B183" s="426"/>
      <c r="C183" s="426"/>
      <c r="D183" s="426"/>
      <c r="E183" s="432"/>
      <c r="F183" s="431"/>
      <c r="G183" s="430"/>
      <c r="H183" s="428"/>
      <c r="I183" s="429"/>
      <c r="J183" s="429"/>
      <c r="K183" s="429"/>
      <c r="L183" s="429"/>
      <c r="M183" s="428"/>
      <c r="N183" s="428"/>
      <c r="O183" s="428"/>
      <c r="P183" s="428"/>
      <c r="Q183" s="428"/>
      <c r="R183" s="428"/>
      <c r="S183" s="428"/>
      <c r="T183" s="428"/>
      <c r="U183" s="428"/>
      <c r="V183" s="428"/>
      <c r="W183" s="427"/>
      <c r="X183" s="426"/>
    </row>
    <row r="184" spans="1:24" ht="65.25" customHeight="1" x14ac:dyDescent="0.5">
      <c r="A184" s="441" t="s">
        <v>428</v>
      </c>
      <c r="B184" s="434"/>
      <c r="C184" s="434">
        <v>1201</v>
      </c>
      <c r="D184" s="434">
        <v>1200</v>
      </c>
      <c r="E184" s="440">
        <v>285</v>
      </c>
      <c r="F184" s="439">
        <v>15</v>
      </c>
      <c r="G184" s="438">
        <f>E184*F184</f>
        <v>4275</v>
      </c>
      <c r="H184" s="436">
        <v>0</v>
      </c>
      <c r="I184" s="437">
        <v>0</v>
      </c>
      <c r="J184" s="437">
        <v>0</v>
      </c>
      <c r="K184" s="437">
        <v>0</v>
      </c>
      <c r="L184" s="437">
        <v>0</v>
      </c>
      <c r="M184" s="436">
        <f>G184+H184+I184+J184+K184+L184</f>
        <v>4275</v>
      </c>
      <c r="N184" s="436">
        <v>393.59</v>
      </c>
      <c r="O184" s="436">
        <v>0</v>
      </c>
      <c r="P184" s="436">
        <v>0</v>
      </c>
      <c r="Q184" s="436">
        <v>0</v>
      </c>
      <c r="R184" s="436">
        <v>0</v>
      </c>
      <c r="S184" s="436">
        <v>0</v>
      </c>
      <c r="T184" s="436">
        <f>N184+O184+P184+Q184+R184+S184</f>
        <v>393.59</v>
      </c>
      <c r="U184" s="436">
        <f>M184-T184</f>
        <v>3881.41</v>
      </c>
      <c r="V184" s="436">
        <v>0</v>
      </c>
      <c r="W184" s="435">
        <f>U184-V184</f>
        <v>3881.41</v>
      </c>
      <c r="X184" s="434"/>
    </row>
    <row r="185" spans="1:24" ht="65.25" customHeight="1" x14ac:dyDescent="0.5">
      <c r="A185" s="433" t="s">
        <v>432</v>
      </c>
      <c r="B185" s="426"/>
      <c r="C185" s="426"/>
      <c r="D185" s="426"/>
      <c r="E185" s="432"/>
      <c r="F185" s="431"/>
      <c r="G185" s="430"/>
      <c r="H185" s="428"/>
      <c r="I185" s="429"/>
      <c r="J185" s="429"/>
      <c r="K185" s="429"/>
      <c r="L185" s="429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7"/>
      <c r="X185" s="426"/>
    </row>
    <row r="186" spans="1:24" ht="65.25" customHeight="1" x14ac:dyDescent="0.5">
      <c r="A186" s="441" t="s">
        <v>428</v>
      </c>
      <c r="B186" s="434"/>
      <c r="C186" s="434">
        <v>1201</v>
      </c>
      <c r="D186" s="434">
        <v>1200</v>
      </c>
      <c r="E186" s="440">
        <v>156.37</v>
      </c>
      <c r="F186" s="439">
        <v>15</v>
      </c>
      <c r="G186" s="438">
        <f>E186*F186</f>
        <v>2345.5500000000002</v>
      </c>
      <c r="H186" s="436">
        <v>0</v>
      </c>
      <c r="I186" s="437">
        <v>0</v>
      </c>
      <c r="J186" s="437">
        <v>0</v>
      </c>
      <c r="K186" s="437">
        <v>0</v>
      </c>
      <c r="L186" s="437">
        <v>9.19</v>
      </c>
      <c r="M186" s="436">
        <f>G186+H186+I186+J186+K186+L186</f>
        <v>2354.7400000000002</v>
      </c>
      <c r="N186" s="436">
        <v>0</v>
      </c>
      <c r="O186" s="436">
        <v>0</v>
      </c>
      <c r="P186" s="436">
        <v>0</v>
      </c>
      <c r="Q186" s="436">
        <v>0</v>
      </c>
      <c r="R186" s="436">
        <v>0</v>
      </c>
      <c r="S186" s="436">
        <v>0</v>
      </c>
      <c r="T186" s="436">
        <f>N186+O186+P186+Q186+R186+S186</f>
        <v>0</v>
      </c>
      <c r="U186" s="436">
        <f>M186-T186</f>
        <v>2354.7400000000002</v>
      </c>
      <c r="V186" s="436">
        <v>0</v>
      </c>
      <c r="W186" s="435">
        <f>U186-V186</f>
        <v>2354.7400000000002</v>
      </c>
      <c r="X186" s="434"/>
    </row>
    <row r="187" spans="1:24" ht="65.25" customHeight="1" x14ac:dyDescent="0.5">
      <c r="A187" s="433" t="s">
        <v>431</v>
      </c>
      <c r="B187" s="426"/>
      <c r="C187" s="426"/>
      <c r="D187" s="426"/>
      <c r="E187" s="432"/>
      <c r="F187" s="431"/>
      <c r="G187" s="430"/>
      <c r="H187" s="428"/>
      <c r="I187" s="429"/>
      <c r="J187" s="429"/>
      <c r="K187" s="429"/>
      <c r="L187" s="429"/>
      <c r="M187" s="428"/>
      <c r="N187" s="428"/>
      <c r="O187" s="428"/>
      <c r="P187" s="428"/>
      <c r="Q187" s="428"/>
      <c r="R187" s="428"/>
      <c r="S187" s="428"/>
      <c r="T187" s="428"/>
      <c r="U187" s="428"/>
      <c r="V187" s="428"/>
      <c r="W187" s="427"/>
      <c r="X187" s="426"/>
    </row>
    <row r="188" spans="1:24" ht="65.25" customHeight="1" x14ac:dyDescent="0.5">
      <c r="A188" s="441" t="s">
        <v>428</v>
      </c>
      <c r="B188" s="434"/>
      <c r="C188" s="434">
        <v>1201</v>
      </c>
      <c r="D188" s="434">
        <v>1200</v>
      </c>
      <c r="E188" s="440">
        <v>147.05000000000001</v>
      </c>
      <c r="F188" s="439">
        <v>15</v>
      </c>
      <c r="G188" s="438">
        <f>E188*F188</f>
        <v>2205.75</v>
      </c>
      <c r="H188" s="436">
        <v>0</v>
      </c>
      <c r="I188" s="437">
        <v>0</v>
      </c>
      <c r="J188" s="437">
        <v>0</v>
      </c>
      <c r="K188" s="437">
        <v>0</v>
      </c>
      <c r="L188" s="437">
        <v>38.880000000000003</v>
      </c>
      <c r="M188" s="436">
        <f>G188+H188+I188+J188+K188+L188</f>
        <v>2244.63</v>
      </c>
      <c r="N188" s="436">
        <v>0</v>
      </c>
      <c r="O188" s="436">
        <v>0</v>
      </c>
      <c r="P188" s="436">
        <v>0</v>
      </c>
      <c r="Q188" s="436">
        <v>0</v>
      </c>
      <c r="R188" s="436">
        <v>0</v>
      </c>
      <c r="S188" s="436">
        <v>0</v>
      </c>
      <c r="T188" s="436">
        <f>N188+O188+P188+Q188+R188+S188</f>
        <v>0</v>
      </c>
      <c r="U188" s="436">
        <f>M188-T188</f>
        <v>2244.63</v>
      </c>
      <c r="V188" s="436">
        <v>0</v>
      </c>
      <c r="W188" s="435">
        <f>U188-V188</f>
        <v>2244.63</v>
      </c>
      <c r="X188" s="434"/>
    </row>
    <row r="189" spans="1:24" ht="65.25" customHeight="1" x14ac:dyDescent="0.5">
      <c r="A189" s="433" t="s">
        <v>430</v>
      </c>
      <c r="B189" s="426"/>
      <c r="C189" s="426"/>
      <c r="D189" s="426"/>
      <c r="E189" s="432"/>
      <c r="F189" s="431"/>
      <c r="G189" s="430"/>
      <c r="H189" s="428"/>
      <c r="I189" s="429"/>
      <c r="J189" s="429"/>
      <c r="K189" s="429"/>
      <c r="L189" s="429"/>
      <c r="M189" s="428"/>
      <c r="N189" s="428"/>
      <c r="O189" s="428"/>
      <c r="P189" s="428"/>
      <c r="Q189" s="428"/>
      <c r="R189" s="428"/>
      <c r="S189" s="428"/>
      <c r="T189" s="428"/>
      <c r="U189" s="428"/>
      <c r="V189" s="428"/>
      <c r="W189" s="427"/>
      <c r="X189" s="426"/>
    </row>
    <row r="190" spans="1:24" ht="65.25" customHeight="1" x14ac:dyDescent="0.5">
      <c r="A190" s="441" t="s">
        <v>428</v>
      </c>
      <c r="B190" s="434"/>
      <c r="C190" s="434">
        <v>1201</v>
      </c>
      <c r="D190" s="434">
        <v>1200</v>
      </c>
      <c r="E190" s="440">
        <v>147.05000000000001</v>
      </c>
      <c r="F190" s="439">
        <v>15</v>
      </c>
      <c r="G190" s="438">
        <f>E190*F190</f>
        <v>2205.75</v>
      </c>
      <c r="H190" s="436">
        <v>0</v>
      </c>
      <c r="I190" s="437">
        <v>0</v>
      </c>
      <c r="J190" s="437">
        <v>0</v>
      </c>
      <c r="K190" s="437">
        <v>0</v>
      </c>
      <c r="L190" s="437">
        <v>38.880000000000003</v>
      </c>
      <c r="M190" s="436">
        <f>G190+H190+I190+J190+K190+L190</f>
        <v>2244.63</v>
      </c>
      <c r="N190" s="436">
        <v>0</v>
      </c>
      <c r="O190" s="436">
        <v>0</v>
      </c>
      <c r="P190" s="436">
        <v>0</v>
      </c>
      <c r="Q190" s="436">
        <v>0</v>
      </c>
      <c r="R190" s="436">
        <v>0</v>
      </c>
      <c r="S190" s="436">
        <v>0</v>
      </c>
      <c r="T190" s="436">
        <f>N190+O190+P190+Q190+R190+S190</f>
        <v>0</v>
      </c>
      <c r="U190" s="436">
        <f>M190-T190</f>
        <v>2244.63</v>
      </c>
      <c r="V190" s="436">
        <v>0</v>
      </c>
      <c r="W190" s="435">
        <f>U190-V190</f>
        <v>2244.63</v>
      </c>
      <c r="X190" s="434"/>
    </row>
    <row r="191" spans="1:24" ht="65.25" customHeight="1" x14ac:dyDescent="0.5">
      <c r="A191" s="433" t="s">
        <v>429</v>
      </c>
      <c r="B191" s="426"/>
      <c r="C191" s="426"/>
      <c r="D191" s="426"/>
      <c r="E191" s="432"/>
      <c r="F191" s="431"/>
      <c r="G191" s="430"/>
      <c r="H191" s="428"/>
      <c r="I191" s="429"/>
      <c r="J191" s="429"/>
      <c r="K191" s="429"/>
      <c r="L191" s="429"/>
      <c r="M191" s="428"/>
      <c r="N191" s="428"/>
      <c r="O191" s="428"/>
      <c r="P191" s="428"/>
      <c r="Q191" s="428"/>
      <c r="R191" s="428"/>
      <c r="S191" s="428"/>
      <c r="T191" s="428"/>
      <c r="U191" s="428"/>
      <c r="V191" s="428"/>
      <c r="W191" s="427"/>
      <c r="X191" s="426"/>
    </row>
    <row r="192" spans="1:24" ht="65.25" customHeight="1" x14ac:dyDescent="0.5">
      <c r="A192" s="441" t="s">
        <v>428</v>
      </c>
      <c r="B192" s="434"/>
      <c r="C192" s="434">
        <v>1201</v>
      </c>
      <c r="D192" s="434">
        <v>1200</v>
      </c>
      <c r="E192" s="440">
        <v>173.96</v>
      </c>
      <c r="F192" s="439">
        <v>15</v>
      </c>
      <c r="G192" s="438">
        <f>E192*F192</f>
        <v>2609.4</v>
      </c>
      <c r="H192" s="436">
        <v>0</v>
      </c>
      <c r="I192" s="437">
        <v>0</v>
      </c>
      <c r="J192" s="437">
        <v>0</v>
      </c>
      <c r="K192" s="437">
        <v>0</v>
      </c>
      <c r="L192" s="437">
        <v>0</v>
      </c>
      <c r="M192" s="436">
        <f>G192+H192+I192+J192+K192+L192</f>
        <v>2609.4</v>
      </c>
      <c r="N192" s="436">
        <v>19.52</v>
      </c>
      <c r="O192" s="436">
        <v>0</v>
      </c>
      <c r="P192" s="436">
        <v>0</v>
      </c>
      <c r="Q192" s="436">
        <v>0</v>
      </c>
      <c r="R192" s="436">
        <v>0</v>
      </c>
      <c r="S192" s="436">
        <v>0</v>
      </c>
      <c r="T192" s="436">
        <f>N192+O192+P192+Q192+R192+S192</f>
        <v>19.52</v>
      </c>
      <c r="U192" s="436">
        <f>M192-T192</f>
        <v>2589.88</v>
      </c>
      <c r="V192" s="436">
        <v>0</v>
      </c>
      <c r="W192" s="435">
        <f>U192-V192</f>
        <v>2589.88</v>
      </c>
      <c r="X192" s="434"/>
    </row>
    <row r="193" spans="1:24" ht="65.25" customHeight="1" x14ac:dyDescent="0.5">
      <c r="A193" s="433" t="s">
        <v>427</v>
      </c>
      <c r="B193" s="426"/>
      <c r="C193" s="426"/>
      <c r="D193" s="426"/>
      <c r="E193" s="432"/>
      <c r="F193" s="431"/>
      <c r="G193" s="430"/>
      <c r="H193" s="428"/>
      <c r="I193" s="429"/>
      <c r="J193" s="429"/>
      <c r="K193" s="429"/>
      <c r="L193" s="429"/>
      <c r="M193" s="428"/>
      <c r="N193" s="428"/>
      <c r="O193" s="428"/>
      <c r="P193" s="428"/>
      <c r="Q193" s="428"/>
      <c r="R193" s="428"/>
      <c r="S193" s="428"/>
      <c r="T193" s="428"/>
      <c r="U193" s="428"/>
      <c r="V193" s="428"/>
      <c r="W193" s="427"/>
      <c r="X193" s="426"/>
    </row>
    <row r="194" spans="1:24" ht="65.25" customHeight="1" thickBot="1" x14ac:dyDescent="0.5"/>
    <row r="195" spans="1:24" s="418" customFormat="1" ht="65.25" hidden="1" customHeight="1" thickBot="1" x14ac:dyDescent="0.55000000000000004">
      <c r="A195" s="425" t="s">
        <v>54</v>
      </c>
      <c r="B195" s="425" t="s">
        <v>53</v>
      </c>
      <c r="C195" s="424" t="s">
        <v>52</v>
      </c>
      <c r="D195" s="423"/>
      <c r="E195" s="423"/>
      <c r="F195" s="423"/>
      <c r="G195" s="423"/>
      <c r="H195" s="423"/>
      <c r="I195" s="423"/>
      <c r="J195" s="423"/>
      <c r="K195" s="423"/>
      <c r="L195" s="423"/>
      <c r="M195" s="422"/>
      <c r="N195" s="421" t="s">
        <v>51</v>
      </c>
      <c r="O195" s="421"/>
      <c r="P195" s="421"/>
      <c r="Q195" s="421"/>
      <c r="R195" s="421"/>
      <c r="S195" s="421"/>
      <c r="T195" s="420"/>
      <c r="U195" s="420"/>
      <c r="V195" s="420"/>
      <c r="W195" s="420"/>
      <c r="X195" s="419" t="s">
        <v>50</v>
      </c>
    </row>
    <row r="196" spans="1:24" s="404" customFormat="1" ht="65.25" customHeight="1" thickBot="1" x14ac:dyDescent="0.55000000000000004">
      <c r="G196" s="415" t="s">
        <v>46</v>
      </c>
      <c r="H196" s="414" t="s">
        <v>426</v>
      </c>
      <c r="I196" s="417" t="s">
        <v>66</v>
      </c>
      <c r="J196" s="415" t="s">
        <v>67</v>
      </c>
      <c r="K196" s="414" t="s">
        <v>425</v>
      </c>
      <c r="L196" s="414" t="s">
        <v>424</v>
      </c>
      <c r="M196" s="415" t="s">
        <v>35</v>
      </c>
      <c r="N196" s="416" t="s">
        <v>63</v>
      </c>
      <c r="O196" s="415" t="s">
        <v>40</v>
      </c>
      <c r="P196" s="414" t="s">
        <v>423</v>
      </c>
      <c r="Q196" s="414" t="s">
        <v>422</v>
      </c>
      <c r="R196" s="414" t="s">
        <v>421</v>
      </c>
      <c r="S196" s="414" t="s">
        <v>420</v>
      </c>
      <c r="T196" s="413" t="s">
        <v>35</v>
      </c>
      <c r="U196" s="413" t="s">
        <v>58</v>
      </c>
      <c r="V196" s="412" t="s">
        <v>419</v>
      </c>
      <c r="W196" s="411" t="s">
        <v>418</v>
      </c>
    </row>
    <row r="197" spans="1:24" s="405" customFormat="1" ht="65.25" customHeight="1" x14ac:dyDescent="0.5">
      <c r="A197" s="410" t="s">
        <v>417</v>
      </c>
      <c r="B197" s="406"/>
      <c r="C197" s="406"/>
      <c r="D197" s="406"/>
      <c r="E197" s="409"/>
      <c r="F197" s="408"/>
      <c r="G197" s="407">
        <f>SUM(G5:G194)</f>
        <v>279082.91569999984</v>
      </c>
      <c r="H197" s="407">
        <f>SUM(H5:H42)</f>
        <v>0</v>
      </c>
      <c r="I197" s="407">
        <f>SUM(I5:I193)</f>
        <v>0</v>
      </c>
      <c r="J197" s="407">
        <f>SUM(J5:J42)</f>
        <v>0</v>
      </c>
      <c r="K197" s="407">
        <f>SUM(K5:K42)</f>
        <v>0</v>
      </c>
      <c r="L197" s="407">
        <f>SUM(L5:L193)</f>
        <v>1437.5400000000004</v>
      </c>
      <c r="M197" s="407">
        <f>SUM(M5:M193)</f>
        <v>280520.45569999993</v>
      </c>
      <c r="N197" s="407">
        <f>SUM(N5:N193)</f>
        <v>13335.570000000007</v>
      </c>
      <c r="O197" s="407">
        <f>SUM(O5:O193)</f>
        <v>329.78596874999999</v>
      </c>
      <c r="P197" s="407">
        <f>SUM(P5:P193)</f>
        <v>0</v>
      </c>
      <c r="Q197" s="407">
        <f>SUM(Q5:Q42)</f>
        <v>0</v>
      </c>
      <c r="R197" s="407">
        <f>SUM(R5:R193)</f>
        <v>0</v>
      </c>
      <c r="S197" s="407">
        <f>SUM(S5:S42)</f>
        <v>0</v>
      </c>
      <c r="T197" s="407">
        <f>SUM(T5:T193)</f>
        <v>13665.355968750007</v>
      </c>
      <c r="U197" s="407">
        <f>SUM(U5:U193)</f>
        <v>266855.09973125003</v>
      </c>
      <c r="V197" s="407">
        <f>SUM(V5:V193)</f>
        <v>4016.0200000000013</v>
      </c>
      <c r="W197" s="407">
        <f>SUM(W5:W193)</f>
        <v>262839.07973125007</v>
      </c>
      <c r="X197" s="406"/>
    </row>
    <row r="198" spans="1:24" s="404" customFormat="1" ht="65.25" customHeight="1" x14ac:dyDescent="0.45"/>
    <row r="199" spans="1:24" s="404" customFormat="1" ht="65.25" customHeight="1" x14ac:dyDescent="0.45"/>
    <row r="200" spans="1:24" s="404" customFormat="1" ht="65.25" customHeight="1" x14ac:dyDescent="0.45"/>
    <row r="201" spans="1:24" s="404" customFormat="1" ht="65.25" customHeight="1" x14ac:dyDescent="0.45"/>
    <row r="202" spans="1:24" s="404" customFormat="1" ht="65.25" customHeight="1" x14ac:dyDescent="0.45"/>
    <row r="203" spans="1:24" s="404" customFormat="1" ht="65.25" customHeight="1" x14ac:dyDescent="0.45"/>
    <row r="204" spans="1:24" s="404" customFormat="1" ht="65.25" customHeight="1" x14ac:dyDescent="0.45"/>
    <row r="205" spans="1:24" s="404" customFormat="1" ht="65.25" customHeight="1" x14ac:dyDescent="0.45"/>
    <row r="206" spans="1:24" s="404" customFormat="1" ht="65.25" customHeight="1" x14ac:dyDescent="0.45"/>
    <row r="207" spans="1:24" s="404" customFormat="1" ht="65.25" customHeight="1" x14ac:dyDescent="0.45"/>
    <row r="208" spans="1:24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="404" customFormat="1" ht="65.25" customHeight="1" x14ac:dyDescent="0.45"/>
    <row r="498" s="404" customFormat="1" ht="65.25" customHeight="1" x14ac:dyDescent="0.45"/>
    <row r="499" s="404" customFormat="1" ht="65.25" customHeight="1" x14ac:dyDescent="0.45"/>
    <row r="500" s="404" customFormat="1" ht="65.25" customHeight="1" x14ac:dyDescent="0.45"/>
    <row r="501" s="404" customFormat="1" ht="65.25" customHeight="1" x14ac:dyDescent="0.45"/>
    <row r="502" s="404" customFormat="1" ht="65.25" customHeight="1" x14ac:dyDescent="0.45"/>
    <row r="503" s="404" customFormat="1" ht="65.25" customHeight="1" x14ac:dyDescent="0.45"/>
    <row r="504" s="404" customFormat="1" ht="65.25" customHeight="1" x14ac:dyDescent="0.45"/>
    <row r="505" s="404" customFormat="1" ht="65.25" customHeight="1" x14ac:dyDescent="0.45"/>
    <row r="506" s="404" customFormat="1" ht="65.25" customHeight="1" x14ac:dyDescent="0.45"/>
    <row r="507" s="404" customFormat="1" ht="65.25" customHeight="1" x14ac:dyDescent="0.45"/>
    <row r="508" s="404" customFormat="1" ht="65.25" customHeight="1" x14ac:dyDescent="0.45"/>
    <row r="509" s="404" customFormat="1" ht="65.25" customHeight="1" x14ac:dyDescent="0.45"/>
    <row r="510" s="404" customFormat="1" ht="65.25" customHeight="1" x14ac:dyDescent="0.45"/>
    <row r="511" s="404" customFormat="1" ht="65.25" customHeight="1" x14ac:dyDescent="0.45"/>
    <row r="512" s="404" customFormat="1" ht="65.25" customHeight="1" x14ac:dyDescent="0.45"/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6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6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6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  <c r="Y579" s="403"/>
      <c r="Z579" s="403"/>
    </row>
  </sheetData>
  <mergeCells count="2179">
    <mergeCell ref="U5:U6"/>
    <mergeCell ref="V5:V6"/>
    <mergeCell ref="W5:W6"/>
    <mergeCell ref="X5:X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B7:B8"/>
    <mergeCell ref="C7:C8"/>
    <mergeCell ref="D7:D8"/>
    <mergeCell ref="E7:E8"/>
    <mergeCell ref="F7:F8"/>
    <mergeCell ref="G7:G8"/>
    <mergeCell ref="X9:X10"/>
    <mergeCell ref="M9:M10"/>
    <mergeCell ref="N9:N10"/>
    <mergeCell ref="O9:O10"/>
    <mergeCell ref="P9:P10"/>
    <mergeCell ref="Q9:Q10"/>
    <mergeCell ref="M7:M8"/>
    <mergeCell ref="S9:S10"/>
    <mergeCell ref="T9:T10"/>
    <mergeCell ref="U9:U10"/>
    <mergeCell ref="V9:V10"/>
    <mergeCell ref="W9:W10"/>
    <mergeCell ref="T7:T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S11:S12"/>
    <mergeCell ref="H11:H12"/>
    <mergeCell ref="I11:I12"/>
    <mergeCell ref="J11:J12"/>
    <mergeCell ref="K11:K12"/>
    <mergeCell ref="L11:L12"/>
    <mergeCell ref="M11:M12"/>
    <mergeCell ref="B13:B14"/>
    <mergeCell ref="C13:C14"/>
    <mergeCell ref="D13:D14"/>
    <mergeCell ref="E13:E14"/>
    <mergeCell ref="F13:F14"/>
    <mergeCell ref="N11:N12"/>
    <mergeCell ref="B11:B12"/>
    <mergeCell ref="C11:C12"/>
    <mergeCell ref="D11:D12"/>
    <mergeCell ref="L9:L10"/>
    <mergeCell ref="T11:T12"/>
    <mergeCell ref="U11:U12"/>
    <mergeCell ref="V11:V12"/>
    <mergeCell ref="W11:W12"/>
    <mergeCell ref="X11:X12"/>
    <mergeCell ref="O11:O12"/>
    <mergeCell ref="P11:P12"/>
    <mergeCell ref="Q11:Q12"/>
    <mergeCell ref="R11:R12"/>
    <mergeCell ref="I13:I14"/>
    <mergeCell ref="J13:J14"/>
    <mergeCell ref="K13:K14"/>
    <mergeCell ref="L13:L14"/>
    <mergeCell ref="R9:R10"/>
    <mergeCell ref="G9:G10"/>
    <mergeCell ref="H9:H10"/>
    <mergeCell ref="I9:I10"/>
    <mergeCell ref="J9:J10"/>
    <mergeCell ref="K9:K10"/>
    <mergeCell ref="W13:W14"/>
    <mergeCell ref="X13:X14"/>
    <mergeCell ref="M13:M14"/>
    <mergeCell ref="N13:N14"/>
    <mergeCell ref="O13:O14"/>
    <mergeCell ref="P13:P14"/>
    <mergeCell ref="Q13:Q14"/>
    <mergeCell ref="R13:R14"/>
    <mergeCell ref="V17:V18"/>
    <mergeCell ref="E11:E12"/>
    <mergeCell ref="F11:F12"/>
    <mergeCell ref="G11:G12"/>
    <mergeCell ref="S13:S14"/>
    <mergeCell ref="T13:T14"/>
    <mergeCell ref="U13:U14"/>
    <mergeCell ref="V13:V14"/>
    <mergeCell ref="G13:G14"/>
    <mergeCell ref="H13:H14"/>
    <mergeCell ref="E15:E16"/>
    <mergeCell ref="F15:F16"/>
    <mergeCell ref="G15:G16"/>
    <mergeCell ref="S17:S18"/>
    <mergeCell ref="T17:T18"/>
    <mergeCell ref="U17:U18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B17:B18"/>
    <mergeCell ref="C17:C18"/>
    <mergeCell ref="D17:D18"/>
    <mergeCell ref="E17:E18"/>
    <mergeCell ref="F17:F18"/>
    <mergeCell ref="N15:N16"/>
    <mergeCell ref="M15:M16"/>
    <mergeCell ref="B15:B16"/>
    <mergeCell ref="C15:C16"/>
    <mergeCell ref="D15:D16"/>
    <mergeCell ref="T19:T20"/>
    <mergeCell ref="U19:U20"/>
    <mergeCell ref="V19:V20"/>
    <mergeCell ref="W19:W20"/>
    <mergeCell ref="X19:X20"/>
    <mergeCell ref="T15:T16"/>
    <mergeCell ref="U15:U16"/>
    <mergeCell ref="V15:V16"/>
    <mergeCell ref="W15:W16"/>
    <mergeCell ref="X15:X16"/>
    <mergeCell ref="Q17:Q18"/>
    <mergeCell ref="R17:R18"/>
    <mergeCell ref="G17:G18"/>
    <mergeCell ref="H17:H18"/>
    <mergeCell ref="I17:I18"/>
    <mergeCell ref="J17:J18"/>
    <mergeCell ref="K17:K18"/>
    <mergeCell ref="L17:L18"/>
    <mergeCell ref="E19:E20"/>
    <mergeCell ref="F19:F20"/>
    <mergeCell ref="G19:G20"/>
    <mergeCell ref="S21:S22"/>
    <mergeCell ref="W17:W18"/>
    <mergeCell ref="X17:X18"/>
    <mergeCell ref="M17:M18"/>
    <mergeCell ref="N17:N18"/>
    <mergeCell ref="O17:O18"/>
    <mergeCell ref="P17:P18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B21:B22"/>
    <mergeCell ref="C21:C22"/>
    <mergeCell ref="D21:D22"/>
    <mergeCell ref="E21:E22"/>
    <mergeCell ref="F21:F22"/>
    <mergeCell ref="N19:N20"/>
    <mergeCell ref="M19:M20"/>
    <mergeCell ref="B19:B20"/>
    <mergeCell ref="C19:C20"/>
    <mergeCell ref="D19:D20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V25:V26"/>
    <mergeCell ref="T21:T22"/>
    <mergeCell ref="U21:U22"/>
    <mergeCell ref="V21:V22"/>
    <mergeCell ref="W21:W22"/>
    <mergeCell ref="X21:X22"/>
    <mergeCell ref="E23:E24"/>
    <mergeCell ref="F23:F24"/>
    <mergeCell ref="G23:G24"/>
    <mergeCell ref="S25:S26"/>
    <mergeCell ref="T25:T26"/>
    <mergeCell ref="U25:U26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B25:B26"/>
    <mergeCell ref="C25:C26"/>
    <mergeCell ref="D25:D26"/>
    <mergeCell ref="E25:E26"/>
    <mergeCell ref="F25:F26"/>
    <mergeCell ref="N23:N24"/>
    <mergeCell ref="M23:M24"/>
    <mergeCell ref="B23:B24"/>
    <mergeCell ref="C23:C24"/>
    <mergeCell ref="D23:D24"/>
    <mergeCell ref="T27:T28"/>
    <mergeCell ref="U27:U28"/>
    <mergeCell ref="V27:V28"/>
    <mergeCell ref="W27:W28"/>
    <mergeCell ref="X27:X28"/>
    <mergeCell ref="T23:T24"/>
    <mergeCell ref="U23:U24"/>
    <mergeCell ref="V23:V24"/>
    <mergeCell ref="W23:W24"/>
    <mergeCell ref="X23:X24"/>
    <mergeCell ref="Q25:Q26"/>
    <mergeCell ref="R25:R26"/>
    <mergeCell ref="G25:G26"/>
    <mergeCell ref="H25:H26"/>
    <mergeCell ref="I25:I26"/>
    <mergeCell ref="J25:J26"/>
    <mergeCell ref="K25:K26"/>
    <mergeCell ref="L25:L26"/>
    <mergeCell ref="E27:E28"/>
    <mergeCell ref="F27:F28"/>
    <mergeCell ref="G27:G28"/>
    <mergeCell ref="S29:S30"/>
    <mergeCell ref="W25:W26"/>
    <mergeCell ref="X25:X26"/>
    <mergeCell ref="M25:M26"/>
    <mergeCell ref="N25:N26"/>
    <mergeCell ref="O25:O26"/>
    <mergeCell ref="P25:P26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B29:B30"/>
    <mergeCell ref="C29:C30"/>
    <mergeCell ref="D29:D30"/>
    <mergeCell ref="E29:E30"/>
    <mergeCell ref="F29:F30"/>
    <mergeCell ref="N27:N28"/>
    <mergeCell ref="M27:M28"/>
    <mergeCell ref="B27:B28"/>
    <mergeCell ref="C27:C28"/>
    <mergeCell ref="D27:D28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V33:V34"/>
    <mergeCell ref="T29:T30"/>
    <mergeCell ref="U29:U30"/>
    <mergeCell ref="V29:V30"/>
    <mergeCell ref="W29:W30"/>
    <mergeCell ref="X29:X30"/>
    <mergeCell ref="E31:E32"/>
    <mergeCell ref="F31:F32"/>
    <mergeCell ref="G31:G32"/>
    <mergeCell ref="S33:S34"/>
    <mergeCell ref="T33:T34"/>
    <mergeCell ref="U33:U34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B33:B34"/>
    <mergeCell ref="C33:C34"/>
    <mergeCell ref="D33:D34"/>
    <mergeCell ref="E33:E34"/>
    <mergeCell ref="F33:F34"/>
    <mergeCell ref="N31:N32"/>
    <mergeCell ref="M31:M32"/>
    <mergeCell ref="B31:B32"/>
    <mergeCell ref="C31:C32"/>
    <mergeCell ref="D31:D32"/>
    <mergeCell ref="T35:T36"/>
    <mergeCell ref="U35:U36"/>
    <mergeCell ref="V35:V36"/>
    <mergeCell ref="W35:W36"/>
    <mergeCell ref="X35:X36"/>
    <mergeCell ref="T31:T32"/>
    <mergeCell ref="U31:U32"/>
    <mergeCell ref="V31:V32"/>
    <mergeCell ref="W31:W32"/>
    <mergeCell ref="X31:X32"/>
    <mergeCell ref="Q33:Q34"/>
    <mergeCell ref="R33:R34"/>
    <mergeCell ref="G33:G34"/>
    <mergeCell ref="H33:H34"/>
    <mergeCell ref="I33:I34"/>
    <mergeCell ref="J33:J34"/>
    <mergeCell ref="K33:K34"/>
    <mergeCell ref="L33:L34"/>
    <mergeCell ref="E35:E36"/>
    <mergeCell ref="F35:F36"/>
    <mergeCell ref="G35:G36"/>
    <mergeCell ref="S37:S38"/>
    <mergeCell ref="W33:W34"/>
    <mergeCell ref="X33:X34"/>
    <mergeCell ref="M33:M34"/>
    <mergeCell ref="N33:N34"/>
    <mergeCell ref="O33:O34"/>
    <mergeCell ref="P33:P34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B37:B38"/>
    <mergeCell ref="C37:C38"/>
    <mergeCell ref="D37:D38"/>
    <mergeCell ref="E37:E38"/>
    <mergeCell ref="F37:F38"/>
    <mergeCell ref="N35:N36"/>
    <mergeCell ref="M35:M36"/>
    <mergeCell ref="B35:B36"/>
    <mergeCell ref="C35:C36"/>
    <mergeCell ref="D35:D36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V41:V42"/>
    <mergeCell ref="T37:T38"/>
    <mergeCell ref="U37:U38"/>
    <mergeCell ref="V37:V38"/>
    <mergeCell ref="W37:W38"/>
    <mergeCell ref="X37:X38"/>
    <mergeCell ref="E39:E40"/>
    <mergeCell ref="F39:F40"/>
    <mergeCell ref="G39:G40"/>
    <mergeCell ref="S41:S42"/>
    <mergeCell ref="T41:T42"/>
    <mergeCell ref="U41:U42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B41:B42"/>
    <mergeCell ref="C41:C42"/>
    <mergeCell ref="D41:D42"/>
    <mergeCell ref="E41:E42"/>
    <mergeCell ref="F41:F42"/>
    <mergeCell ref="N39:N40"/>
    <mergeCell ref="M39:M40"/>
    <mergeCell ref="B39:B40"/>
    <mergeCell ref="C39:C40"/>
    <mergeCell ref="D39:D40"/>
    <mergeCell ref="T43:T44"/>
    <mergeCell ref="U43:U44"/>
    <mergeCell ref="V43:V44"/>
    <mergeCell ref="W43:W44"/>
    <mergeCell ref="X43:X44"/>
    <mergeCell ref="T39:T40"/>
    <mergeCell ref="U39:U40"/>
    <mergeCell ref="V39:V40"/>
    <mergeCell ref="W39:W40"/>
    <mergeCell ref="X39:X40"/>
    <mergeCell ref="Q41:Q42"/>
    <mergeCell ref="R41:R42"/>
    <mergeCell ref="G41:G42"/>
    <mergeCell ref="H41:H42"/>
    <mergeCell ref="I41:I42"/>
    <mergeCell ref="J41:J42"/>
    <mergeCell ref="K41:K42"/>
    <mergeCell ref="L41:L42"/>
    <mergeCell ref="E43:E44"/>
    <mergeCell ref="F43:F44"/>
    <mergeCell ref="G43:G44"/>
    <mergeCell ref="S45:S46"/>
    <mergeCell ref="W41:W42"/>
    <mergeCell ref="X41:X42"/>
    <mergeCell ref="M41:M42"/>
    <mergeCell ref="N41:N42"/>
    <mergeCell ref="O41:O42"/>
    <mergeCell ref="P41:P42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B45:B46"/>
    <mergeCell ref="C45:C46"/>
    <mergeCell ref="D45:D46"/>
    <mergeCell ref="E45:E46"/>
    <mergeCell ref="F45:F46"/>
    <mergeCell ref="N43:N44"/>
    <mergeCell ref="M43:M44"/>
    <mergeCell ref="B43:B44"/>
    <mergeCell ref="C43:C44"/>
    <mergeCell ref="D43:D44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9:V50"/>
    <mergeCell ref="T45:T46"/>
    <mergeCell ref="U45:U46"/>
    <mergeCell ref="V45:V46"/>
    <mergeCell ref="W45:W46"/>
    <mergeCell ref="X45:X46"/>
    <mergeCell ref="E47:E48"/>
    <mergeCell ref="F47:F48"/>
    <mergeCell ref="G47:G48"/>
    <mergeCell ref="S49:S50"/>
    <mergeCell ref="T49:T50"/>
    <mergeCell ref="U49:U50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B49:B50"/>
    <mergeCell ref="C49:C50"/>
    <mergeCell ref="D49:D50"/>
    <mergeCell ref="E49:E50"/>
    <mergeCell ref="F49:F50"/>
    <mergeCell ref="N47:N48"/>
    <mergeCell ref="M47:M48"/>
    <mergeCell ref="B47:B48"/>
    <mergeCell ref="C47:C48"/>
    <mergeCell ref="D47:D48"/>
    <mergeCell ref="T51:T52"/>
    <mergeCell ref="U51:U52"/>
    <mergeCell ref="V51:V52"/>
    <mergeCell ref="W51:W52"/>
    <mergeCell ref="X51:X52"/>
    <mergeCell ref="T47:T48"/>
    <mergeCell ref="U47:U48"/>
    <mergeCell ref="V47:V48"/>
    <mergeCell ref="W47:W48"/>
    <mergeCell ref="X47:X48"/>
    <mergeCell ref="Q49:Q50"/>
    <mergeCell ref="R49:R50"/>
    <mergeCell ref="G49:G50"/>
    <mergeCell ref="H49:H50"/>
    <mergeCell ref="I49:I50"/>
    <mergeCell ref="J49:J50"/>
    <mergeCell ref="K49:K50"/>
    <mergeCell ref="L49:L50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B53:B54"/>
    <mergeCell ref="C53:C54"/>
    <mergeCell ref="D53:D54"/>
    <mergeCell ref="E53:E54"/>
    <mergeCell ref="F53:F54"/>
    <mergeCell ref="N51:N52"/>
    <mergeCell ref="M51:M52"/>
    <mergeCell ref="B51:B52"/>
    <mergeCell ref="C51:C52"/>
    <mergeCell ref="D51:D52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V57:V58"/>
    <mergeCell ref="T53:T54"/>
    <mergeCell ref="U53:U54"/>
    <mergeCell ref="V53:V54"/>
    <mergeCell ref="W53:W54"/>
    <mergeCell ref="X53:X54"/>
    <mergeCell ref="E55:E56"/>
    <mergeCell ref="F55:F56"/>
    <mergeCell ref="G55:G56"/>
    <mergeCell ref="S57:S58"/>
    <mergeCell ref="T57:T58"/>
    <mergeCell ref="U57:U58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B57:B58"/>
    <mergeCell ref="C57:C58"/>
    <mergeCell ref="D57:D58"/>
    <mergeCell ref="E57:E58"/>
    <mergeCell ref="F57:F58"/>
    <mergeCell ref="N55:N56"/>
    <mergeCell ref="M55:M56"/>
    <mergeCell ref="B55:B56"/>
    <mergeCell ref="C55:C56"/>
    <mergeCell ref="D55:D56"/>
    <mergeCell ref="T59:T60"/>
    <mergeCell ref="U59:U60"/>
    <mergeCell ref="V59:V60"/>
    <mergeCell ref="W59:W60"/>
    <mergeCell ref="X59:X60"/>
    <mergeCell ref="T55:T56"/>
    <mergeCell ref="U55:U56"/>
    <mergeCell ref="V55:V56"/>
    <mergeCell ref="W55:W56"/>
    <mergeCell ref="X55:X56"/>
    <mergeCell ref="Q57:Q58"/>
    <mergeCell ref="R57:R58"/>
    <mergeCell ref="G57:G58"/>
    <mergeCell ref="H57:H58"/>
    <mergeCell ref="I57:I58"/>
    <mergeCell ref="J57:J58"/>
    <mergeCell ref="K57:K58"/>
    <mergeCell ref="L57:L58"/>
    <mergeCell ref="E59:E60"/>
    <mergeCell ref="F59:F60"/>
    <mergeCell ref="G59:G60"/>
    <mergeCell ref="S61:S62"/>
    <mergeCell ref="W57:W58"/>
    <mergeCell ref="X57:X58"/>
    <mergeCell ref="M57:M58"/>
    <mergeCell ref="N57:N58"/>
    <mergeCell ref="O57:O58"/>
    <mergeCell ref="P57:P58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B61:B62"/>
    <mergeCell ref="C61:C62"/>
    <mergeCell ref="D61:D62"/>
    <mergeCell ref="E61:E62"/>
    <mergeCell ref="F61:F62"/>
    <mergeCell ref="N59:N60"/>
    <mergeCell ref="M59:M60"/>
    <mergeCell ref="B59:B60"/>
    <mergeCell ref="C59:C60"/>
    <mergeCell ref="D59:D60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V65:V66"/>
    <mergeCell ref="T61:T62"/>
    <mergeCell ref="U61:U62"/>
    <mergeCell ref="V61:V62"/>
    <mergeCell ref="W61:W62"/>
    <mergeCell ref="X61:X62"/>
    <mergeCell ref="E63:E64"/>
    <mergeCell ref="F63:F64"/>
    <mergeCell ref="G63:G64"/>
    <mergeCell ref="S65:S66"/>
    <mergeCell ref="T65:T66"/>
    <mergeCell ref="U65:U66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B65:B66"/>
    <mergeCell ref="C65:C66"/>
    <mergeCell ref="D65:D66"/>
    <mergeCell ref="E65:E66"/>
    <mergeCell ref="F65:F66"/>
    <mergeCell ref="N63:N64"/>
    <mergeCell ref="M63:M64"/>
    <mergeCell ref="B63:B64"/>
    <mergeCell ref="C63:C64"/>
    <mergeCell ref="D63:D64"/>
    <mergeCell ref="T67:T68"/>
    <mergeCell ref="U67:U68"/>
    <mergeCell ref="V67:V68"/>
    <mergeCell ref="W67:W68"/>
    <mergeCell ref="X67:X68"/>
    <mergeCell ref="T63:T64"/>
    <mergeCell ref="U63:U64"/>
    <mergeCell ref="V63:V64"/>
    <mergeCell ref="W63:W64"/>
    <mergeCell ref="X63:X64"/>
    <mergeCell ref="Q65:Q66"/>
    <mergeCell ref="R65:R66"/>
    <mergeCell ref="G65:G66"/>
    <mergeCell ref="H65:H66"/>
    <mergeCell ref="I65:I66"/>
    <mergeCell ref="J65:J66"/>
    <mergeCell ref="K65:K66"/>
    <mergeCell ref="L65:L66"/>
    <mergeCell ref="E67:E68"/>
    <mergeCell ref="F67:F68"/>
    <mergeCell ref="G67:G68"/>
    <mergeCell ref="S69:S70"/>
    <mergeCell ref="W65:W66"/>
    <mergeCell ref="X65:X66"/>
    <mergeCell ref="M65:M66"/>
    <mergeCell ref="N65:N66"/>
    <mergeCell ref="O65:O66"/>
    <mergeCell ref="P65:P66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B69:B70"/>
    <mergeCell ref="C69:C70"/>
    <mergeCell ref="D69:D70"/>
    <mergeCell ref="E69:E70"/>
    <mergeCell ref="F69:F70"/>
    <mergeCell ref="N67:N68"/>
    <mergeCell ref="M67:M68"/>
    <mergeCell ref="B67:B68"/>
    <mergeCell ref="C67:C68"/>
    <mergeCell ref="D67:D68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V73:V74"/>
    <mergeCell ref="T69:T70"/>
    <mergeCell ref="U69:U70"/>
    <mergeCell ref="V69:V70"/>
    <mergeCell ref="W69:W70"/>
    <mergeCell ref="X69:X70"/>
    <mergeCell ref="E71:E72"/>
    <mergeCell ref="F71:F72"/>
    <mergeCell ref="G71:G72"/>
    <mergeCell ref="S73:S74"/>
    <mergeCell ref="T73:T74"/>
    <mergeCell ref="U73:U74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B73:B74"/>
    <mergeCell ref="C73:C74"/>
    <mergeCell ref="D73:D74"/>
    <mergeCell ref="E73:E74"/>
    <mergeCell ref="F73:F74"/>
    <mergeCell ref="N71:N72"/>
    <mergeCell ref="M71:M72"/>
    <mergeCell ref="B71:B72"/>
    <mergeCell ref="C71:C72"/>
    <mergeCell ref="D71:D72"/>
    <mergeCell ref="T75:T76"/>
    <mergeCell ref="U75:U76"/>
    <mergeCell ref="V75:V76"/>
    <mergeCell ref="W75:W76"/>
    <mergeCell ref="X75:X76"/>
    <mergeCell ref="T71:T72"/>
    <mergeCell ref="U71:U72"/>
    <mergeCell ref="V71:V72"/>
    <mergeCell ref="W71:W72"/>
    <mergeCell ref="X71:X72"/>
    <mergeCell ref="Q73:Q74"/>
    <mergeCell ref="R73:R74"/>
    <mergeCell ref="G73:G74"/>
    <mergeCell ref="H73:H74"/>
    <mergeCell ref="I73:I74"/>
    <mergeCell ref="J73:J74"/>
    <mergeCell ref="K73:K74"/>
    <mergeCell ref="L73:L74"/>
    <mergeCell ref="E75:E76"/>
    <mergeCell ref="F75:F76"/>
    <mergeCell ref="G75:G76"/>
    <mergeCell ref="S77:S78"/>
    <mergeCell ref="W73:W74"/>
    <mergeCell ref="X73:X74"/>
    <mergeCell ref="M73:M74"/>
    <mergeCell ref="N73:N74"/>
    <mergeCell ref="O73:O74"/>
    <mergeCell ref="P73:P74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B77:B78"/>
    <mergeCell ref="C77:C78"/>
    <mergeCell ref="D77:D78"/>
    <mergeCell ref="E77:E78"/>
    <mergeCell ref="F77:F78"/>
    <mergeCell ref="N75:N76"/>
    <mergeCell ref="M75:M76"/>
    <mergeCell ref="B75:B76"/>
    <mergeCell ref="C75:C76"/>
    <mergeCell ref="D75:D76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V81:V82"/>
    <mergeCell ref="T77:T78"/>
    <mergeCell ref="U77:U78"/>
    <mergeCell ref="V77:V78"/>
    <mergeCell ref="W77:W78"/>
    <mergeCell ref="X77:X78"/>
    <mergeCell ref="E79:E80"/>
    <mergeCell ref="F79:F80"/>
    <mergeCell ref="G79:G80"/>
    <mergeCell ref="S81:S82"/>
    <mergeCell ref="T81:T82"/>
    <mergeCell ref="U81:U82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B81:B82"/>
    <mergeCell ref="C81:C82"/>
    <mergeCell ref="D81:D82"/>
    <mergeCell ref="E81:E82"/>
    <mergeCell ref="F81:F82"/>
    <mergeCell ref="N79:N80"/>
    <mergeCell ref="M79:M80"/>
    <mergeCell ref="B79:B80"/>
    <mergeCell ref="C79:C80"/>
    <mergeCell ref="D79:D80"/>
    <mergeCell ref="T83:T84"/>
    <mergeCell ref="U83:U84"/>
    <mergeCell ref="V83:V84"/>
    <mergeCell ref="W83:W84"/>
    <mergeCell ref="X83:X84"/>
    <mergeCell ref="T79:T80"/>
    <mergeCell ref="U79:U80"/>
    <mergeCell ref="V79:V80"/>
    <mergeCell ref="W79:W80"/>
    <mergeCell ref="X79:X80"/>
    <mergeCell ref="Q81:Q82"/>
    <mergeCell ref="R81:R82"/>
    <mergeCell ref="G81:G82"/>
    <mergeCell ref="H81:H82"/>
    <mergeCell ref="I81:I82"/>
    <mergeCell ref="J81:J82"/>
    <mergeCell ref="K81:K82"/>
    <mergeCell ref="L81:L82"/>
    <mergeCell ref="E83:E84"/>
    <mergeCell ref="F83:F84"/>
    <mergeCell ref="G83:G84"/>
    <mergeCell ref="S85:S86"/>
    <mergeCell ref="W81:W82"/>
    <mergeCell ref="X81:X82"/>
    <mergeCell ref="M81:M82"/>
    <mergeCell ref="N81:N82"/>
    <mergeCell ref="O81:O82"/>
    <mergeCell ref="P81:P82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B85:B86"/>
    <mergeCell ref="C85:C86"/>
    <mergeCell ref="D85:D86"/>
    <mergeCell ref="E85:E86"/>
    <mergeCell ref="F85:F86"/>
    <mergeCell ref="N83:N84"/>
    <mergeCell ref="M83:M84"/>
    <mergeCell ref="B83:B84"/>
    <mergeCell ref="C83:C84"/>
    <mergeCell ref="D83:D84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V89:V90"/>
    <mergeCell ref="T85:T86"/>
    <mergeCell ref="U85:U86"/>
    <mergeCell ref="V85:V86"/>
    <mergeCell ref="W85:W86"/>
    <mergeCell ref="X85:X86"/>
    <mergeCell ref="E87:E88"/>
    <mergeCell ref="F87:F88"/>
    <mergeCell ref="G87:G88"/>
    <mergeCell ref="S89:S90"/>
    <mergeCell ref="T89:T90"/>
    <mergeCell ref="U89:U90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B89:B90"/>
    <mergeCell ref="C89:C90"/>
    <mergeCell ref="D89:D90"/>
    <mergeCell ref="E89:E90"/>
    <mergeCell ref="F89:F90"/>
    <mergeCell ref="N87:N88"/>
    <mergeCell ref="M87:M88"/>
    <mergeCell ref="B87:B88"/>
    <mergeCell ref="C87:C88"/>
    <mergeCell ref="D87:D88"/>
    <mergeCell ref="T91:T92"/>
    <mergeCell ref="U91:U92"/>
    <mergeCell ref="V91:V92"/>
    <mergeCell ref="W91:W92"/>
    <mergeCell ref="X91:X92"/>
    <mergeCell ref="T87:T88"/>
    <mergeCell ref="U87:U88"/>
    <mergeCell ref="V87:V88"/>
    <mergeCell ref="W87:W88"/>
    <mergeCell ref="X87:X88"/>
    <mergeCell ref="Q89:Q90"/>
    <mergeCell ref="R89:R90"/>
    <mergeCell ref="G89:G90"/>
    <mergeCell ref="H89:H90"/>
    <mergeCell ref="I89:I90"/>
    <mergeCell ref="J89:J90"/>
    <mergeCell ref="K89:K90"/>
    <mergeCell ref="L89:L90"/>
    <mergeCell ref="E91:E92"/>
    <mergeCell ref="F91:F92"/>
    <mergeCell ref="G91:G92"/>
    <mergeCell ref="S93:S94"/>
    <mergeCell ref="W89:W90"/>
    <mergeCell ref="X89:X90"/>
    <mergeCell ref="M89:M90"/>
    <mergeCell ref="N89:N90"/>
    <mergeCell ref="O89:O90"/>
    <mergeCell ref="P89:P90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B93:B94"/>
    <mergeCell ref="C93:C94"/>
    <mergeCell ref="D93:D94"/>
    <mergeCell ref="E93:E94"/>
    <mergeCell ref="F93:F94"/>
    <mergeCell ref="N91:N92"/>
    <mergeCell ref="M91:M92"/>
    <mergeCell ref="B91:B92"/>
    <mergeCell ref="C91:C92"/>
    <mergeCell ref="D91:D92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V97:V98"/>
    <mergeCell ref="T93:T94"/>
    <mergeCell ref="U93:U94"/>
    <mergeCell ref="V93:V94"/>
    <mergeCell ref="W93:W94"/>
    <mergeCell ref="X93:X94"/>
    <mergeCell ref="E95:E96"/>
    <mergeCell ref="F95:F96"/>
    <mergeCell ref="G95:G96"/>
    <mergeCell ref="S97:S98"/>
    <mergeCell ref="T97:T98"/>
    <mergeCell ref="U97:U98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B97:B98"/>
    <mergeCell ref="C97:C98"/>
    <mergeCell ref="D97:D98"/>
    <mergeCell ref="E97:E98"/>
    <mergeCell ref="F97:F98"/>
    <mergeCell ref="N95:N96"/>
    <mergeCell ref="M95:M96"/>
    <mergeCell ref="B95:B96"/>
    <mergeCell ref="C95:C96"/>
    <mergeCell ref="D95:D96"/>
    <mergeCell ref="T99:T100"/>
    <mergeCell ref="U99:U100"/>
    <mergeCell ref="V99:V100"/>
    <mergeCell ref="W99:W100"/>
    <mergeCell ref="X99:X100"/>
    <mergeCell ref="T95:T96"/>
    <mergeCell ref="U95:U96"/>
    <mergeCell ref="V95:V96"/>
    <mergeCell ref="W95:W96"/>
    <mergeCell ref="X95:X96"/>
    <mergeCell ref="Q97:Q98"/>
    <mergeCell ref="R97:R98"/>
    <mergeCell ref="G97:G98"/>
    <mergeCell ref="H97:H98"/>
    <mergeCell ref="I97:I98"/>
    <mergeCell ref="J97:J98"/>
    <mergeCell ref="K97:K98"/>
    <mergeCell ref="L97:L98"/>
    <mergeCell ref="E99:E100"/>
    <mergeCell ref="F99:F100"/>
    <mergeCell ref="G99:G100"/>
    <mergeCell ref="S101:S102"/>
    <mergeCell ref="W97:W98"/>
    <mergeCell ref="X97:X98"/>
    <mergeCell ref="M97:M98"/>
    <mergeCell ref="N97:N98"/>
    <mergeCell ref="O97:O98"/>
    <mergeCell ref="P97:P98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B99:B100"/>
    <mergeCell ref="C99:C100"/>
    <mergeCell ref="D99:D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5:V106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5:S106"/>
    <mergeCell ref="T105:T106"/>
    <mergeCell ref="U105:U106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5:B106"/>
    <mergeCell ref="C105:C106"/>
    <mergeCell ref="D105:D106"/>
    <mergeCell ref="E105:E106"/>
    <mergeCell ref="F105:F106"/>
    <mergeCell ref="N103:N104"/>
    <mergeCell ref="M103:M104"/>
    <mergeCell ref="B103:B104"/>
    <mergeCell ref="C103:C104"/>
    <mergeCell ref="D103:D104"/>
    <mergeCell ref="T107:T108"/>
    <mergeCell ref="U107:U108"/>
    <mergeCell ref="V107:V108"/>
    <mergeCell ref="W107:W108"/>
    <mergeCell ref="X107:X108"/>
    <mergeCell ref="T103:T104"/>
    <mergeCell ref="U103:U104"/>
    <mergeCell ref="V103:V104"/>
    <mergeCell ref="W103:W104"/>
    <mergeCell ref="X103:X104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E107:E108"/>
    <mergeCell ref="F107:F108"/>
    <mergeCell ref="G107:G108"/>
    <mergeCell ref="S109:S110"/>
    <mergeCell ref="W105:W106"/>
    <mergeCell ref="X105:X106"/>
    <mergeCell ref="M105:M106"/>
    <mergeCell ref="N105:N106"/>
    <mergeCell ref="O105:O106"/>
    <mergeCell ref="P105:P106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B109:B110"/>
    <mergeCell ref="C109:C110"/>
    <mergeCell ref="D109:D110"/>
    <mergeCell ref="E109:E110"/>
    <mergeCell ref="F109:F110"/>
    <mergeCell ref="N107:N108"/>
    <mergeCell ref="M107:M108"/>
    <mergeCell ref="B107:B108"/>
    <mergeCell ref="C107:C108"/>
    <mergeCell ref="D107:D108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V113:V114"/>
    <mergeCell ref="T109:T110"/>
    <mergeCell ref="U109:U110"/>
    <mergeCell ref="V109:V110"/>
    <mergeCell ref="W109:W110"/>
    <mergeCell ref="X109:X110"/>
    <mergeCell ref="E111:E112"/>
    <mergeCell ref="F111:F112"/>
    <mergeCell ref="G111:G112"/>
    <mergeCell ref="S113:S114"/>
    <mergeCell ref="T113:T114"/>
    <mergeCell ref="U113:U114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B113:B114"/>
    <mergeCell ref="C113:C114"/>
    <mergeCell ref="D113:D114"/>
    <mergeCell ref="E113:E114"/>
    <mergeCell ref="F113:F114"/>
    <mergeCell ref="N111:N112"/>
    <mergeCell ref="M111:M112"/>
    <mergeCell ref="B111:B112"/>
    <mergeCell ref="C111:C112"/>
    <mergeCell ref="D111:D112"/>
    <mergeCell ref="T115:T116"/>
    <mergeCell ref="U115:U116"/>
    <mergeCell ref="V115:V116"/>
    <mergeCell ref="W115:W116"/>
    <mergeCell ref="X115:X116"/>
    <mergeCell ref="T111:T112"/>
    <mergeCell ref="U111:U112"/>
    <mergeCell ref="V111:V112"/>
    <mergeCell ref="W111:W112"/>
    <mergeCell ref="X111:X112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E115:E116"/>
    <mergeCell ref="F115:F116"/>
    <mergeCell ref="G115:G116"/>
    <mergeCell ref="S117:S118"/>
    <mergeCell ref="W113:W114"/>
    <mergeCell ref="X113:X114"/>
    <mergeCell ref="M113:M114"/>
    <mergeCell ref="N113:N114"/>
    <mergeCell ref="O113:O114"/>
    <mergeCell ref="P113:P114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B117:B118"/>
    <mergeCell ref="C117:C118"/>
    <mergeCell ref="D117:D118"/>
    <mergeCell ref="E117:E118"/>
    <mergeCell ref="F117:F118"/>
    <mergeCell ref="N115:N116"/>
    <mergeCell ref="M115:M116"/>
    <mergeCell ref="B115:B116"/>
    <mergeCell ref="C115:C116"/>
    <mergeCell ref="D115:D116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V121:V122"/>
    <mergeCell ref="T117:T118"/>
    <mergeCell ref="U117:U118"/>
    <mergeCell ref="V117:V118"/>
    <mergeCell ref="W117:W118"/>
    <mergeCell ref="X117:X118"/>
    <mergeCell ref="E119:E120"/>
    <mergeCell ref="F119:F120"/>
    <mergeCell ref="G119:G120"/>
    <mergeCell ref="S121:S122"/>
    <mergeCell ref="T121:T122"/>
    <mergeCell ref="U121:U122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B121:B122"/>
    <mergeCell ref="C121:C122"/>
    <mergeCell ref="D121:D122"/>
    <mergeCell ref="E121:E122"/>
    <mergeCell ref="F121:F122"/>
    <mergeCell ref="N119:N120"/>
    <mergeCell ref="M119:M120"/>
    <mergeCell ref="B119:B120"/>
    <mergeCell ref="C119:C120"/>
    <mergeCell ref="D119:D120"/>
    <mergeCell ref="T123:T124"/>
    <mergeCell ref="U123:U124"/>
    <mergeCell ref="V123:V124"/>
    <mergeCell ref="W123:W124"/>
    <mergeCell ref="X123:X124"/>
    <mergeCell ref="T119:T120"/>
    <mergeCell ref="U119:U120"/>
    <mergeCell ref="V119:V120"/>
    <mergeCell ref="W119:W120"/>
    <mergeCell ref="X119:X120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E123:E124"/>
    <mergeCell ref="F123:F124"/>
    <mergeCell ref="G123:G124"/>
    <mergeCell ref="S125:S126"/>
    <mergeCell ref="W121:W122"/>
    <mergeCell ref="X121:X122"/>
    <mergeCell ref="M121:M122"/>
    <mergeCell ref="N121:N122"/>
    <mergeCell ref="O121:O122"/>
    <mergeCell ref="P121:P122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B125:B126"/>
    <mergeCell ref="C125:C126"/>
    <mergeCell ref="D125:D126"/>
    <mergeCell ref="E125:E126"/>
    <mergeCell ref="F125:F126"/>
    <mergeCell ref="N123:N124"/>
    <mergeCell ref="M123:M124"/>
    <mergeCell ref="B123:B124"/>
    <mergeCell ref="C123:C124"/>
    <mergeCell ref="D123:D124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V129:V130"/>
    <mergeCell ref="T125:T126"/>
    <mergeCell ref="U125:U126"/>
    <mergeCell ref="V125:V126"/>
    <mergeCell ref="W125:W126"/>
    <mergeCell ref="X125:X126"/>
    <mergeCell ref="E127:E128"/>
    <mergeCell ref="F127:F128"/>
    <mergeCell ref="G127:G128"/>
    <mergeCell ref="S129:S130"/>
    <mergeCell ref="T129:T130"/>
    <mergeCell ref="U129:U130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B129:B130"/>
    <mergeCell ref="C129:C130"/>
    <mergeCell ref="D129:D130"/>
    <mergeCell ref="E129:E130"/>
    <mergeCell ref="F129:F130"/>
    <mergeCell ref="N127:N128"/>
    <mergeCell ref="M127:M128"/>
    <mergeCell ref="B127:B128"/>
    <mergeCell ref="C127:C128"/>
    <mergeCell ref="D127:D128"/>
    <mergeCell ref="T131:T132"/>
    <mergeCell ref="U131:U132"/>
    <mergeCell ref="V131:V132"/>
    <mergeCell ref="W131:W132"/>
    <mergeCell ref="X131:X132"/>
    <mergeCell ref="T127:T128"/>
    <mergeCell ref="U127:U128"/>
    <mergeCell ref="V127:V128"/>
    <mergeCell ref="W127:W128"/>
    <mergeCell ref="X127:X128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E131:E132"/>
    <mergeCell ref="F131:F132"/>
    <mergeCell ref="G131:G132"/>
    <mergeCell ref="S133:S134"/>
    <mergeCell ref="W129:W130"/>
    <mergeCell ref="X129:X130"/>
    <mergeCell ref="M129:M130"/>
    <mergeCell ref="N129:N130"/>
    <mergeCell ref="O129:O130"/>
    <mergeCell ref="P129:P130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B133:B134"/>
    <mergeCell ref="C133:C134"/>
    <mergeCell ref="D133:D134"/>
    <mergeCell ref="E133:E134"/>
    <mergeCell ref="F133:F134"/>
    <mergeCell ref="N131:N132"/>
    <mergeCell ref="M131:M132"/>
    <mergeCell ref="B131:B132"/>
    <mergeCell ref="C131:C132"/>
    <mergeCell ref="D131:D132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V137:V138"/>
    <mergeCell ref="T133:T134"/>
    <mergeCell ref="U133:U134"/>
    <mergeCell ref="V133:V134"/>
    <mergeCell ref="W133:W134"/>
    <mergeCell ref="X133:X134"/>
    <mergeCell ref="E135:E136"/>
    <mergeCell ref="F135:F136"/>
    <mergeCell ref="G135:G136"/>
    <mergeCell ref="S137:S138"/>
    <mergeCell ref="T137:T138"/>
    <mergeCell ref="U137:U138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B137:B138"/>
    <mergeCell ref="C137:C138"/>
    <mergeCell ref="D137:D138"/>
    <mergeCell ref="E137:E138"/>
    <mergeCell ref="F137:F138"/>
    <mergeCell ref="N135:N136"/>
    <mergeCell ref="M135:M136"/>
    <mergeCell ref="B135:B136"/>
    <mergeCell ref="C135:C136"/>
    <mergeCell ref="D135:D136"/>
    <mergeCell ref="T139:T140"/>
    <mergeCell ref="U139:U140"/>
    <mergeCell ref="V139:V140"/>
    <mergeCell ref="W139:W140"/>
    <mergeCell ref="X139:X140"/>
    <mergeCell ref="T135:T136"/>
    <mergeCell ref="U135:U136"/>
    <mergeCell ref="V135:V136"/>
    <mergeCell ref="W135:W136"/>
    <mergeCell ref="X135:X136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E139:E140"/>
    <mergeCell ref="F139:F140"/>
    <mergeCell ref="G139:G140"/>
    <mergeCell ref="S141:S142"/>
    <mergeCell ref="W137:W138"/>
    <mergeCell ref="X137:X138"/>
    <mergeCell ref="M137:M138"/>
    <mergeCell ref="N137:N138"/>
    <mergeCell ref="O137:O138"/>
    <mergeCell ref="P137:P138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B141:B142"/>
    <mergeCell ref="C141:C142"/>
    <mergeCell ref="D141:D142"/>
    <mergeCell ref="E141:E142"/>
    <mergeCell ref="F141:F142"/>
    <mergeCell ref="N139:N140"/>
    <mergeCell ref="M139:M140"/>
    <mergeCell ref="B139:B140"/>
    <mergeCell ref="C139:C140"/>
    <mergeCell ref="D139:D140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5:V146"/>
    <mergeCell ref="T141:T142"/>
    <mergeCell ref="U141:U142"/>
    <mergeCell ref="V141:V142"/>
    <mergeCell ref="W141:W142"/>
    <mergeCell ref="X141:X142"/>
    <mergeCell ref="E143:E144"/>
    <mergeCell ref="F143:F144"/>
    <mergeCell ref="G143:G144"/>
    <mergeCell ref="S145:S146"/>
    <mergeCell ref="T145:T146"/>
    <mergeCell ref="U145:U146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B145:B146"/>
    <mergeCell ref="C145:C146"/>
    <mergeCell ref="D145:D146"/>
    <mergeCell ref="E145:E146"/>
    <mergeCell ref="F145:F146"/>
    <mergeCell ref="N143:N144"/>
    <mergeCell ref="M143:M144"/>
    <mergeCell ref="B143:B144"/>
    <mergeCell ref="C143:C144"/>
    <mergeCell ref="D143:D144"/>
    <mergeCell ref="T147:T148"/>
    <mergeCell ref="U147:U148"/>
    <mergeCell ref="V147:V148"/>
    <mergeCell ref="W147:W148"/>
    <mergeCell ref="X147:X148"/>
    <mergeCell ref="T143:T144"/>
    <mergeCell ref="U143:U144"/>
    <mergeCell ref="V143:V144"/>
    <mergeCell ref="W143:W144"/>
    <mergeCell ref="X143:X144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E147:E148"/>
    <mergeCell ref="F147:F148"/>
    <mergeCell ref="G147:G148"/>
    <mergeCell ref="S149:S150"/>
    <mergeCell ref="W145:W146"/>
    <mergeCell ref="X145:X146"/>
    <mergeCell ref="M145:M146"/>
    <mergeCell ref="N145:N146"/>
    <mergeCell ref="O145:O146"/>
    <mergeCell ref="P145:P146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B149:B150"/>
    <mergeCell ref="C149:C150"/>
    <mergeCell ref="D149:D150"/>
    <mergeCell ref="E149:E150"/>
    <mergeCell ref="F149:F150"/>
    <mergeCell ref="N147:N148"/>
    <mergeCell ref="M147:M148"/>
    <mergeCell ref="B147:B148"/>
    <mergeCell ref="C147:C148"/>
    <mergeCell ref="D147:D148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V153:V154"/>
    <mergeCell ref="T149:T150"/>
    <mergeCell ref="U149:U150"/>
    <mergeCell ref="V149:V150"/>
    <mergeCell ref="W149:W150"/>
    <mergeCell ref="X149:X150"/>
    <mergeCell ref="E151:E152"/>
    <mergeCell ref="F151:F152"/>
    <mergeCell ref="G151:G152"/>
    <mergeCell ref="S153:S154"/>
    <mergeCell ref="T153:T154"/>
    <mergeCell ref="U153:U154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B153:B154"/>
    <mergeCell ref="C153:C154"/>
    <mergeCell ref="D153:D154"/>
    <mergeCell ref="E153:E154"/>
    <mergeCell ref="F153:F154"/>
    <mergeCell ref="N151:N152"/>
    <mergeCell ref="M151:M152"/>
    <mergeCell ref="B151:B152"/>
    <mergeCell ref="C151:C152"/>
    <mergeCell ref="D151:D152"/>
    <mergeCell ref="T155:T156"/>
    <mergeCell ref="U155:U156"/>
    <mergeCell ref="V155:V156"/>
    <mergeCell ref="W155:W156"/>
    <mergeCell ref="X155:X156"/>
    <mergeCell ref="T151:T152"/>
    <mergeCell ref="U151:U152"/>
    <mergeCell ref="V151:V152"/>
    <mergeCell ref="W151:W152"/>
    <mergeCell ref="X151:X152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E155:E156"/>
    <mergeCell ref="F155:F156"/>
    <mergeCell ref="G155:G156"/>
    <mergeCell ref="S157:S158"/>
    <mergeCell ref="W153:W154"/>
    <mergeCell ref="X153:X154"/>
    <mergeCell ref="M153:M154"/>
    <mergeCell ref="N153:N154"/>
    <mergeCell ref="O153:O154"/>
    <mergeCell ref="P153:P154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B157:B158"/>
    <mergeCell ref="C157:C158"/>
    <mergeCell ref="D157:D158"/>
    <mergeCell ref="E157:E158"/>
    <mergeCell ref="F157:F158"/>
    <mergeCell ref="N155:N156"/>
    <mergeCell ref="M155:M156"/>
    <mergeCell ref="B155:B156"/>
    <mergeCell ref="C155:C156"/>
    <mergeCell ref="D155:D156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V161:V162"/>
    <mergeCell ref="T157:T158"/>
    <mergeCell ref="U157:U158"/>
    <mergeCell ref="V157:V158"/>
    <mergeCell ref="W157:W158"/>
    <mergeCell ref="X157:X158"/>
    <mergeCell ref="E159:E160"/>
    <mergeCell ref="F159:F160"/>
    <mergeCell ref="G159:G160"/>
    <mergeCell ref="S161:S162"/>
    <mergeCell ref="T161:T162"/>
    <mergeCell ref="U161:U162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B161:B162"/>
    <mergeCell ref="C161:C162"/>
    <mergeCell ref="D161:D162"/>
    <mergeCell ref="E161:E162"/>
    <mergeCell ref="F161:F162"/>
    <mergeCell ref="N159:N160"/>
    <mergeCell ref="M159:M160"/>
    <mergeCell ref="B159:B160"/>
    <mergeCell ref="C159:C160"/>
    <mergeCell ref="D159:D160"/>
    <mergeCell ref="T163:T164"/>
    <mergeCell ref="U163:U164"/>
    <mergeCell ref="V163:V164"/>
    <mergeCell ref="W163:W164"/>
    <mergeCell ref="X163:X164"/>
    <mergeCell ref="T159:T160"/>
    <mergeCell ref="U159:U160"/>
    <mergeCell ref="V159:V160"/>
    <mergeCell ref="W159:W160"/>
    <mergeCell ref="X159:X160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E163:E164"/>
    <mergeCell ref="F163:F164"/>
    <mergeCell ref="G163:G164"/>
    <mergeCell ref="S165:S166"/>
    <mergeCell ref="W161:W162"/>
    <mergeCell ref="X161:X162"/>
    <mergeCell ref="M161:M162"/>
    <mergeCell ref="N161:N162"/>
    <mergeCell ref="O161:O162"/>
    <mergeCell ref="P161:P162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B165:B166"/>
    <mergeCell ref="C165:C166"/>
    <mergeCell ref="D165:D166"/>
    <mergeCell ref="E165:E166"/>
    <mergeCell ref="F165:F166"/>
    <mergeCell ref="N163:N164"/>
    <mergeCell ref="M163:M164"/>
    <mergeCell ref="B163:B164"/>
    <mergeCell ref="C163:C164"/>
    <mergeCell ref="D163:D164"/>
    <mergeCell ref="R165:R166"/>
    <mergeCell ref="G165:G166"/>
    <mergeCell ref="H165:H166"/>
    <mergeCell ref="I165:I166"/>
    <mergeCell ref="J165:J166"/>
    <mergeCell ref="K165:K166"/>
    <mergeCell ref="L165:L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E167:E168"/>
    <mergeCell ref="F167:F168"/>
    <mergeCell ref="G167:G168"/>
    <mergeCell ref="S169:S170"/>
    <mergeCell ref="T169:T170"/>
    <mergeCell ref="U169:U170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B169:B170"/>
    <mergeCell ref="C169:C170"/>
    <mergeCell ref="D169:D170"/>
    <mergeCell ref="E169:E170"/>
    <mergeCell ref="F169:F170"/>
    <mergeCell ref="N167:N168"/>
    <mergeCell ref="M167:M168"/>
    <mergeCell ref="B167:B168"/>
    <mergeCell ref="C167:C168"/>
    <mergeCell ref="D167:D168"/>
    <mergeCell ref="T171:T172"/>
    <mergeCell ref="U171:U172"/>
    <mergeCell ref="V171:V172"/>
    <mergeCell ref="W171:W172"/>
    <mergeCell ref="X171:X172"/>
    <mergeCell ref="T167:T168"/>
    <mergeCell ref="U167:U168"/>
    <mergeCell ref="V167:V168"/>
    <mergeCell ref="W167:W168"/>
    <mergeCell ref="X167:X168"/>
    <mergeCell ref="G169:G170"/>
    <mergeCell ref="H169:H170"/>
    <mergeCell ref="I169:I170"/>
    <mergeCell ref="J169:J170"/>
    <mergeCell ref="K169:K170"/>
    <mergeCell ref="L169:L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V169:V170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V176:V177"/>
    <mergeCell ref="W176:W177"/>
    <mergeCell ref="X176:X177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U178:U179"/>
    <mergeCell ref="C175:M175"/>
    <mergeCell ref="N175:S175"/>
    <mergeCell ref="B176:B177"/>
    <mergeCell ref="C176:C177"/>
    <mergeCell ref="D176:D177"/>
    <mergeCell ref="E176:E177"/>
    <mergeCell ref="F176:F177"/>
    <mergeCell ref="G176:G177"/>
    <mergeCell ref="H176:H177"/>
    <mergeCell ref="T176:T177"/>
    <mergeCell ref="U176:U177"/>
    <mergeCell ref="J176:J177"/>
    <mergeCell ref="K176:K177"/>
    <mergeCell ref="L176:L177"/>
    <mergeCell ref="M176:M177"/>
    <mergeCell ref="N176:N177"/>
    <mergeCell ref="O176:O177"/>
    <mergeCell ref="G178:G179"/>
    <mergeCell ref="H178:H179"/>
    <mergeCell ref="P176:P177"/>
    <mergeCell ref="Q176:Q177"/>
    <mergeCell ref="R176:R177"/>
    <mergeCell ref="S176:S177"/>
    <mergeCell ref="I176:I177"/>
    <mergeCell ref="T180:T181"/>
    <mergeCell ref="U180:U181"/>
    <mergeCell ref="V180:V181"/>
    <mergeCell ref="W180:W181"/>
    <mergeCell ref="X180:X181"/>
    <mergeCell ref="B178:B179"/>
    <mergeCell ref="C178:C179"/>
    <mergeCell ref="D178:D179"/>
    <mergeCell ref="E178:E179"/>
    <mergeCell ref="F178:F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S179"/>
    <mergeCell ref="T178:T179"/>
    <mergeCell ref="S182:S183"/>
    <mergeCell ref="V178:V179"/>
    <mergeCell ref="W178:W179"/>
    <mergeCell ref="X178:X179"/>
    <mergeCell ref="B180:B181"/>
    <mergeCell ref="C180:C181"/>
    <mergeCell ref="D180:D181"/>
    <mergeCell ref="E180:E181"/>
    <mergeCell ref="F180:F181"/>
    <mergeCell ref="G180:G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B182:B183"/>
    <mergeCell ref="C182:C183"/>
    <mergeCell ref="D182:D183"/>
    <mergeCell ref="E182:E183"/>
    <mergeCell ref="F182:F183"/>
    <mergeCell ref="N180:N181"/>
    <mergeCell ref="M180:M181"/>
    <mergeCell ref="R182:R183"/>
    <mergeCell ref="G182:G183"/>
    <mergeCell ref="H182:H183"/>
    <mergeCell ref="I182:I183"/>
    <mergeCell ref="J182:J183"/>
    <mergeCell ref="K182:K183"/>
    <mergeCell ref="L182:L183"/>
    <mergeCell ref="T182:T183"/>
    <mergeCell ref="U182:U183"/>
    <mergeCell ref="V182:V183"/>
    <mergeCell ref="W182:W183"/>
    <mergeCell ref="X182:X183"/>
    <mergeCell ref="M182:M183"/>
    <mergeCell ref="N182:N183"/>
    <mergeCell ref="O182:O183"/>
    <mergeCell ref="P182:P183"/>
    <mergeCell ref="Q182:Q183"/>
    <mergeCell ref="E184:E185"/>
    <mergeCell ref="F184:F185"/>
    <mergeCell ref="G184:G185"/>
    <mergeCell ref="S186:S187"/>
    <mergeCell ref="T186:T187"/>
    <mergeCell ref="U186:U187"/>
    <mergeCell ref="O184:O185"/>
    <mergeCell ref="P184:P185"/>
    <mergeCell ref="Q184:Q185"/>
    <mergeCell ref="R184:R185"/>
    <mergeCell ref="S184:S185"/>
    <mergeCell ref="H184:H185"/>
    <mergeCell ref="I184:I185"/>
    <mergeCell ref="J184:J185"/>
    <mergeCell ref="K184:K185"/>
    <mergeCell ref="L184:L185"/>
    <mergeCell ref="B186:B187"/>
    <mergeCell ref="C186:C187"/>
    <mergeCell ref="D186:D187"/>
    <mergeCell ref="E186:E187"/>
    <mergeCell ref="F186:F187"/>
    <mergeCell ref="N184:N185"/>
    <mergeCell ref="M184:M185"/>
    <mergeCell ref="B184:B185"/>
    <mergeCell ref="C184:C185"/>
    <mergeCell ref="D184:D185"/>
    <mergeCell ref="T188:T189"/>
    <mergeCell ref="U188:U189"/>
    <mergeCell ref="V188:V189"/>
    <mergeCell ref="W188:W189"/>
    <mergeCell ref="X188:X189"/>
    <mergeCell ref="T184:T185"/>
    <mergeCell ref="U184:U185"/>
    <mergeCell ref="V184:V185"/>
    <mergeCell ref="W184:W185"/>
    <mergeCell ref="X184:X185"/>
    <mergeCell ref="G186:G187"/>
    <mergeCell ref="H186:H187"/>
    <mergeCell ref="I186:I187"/>
    <mergeCell ref="J186:J187"/>
    <mergeCell ref="K186:K187"/>
    <mergeCell ref="L186:L187"/>
    <mergeCell ref="W186:W187"/>
    <mergeCell ref="X186:X187"/>
    <mergeCell ref="M186:M187"/>
    <mergeCell ref="N186:N187"/>
    <mergeCell ref="O186:O187"/>
    <mergeCell ref="P186:P187"/>
    <mergeCell ref="Q186:Q187"/>
    <mergeCell ref="R186:R187"/>
    <mergeCell ref="V186:V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92:T193"/>
    <mergeCell ref="U192:U193"/>
    <mergeCell ref="V192:V193"/>
    <mergeCell ref="W192:W193"/>
    <mergeCell ref="X192:X193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J192:J193"/>
    <mergeCell ref="K192:K193"/>
    <mergeCell ref="L192:L193"/>
    <mergeCell ref="M192:M193"/>
    <mergeCell ref="B192:B193"/>
    <mergeCell ref="C192:C193"/>
    <mergeCell ref="D192:D193"/>
    <mergeCell ref="E192:E193"/>
    <mergeCell ref="F192:F193"/>
    <mergeCell ref="G192:G193"/>
    <mergeCell ref="C195:M195"/>
    <mergeCell ref="N195:S195"/>
    <mergeCell ref="N192:N193"/>
    <mergeCell ref="O192:O193"/>
    <mergeCell ref="P192:P193"/>
    <mergeCell ref="Q192:Q193"/>
    <mergeCell ref="R192:R193"/>
    <mergeCell ref="S192:S193"/>
    <mergeCell ref="H192:H193"/>
    <mergeCell ref="I192:I193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16 AL 30 DE JUNIO DE 2017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A516" sqref="A516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18.6640625" style="3" customWidth="1"/>
    <col min="7" max="7" width="34" style="2" customWidth="1"/>
    <col min="8" max="8" width="13.88671875" style="2" hidden="1" customWidth="1"/>
    <col min="9" max="9" width="24.33203125" style="2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31.6640625" style="2" customWidth="1"/>
    <col min="14" max="14" width="28.88671875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8.6640625" style="1" customWidth="1"/>
    <col min="263" max="263" width="34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31.6640625" style="1" customWidth="1"/>
    <col min="270" max="270" width="28.8867187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8.6640625" style="1" customWidth="1"/>
    <col min="519" max="519" width="34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31.6640625" style="1" customWidth="1"/>
    <col min="526" max="526" width="28.8867187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8.6640625" style="1" customWidth="1"/>
    <col min="775" max="775" width="34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31.6640625" style="1" customWidth="1"/>
    <col min="782" max="782" width="28.8867187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8.6640625" style="1" customWidth="1"/>
    <col min="1031" max="1031" width="34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31.6640625" style="1" customWidth="1"/>
    <col min="1038" max="1038" width="28.8867187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8.6640625" style="1" customWidth="1"/>
    <col min="1287" max="1287" width="34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31.6640625" style="1" customWidth="1"/>
    <col min="1294" max="1294" width="28.8867187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8.6640625" style="1" customWidth="1"/>
    <col min="1543" max="1543" width="34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31.6640625" style="1" customWidth="1"/>
    <col min="1550" max="1550" width="28.8867187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8.6640625" style="1" customWidth="1"/>
    <col min="1799" max="1799" width="34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31.6640625" style="1" customWidth="1"/>
    <col min="1806" max="1806" width="28.8867187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8.6640625" style="1" customWidth="1"/>
    <col min="2055" max="2055" width="34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31.6640625" style="1" customWidth="1"/>
    <col min="2062" max="2062" width="28.8867187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8.6640625" style="1" customWidth="1"/>
    <col min="2311" max="2311" width="34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31.6640625" style="1" customWidth="1"/>
    <col min="2318" max="2318" width="28.8867187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8.6640625" style="1" customWidth="1"/>
    <col min="2567" max="2567" width="34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31.6640625" style="1" customWidth="1"/>
    <col min="2574" max="2574" width="28.8867187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8.6640625" style="1" customWidth="1"/>
    <col min="2823" max="2823" width="34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31.6640625" style="1" customWidth="1"/>
    <col min="2830" max="2830" width="28.8867187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8.6640625" style="1" customWidth="1"/>
    <col min="3079" max="3079" width="34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31.6640625" style="1" customWidth="1"/>
    <col min="3086" max="3086" width="28.8867187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8.6640625" style="1" customWidth="1"/>
    <col min="3335" max="3335" width="34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31.6640625" style="1" customWidth="1"/>
    <col min="3342" max="3342" width="28.8867187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8.6640625" style="1" customWidth="1"/>
    <col min="3591" max="3591" width="34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31.6640625" style="1" customWidth="1"/>
    <col min="3598" max="3598" width="28.8867187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8.6640625" style="1" customWidth="1"/>
    <col min="3847" max="3847" width="34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31.6640625" style="1" customWidth="1"/>
    <col min="3854" max="3854" width="28.8867187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8.6640625" style="1" customWidth="1"/>
    <col min="4103" max="4103" width="34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31.6640625" style="1" customWidth="1"/>
    <col min="4110" max="4110" width="28.8867187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8.6640625" style="1" customWidth="1"/>
    <col min="4359" max="4359" width="34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31.6640625" style="1" customWidth="1"/>
    <col min="4366" max="4366" width="28.8867187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8.6640625" style="1" customWidth="1"/>
    <col min="4615" max="4615" width="34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31.6640625" style="1" customWidth="1"/>
    <col min="4622" max="4622" width="28.8867187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8.6640625" style="1" customWidth="1"/>
    <col min="4871" max="4871" width="34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31.6640625" style="1" customWidth="1"/>
    <col min="4878" max="4878" width="28.8867187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8.6640625" style="1" customWidth="1"/>
    <col min="5127" max="5127" width="34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31.6640625" style="1" customWidth="1"/>
    <col min="5134" max="5134" width="28.8867187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8.6640625" style="1" customWidth="1"/>
    <col min="5383" max="5383" width="34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31.6640625" style="1" customWidth="1"/>
    <col min="5390" max="5390" width="28.8867187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8.6640625" style="1" customWidth="1"/>
    <col min="5639" max="5639" width="34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31.6640625" style="1" customWidth="1"/>
    <col min="5646" max="5646" width="28.8867187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8.6640625" style="1" customWidth="1"/>
    <col min="5895" max="5895" width="34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31.6640625" style="1" customWidth="1"/>
    <col min="5902" max="5902" width="28.8867187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8.6640625" style="1" customWidth="1"/>
    <col min="6151" max="6151" width="34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31.6640625" style="1" customWidth="1"/>
    <col min="6158" max="6158" width="28.8867187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8.6640625" style="1" customWidth="1"/>
    <col min="6407" max="6407" width="34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31.6640625" style="1" customWidth="1"/>
    <col min="6414" max="6414" width="28.8867187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8.6640625" style="1" customWidth="1"/>
    <col min="6663" max="6663" width="34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31.6640625" style="1" customWidth="1"/>
    <col min="6670" max="6670" width="28.8867187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8.6640625" style="1" customWidth="1"/>
    <col min="6919" max="6919" width="34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31.6640625" style="1" customWidth="1"/>
    <col min="6926" max="6926" width="28.8867187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8.6640625" style="1" customWidth="1"/>
    <col min="7175" max="7175" width="34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31.6640625" style="1" customWidth="1"/>
    <col min="7182" max="7182" width="28.8867187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8.6640625" style="1" customWidth="1"/>
    <col min="7431" max="7431" width="34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31.6640625" style="1" customWidth="1"/>
    <col min="7438" max="7438" width="28.8867187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8.6640625" style="1" customWidth="1"/>
    <col min="7687" max="7687" width="34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31.6640625" style="1" customWidth="1"/>
    <col min="7694" max="7694" width="28.8867187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8.6640625" style="1" customWidth="1"/>
    <col min="7943" max="7943" width="34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31.6640625" style="1" customWidth="1"/>
    <col min="7950" max="7950" width="28.8867187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8.6640625" style="1" customWidth="1"/>
    <col min="8199" max="8199" width="34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31.6640625" style="1" customWidth="1"/>
    <col min="8206" max="8206" width="28.8867187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8.6640625" style="1" customWidth="1"/>
    <col min="8455" max="8455" width="34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31.6640625" style="1" customWidth="1"/>
    <col min="8462" max="8462" width="28.8867187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8.6640625" style="1" customWidth="1"/>
    <col min="8711" max="8711" width="34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31.6640625" style="1" customWidth="1"/>
    <col min="8718" max="8718" width="28.8867187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8.6640625" style="1" customWidth="1"/>
    <col min="8967" max="8967" width="34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31.6640625" style="1" customWidth="1"/>
    <col min="8974" max="8974" width="28.8867187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8.6640625" style="1" customWidth="1"/>
    <col min="9223" max="9223" width="34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31.6640625" style="1" customWidth="1"/>
    <col min="9230" max="9230" width="28.8867187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8.6640625" style="1" customWidth="1"/>
    <col min="9479" max="9479" width="34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31.6640625" style="1" customWidth="1"/>
    <col min="9486" max="9486" width="28.8867187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8.6640625" style="1" customWidth="1"/>
    <col min="9735" max="9735" width="34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31.6640625" style="1" customWidth="1"/>
    <col min="9742" max="9742" width="28.8867187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8.6640625" style="1" customWidth="1"/>
    <col min="9991" max="9991" width="34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31.6640625" style="1" customWidth="1"/>
    <col min="9998" max="9998" width="28.8867187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8.6640625" style="1" customWidth="1"/>
    <col min="10247" max="10247" width="34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31.6640625" style="1" customWidth="1"/>
    <col min="10254" max="10254" width="28.8867187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8.6640625" style="1" customWidth="1"/>
    <col min="10503" max="10503" width="34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31.6640625" style="1" customWidth="1"/>
    <col min="10510" max="10510" width="28.8867187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8.6640625" style="1" customWidth="1"/>
    <col min="10759" max="10759" width="34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31.6640625" style="1" customWidth="1"/>
    <col min="10766" max="10766" width="28.8867187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8.6640625" style="1" customWidth="1"/>
    <col min="11015" max="11015" width="34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31.6640625" style="1" customWidth="1"/>
    <col min="11022" max="11022" width="28.8867187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8.6640625" style="1" customWidth="1"/>
    <col min="11271" max="11271" width="34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31.6640625" style="1" customWidth="1"/>
    <col min="11278" max="11278" width="28.8867187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8.6640625" style="1" customWidth="1"/>
    <col min="11527" max="11527" width="34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31.6640625" style="1" customWidth="1"/>
    <col min="11534" max="11534" width="28.8867187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8.6640625" style="1" customWidth="1"/>
    <col min="11783" max="11783" width="34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31.6640625" style="1" customWidth="1"/>
    <col min="11790" max="11790" width="28.8867187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8.6640625" style="1" customWidth="1"/>
    <col min="12039" max="12039" width="34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31.6640625" style="1" customWidth="1"/>
    <col min="12046" max="12046" width="28.8867187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8.6640625" style="1" customWidth="1"/>
    <col min="12295" max="12295" width="34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31.6640625" style="1" customWidth="1"/>
    <col min="12302" max="12302" width="28.8867187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8.6640625" style="1" customWidth="1"/>
    <col min="12551" max="12551" width="34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31.6640625" style="1" customWidth="1"/>
    <col min="12558" max="12558" width="28.8867187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8.6640625" style="1" customWidth="1"/>
    <col min="12807" max="12807" width="34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31.6640625" style="1" customWidth="1"/>
    <col min="12814" max="12814" width="28.8867187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8.6640625" style="1" customWidth="1"/>
    <col min="13063" max="13063" width="34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31.6640625" style="1" customWidth="1"/>
    <col min="13070" max="13070" width="28.8867187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8.6640625" style="1" customWidth="1"/>
    <col min="13319" max="13319" width="34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31.6640625" style="1" customWidth="1"/>
    <col min="13326" max="13326" width="28.8867187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8.6640625" style="1" customWidth="1"/>
    <col min="13575" max="13575" width="34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31.6640625" style="1" customWidth="1"/>
    <col min="13582" max="13582" width="28.8867187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8.6640625" style="1" customWidth="1"/>
    <col min="13831" max="13831" width="34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31.6640625" style="1" customWidth="1"/>
    <col min="13838" max="13838" width="28.8867187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8.6640625" style="1" customWidth="1"/>
    <col min="14087" max="14087" width="34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31.6640625" style="1" customWidth="1"/>
    <col min="14094" max="14094" width="28.8867187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8.6640625" style="1" customWidth="1"/>
    <col min="14343" max="14343" width="34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31.6640625" style="1" customWidth="1"/>
    <col min="14350" max="14350" width="28.8867187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8.6640625" style="1" customWidth="1"/>
    <col min="14599" max="14599" width="34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31.6640625" style="1" customWidth="1"/>
    <col min="14606" max="14606" width="28.8867187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8.6640625" style="1" customWidth="1"/>
    <col min="14855" max="14855" width="34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31.6640625" style="1" customWidth="1"/>
    <col min="14862" max="14862" width="28.8867187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8.6640625" style="1" customWidth="1"/>
    <col min="15111" max="15111" width="34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31.6640625" style="1" customWidth="1"/>
    <col min="15118" max="15118" width="28.8867187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8.6640625" style="1" customWidth="1"/>
    <col min="15367" max="15367" width="34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31.6640625" style="1" customWidth="1"/>
    <col min="15374" max="15374" width="28.8867187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8.6640625" style="1" customWidth="1"/>
    <col min="15623" max="15623" width="34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31.6640625" style="1" customWidth="1"/>
    <col min="15630" max="15630" width="28.8867187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8.6640625" style="1" customWidth="1"/>
    <col min="15879" max="15879" width="34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31.6640625" style="1" customWidth="1"/>
    <col min="15886" max="15886" width="28.8867187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8.6640625" style="1" customWidth="1"/>
    <col min="16135" max="16135" width="34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31.6640625" style="1" customWidth="1"/>
    <col min="16142" max="16142" width="28.8867187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54</v>
      </c>
      <c r="B1" s="89" t="s">
        <v>53</v>
      </c>
      <c r="C1" s="104" t="s">
        <v>52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51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50</v>
      </c>
    </row>
    <row r="2" spans="1:24" s="8" customFormat="1" ht="65.25" customHeight="1" x14ac:dyDescent="0.45">
      <c r="A2" s="98"/>
      <c r="B2" s="97"/>
      <c r="C2" s="96" t="s">
        <v>49</v>
      </c>
      <c r="D2" s="96" t="s">
        <v>48</v>
      </c>
      <c r="E2" s="95" t="s">
        <v>26</v>
      </c>
      <c r="F2" s="94" t="s">
        <v>47</v>
      </c>
      <c r="G2" s="93" t="s">
        <v>46</v>
      </c>
      <c r="H2" s="92" t="s">
        <v>45</v>
      </c>
      <c r="I2" s="90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416</v>
      </c>
      <c r="U2" s="83" t="s">
        <v>35</v>
      </c>
      <c r="V2" s="84" t="s">
        <v>34</v>
      </c>
      <c r="W2" s="83" t="s">
        <v>33</v>
      </c>
      <c r="X2" s="66"/>
    </row>
    <row r="3" spans="1:24" s="8" customFormat="1" ht="65.25" customHeight="1" thickBot="1" x14ac:dyDescent="0.5">
      <c r="A3" s="82" t="s">
        <v>32</v>
      </c>
      <c r="B3" s="73"/>
      <c r="C3" s="81"/>
      <c r="D3" s="81"/>
      <c r="E3" s="80" t="s">
        <v>31</v>
      </c>
      <c r="F3" s="79" t="s">
        <v>30</v>
      </c>
      <c r="G3" s="78"/>
      <c r="H3" s="77"/>
      <c r="I3" s="74" t="s">
        <v>29</v>
      </c>
      <c r="J3" s="76" t="s">
        <v>28</v>
      </c>
      <c r="K3" s="75" t="s">
        <v>92</v>
      </c>
      <c r="L3" s="74" t="s">
        <v>91</v>
      </c>
      <c r="M3" s="73"/>
      <c r="N3" s="189">
        <v>1</v>
      </c>
      <c r="O3" s="72"/>
      <c r="P3" s="71" t="s">
        <v>25</v>
      </c>
      <c r="Q3" s="70" t="s">
        <v>24</v>
      </c>
      <c r="R3" s="70" t="s">
        <v>23</v>
      </c>
      <c r="S3" s="70" t="s">
        <v>22</v>
      </c>
      <c r="T3" s="69"/>
      <c r="U3" s="67" t="s">
        <v>21</v>
      </c>
      <c r="V3" s="188" t="s">
        <v>90</v>
      </c>
      <c r="W3" s="67" t="s">
        <v>19</v>
      </c>
      <c r="X3" s="66"/>
    </row>
    <row r="4" spans="1:24" s="398" customFormat="1" ht="65.25" customHeight="1" x14ac:dyDescent="0.45">
      <c r="A4" s="402" t="s">
        <v>415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406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9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5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v>517.91</v>
      </c>
      <c r="W5" s="36">
        <f>U5-V5</f>
        <v>8172.77</v>
      </c>
      <c r="X5" s="35"/>
    </row>
    <row r="6" spans="1:24" ht="65.25" customHeight="1" x14ac:dyDescent="0.5">
      <c r="A6" s="221" t="s">
        <v>414</v>
      </c>
      <c r="B6" s="50"/>
      <c r="C6" s="50"/>
      <c r="D6" s="50"/>
      <c r="E6" s="199"/>
      <c r="F6" s="48"/>
      <c r="G6" s="55"/>
      <c r="H6" s="209"/>
      <c r="I6" s="47"/>
      <c r="J6" s="47"/>
      <c r="K6" s="47"/>
      <c r="L6" s="47"/>
      <c r="M6" s="47"/>
      <c r="N6" s="210"/>
      <c r="O6" s="44"/>
      <c r="P6" s="44"/>
      <c r="Q6" s="44"/>
      <c r="R6" s="44"/>
      <c r="S6" s="44"/>
      <c r="T6" s="44"/>
      <c r="U6" s="44"/>
      <c r="V6" s="47"/>
      <c r="W6" s="47"/>
      <c r="X6" s="27"/>
    </row>
    <row r="7" spans="1:24" ht="65.25" customHeight="1" x14ac:dyDescent="0.5">
      <c r="A7" s="59" t="s">
        <v>406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5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v>517.91</v>
      </c>
      <c r="W7" s="36">
        <f>U7-V7</f>
        <v>8172.77</v>
      </c>
      <c r="X7" s="35"/>
    </row>
    <row r="8" spans="1:24" ht="65.25" customHeight="1" x14ac:dyDescent="0.5">
      <c r="A8" s="221" t="s">
        <v>413</v>
      </c>
      <c r="B8" s="50"/>
      <c r="C8" s="50"/>
      <c r="D8" s="50"/>
      <c r="E8" s="199"/>
      <c r="F8" s="48"/>
      <c r="G8" s="55"/>
      <c r="H8" s="47"/>
      <c r="I8" s="47"/>
      <c r="J8" s="47"/>
      <c r="K8" s="47"/>
      <c r="L8" s="47"/>
      <c r="M8" s="47"/>
      <c r="N8" s="210"/>
      <c r="O8" s="44"/>
      <c r="P8" s="44"/>
      <c r="Q8" s="44"/>
      <c r="R8" s="44"/>
      <c r="S8" s="44"/>
      <c r="T8" s="44"/>
      <c r="U8" s="44"/>
      <c r="V8" s="47"/>
      <c r="W8" s="47"/>
      <c r="X8" s="27"/>
    </row>
    <row r="9" spans="1:24" ht="65.25" customHeight="1" x14ac:dyDescent="0.5">
      <c r="A9" s="59" t="s">
        <v>406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5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517.91</v>
      </c>
      <c r="W9" s="36">
        <f>U9-V9</f>
        <v>8172.77</v>
      </c>
      <c r="X9" s="35"/>
    </row>
    <row r="10" spans="1:24" ht="65.25" customHeight="1" x14ac:dyDescent="0.5">
      <c r="A10" s="197" t="s">
        <v>412</v>
      </c>
      <c r="B10" s="50"/>
      <c r="C10" s="50"/>
      <c r="D10" s="50"/>
      <c r="E10" s="199"/>
      <c r="F10" s="48"/>
      <c r="G10" s="55"/>
      <c r="H10" s="47"/>
      <c r="I10" s="47"/>
      <c r="J10" s="47"/>
      <c r="K10" s="47"/>
      <c r="L10" s="47"/>
      <c r="M10" s="47"/>
      <c r="N10" s="210"/>
      <c r="O10" s="44"/>
      <c r="P10" s="44"/>
      <c r="Q10" s="44"/>
      <c r="R10" s="44"/>
      <c r="S10" s="44"/>
      <c r="T10" s="44"/>
      <c r="U10" s="44"/>
      <c r="V10" s="47"/>
      <c r="W10" s="47"/>
      <c r="X10" s="27"/>
    </row>
    <row r="11" spans="1:24" ht="65.25" customHeight="1" x14ac:dyDescent="0.5">
      <c r="A11" s="59" t="s">
        <v>406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5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517.91</v>
      </c>
      <c r="W11" s="36">
        <f>U11-V11</f>
        <v>8172.77</v>
      </c>
      <c r="X11" s="35"/>
    </row>
    <row r="12" spans="1:24" ht="65.25" customHeight="1" x14ac:dyDescent="0.5">
      <c r="A12" s="221" t="s">
        <v>411</v>
      </c>
      <c r="B12" s="50"/>
      <c r="C12" s="50"/>
      <c r="D12" s="50"/>
      <c r="E12" s="199"/>
      <c r="F12" s="48"/>
      <c r="G12" s="55"/>
      <c r="H12" s="47"/>
      <c r="I12" s="47"/>
      <c r="J12" s="47"/>
      <c r="K12" s="47"/>
      <c r="L12" s="47"/>
      <c r="M12" s="47"/>
      <c r="N12" s="210"/>
      <c r="O12" s="44"/>
      <c r="P12" s="44"/>
      <c r="Q12" s="44"/>
      <c r="R12" s="44"/>
      <c r="S12" s="44"/>
      <c r="T12" s="44"/>
      <c r="U12" s="44"/>
      <c r="V12" s="47"/>
      <c r="W12" s="47"/>
      <c r="X12" s="27"/>
    </row>
    <row r="13" spans="1:24" ht="65.25" customHeight="1" x14ac:dyDescent="0.5">
      <c r="A13" s="59" t="s">
        <v>406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5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v>517.91</v>
      </c>
      <c r="W13" s="36">
        <f>U13-V13</f>
        <v>8172.77</v>
      </c>
      <c r="X13" s="35"/>
    </row>
    <row r="14" spans="1:24" ht="65.25" customHeight="1" x14ac:dyDescent="0.5">
      <c r="A14" s="197" t="s">
        <v>410</v>
      </c>
      <c r="B14" s="50"/>
      <c r="C14" s="50"/>
      <c r="D14" s="50"/>
      <c r="E14" s="199"/>
      <c r="F14" s="48"/>
      <c r="G14" s="55"/>
      <c r="H14" s="47"/>
      <c r="I14" s="47"/>
      <c r="J14" s="47"/>
      <c r="K14" s="47"/>
      <c r="L14" s="47"/>
      <c r="M14" s="47"/>
      <c r="N14" s="210"/>
      <c r="O14" s="44"/>
      <c r="P14" s="44"/>
      <c r="Q14" s="44"/>
      <c r="R14" s="44"/>
      <c r="S14" s="44"/>
      <c r="T14" s="44"/>
      <c r="U14" s="44"/>
      <c r="V14" s="47"/>
      <c r="W14" s="47"/>
      <c r="X14" s="27"/>
    </row>
    <row r="15" spans="1:24" ht="65.25" customHeight="1" x14ac:dyDescent="0.5">
      <c r="A15" s="59" t="s">
        <v>406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5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409</v>
      </c>
      <c r="B16" s="50"/>
      <c r="C16" s="50"/>
      <c r="D16" s="50"/>
      <c r="E16" s="199"/>
      <c r="F16" s="48"/>
      <c r="G16" s="55"/>
      <c r="H16" s="47"/>
      <c r="I16" s="47"/>
      <c r="J16" s="47"/>
      <c r="K16" s="47"/>
      <c r="L16" s="47"/>
      <c r="M16" s="47"/>
      <c r="N16" s="210"/>
      <c r="O16" s="44"/>
      <c r="P16" s="44"/>
      <c r="Q16" s="44"/>
      <c r="R16" s="44"/>
      <c r="S16" s="44"/>
      <c r="T16" s="44"/>
      <c r="U16" s="44"/>
      <c r="V16" s="47"/>
      <c r="W16" s="47"/>
      <c r="X16" s="27"/>
    </row>
    <row r="17" spans="1:24" ht="65.25" customHeight="1" x14ac:dyDescent="0.5">
      <c r="A17" s="59" t="s">
        <v>406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5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408</v>
      </c>
      <c r="B18" s="50"/>
      <c r="C18" s="50"/>
      <c r="D18" s="50"/>
      <c r="E18" s="199"/>
      <c r="F18" s="48"/>
      <c r="G18" s="55"/>
      <c r="H18" s="47"/>
      <c r="I18" s="47"/>
      <c r="J18" s="47"/>
      <c r="K18" s="47"/>
      <c r="L18" s="47"/>
      <c r="M18" s="47"/>
      <c r="N18" s="210"/>
      <c r="O18" s="44"/>
      <c r="P18" s="44"/>
      <c r="Q18" s="44"/>
      <c r="R18" s="44"/>
      <c r="S18" s="44"/>
      <c r="T18" s="44"/>
      <c r="U18" s="44"/>
      <c r="V18" s="47"/>
      <c r="W18" s="47"/>
      <c r="X18" s="27"/>
    </row>
    <row r="19" spans="1:24" ht="65.25" customHeight="1" x14ac:dyDescent="0.5">
      <c r="A19" s="59" t="s">
        <v>406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5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528.74</v>
      </c>
      <c r="W19" s="36">
        <f>U19-V19</f>
        <v>8161.9400000000005</v>
      </c>
      <c r="X19" s="35"/>
    </row>
    <row r="20" spans="1:24" ht="65.25" customHeight="1" x14ac:dyDescent="0.5">
      <c r="A20" s="197" t="s">
        <v>407</v>
      </c>
      <c r="B20" s="50"/>
      <c r="C20" s="50"/>
      <c r="D20" s="50"/>
      <c r="E20" s="199"/>
      <c r="F20" s="48"/>
      <c r="G20" s="55"/>
      <c r="H20" s="47"/>
      <c r="I20" s="47"/>
      <c r="J20" s="47"/>
      <c r="K20" s="47"/>
      <c r="L20" s="47"/>
      <c r="M20" s="47"/>
      <c r="N20" s="210"/>
      <c r="O20" s="44"/>
      <c r="P20" s="44"/>
      <c r="Q20" s="44"/>
      <c r="R20" s="44"/>
      <c r="S20" s="44"/>
      <c r="T20" s="44"/>
      <c r="U20" s="44"/>
      <c r="V20" s="47"/>
      <c r="W20" s="47"/>
      <c r="X20" s="27"/>
    </row>
    <row r="21" spans="1:24" ht="65.25" customHeight="1" x14ac:dyDescent="0.5">
      <c r="A21" s="59" t="s">
        <v>406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5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405</v>
      </c>
      <c r="B22" s="50"/>
      <c r="C22" s="50"/>
      <c r="D22" s="50"/>
      <c r="E22" s="199"/>
      <c r="F22" s="48"/>
      <c r="G22" s="55"/>
      <c r="H22" s="47"/>
      <c r="I22" s="47"/>
      <c r="J22" s="47"/>
      <c r="K22" s="47"/>
      <c r="L22" s="47"/>
      <c r="M22" s="47"/>
      <c r="N22" s="210"/>
      <c r="O22" s="44"/>
      <c r="P22" s="44"/>
      <c r="Q22" s="44"/>
      <c r="R22" s="44"/>
      <c r="S22" s="44"/>
      <c r="T22" s="44"/>
      <c r="U22" s="44"/>
      <c r="V22" s="47"/>
      <c r="W22" s="47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5"/>
      <c r="H23" s="260"/>
      <c r="I23" s="260"/>
      <c r="J23" s="260"/>
      <c r="K23" s="260"/>
      <c r="L23" s="260"/>
      <c r="M23" s="260"/>
      <c r="N23" s="352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5"/>
      <c r="H24" s="260"/>
      <c r="I24" s="260"/>
      <c r="J24" s="260"/>
      <c r="K24" s="260"/>
      <c r="L24" s="260"/>
      <c r="M24" s="260"/>
      <c r="N24" s="352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404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5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927.06</v>
      </c>
      <c r="W25" s="36">
        <f>U25-V25</f>
        <v>8618.0499999999993</v>
      </c>
      <c r="X25" s="35"/>
    </row>
    <row r="26" spans="1:24" ht="65.25" customHeight="1" x14ac:dyDescent="0.5">
      <c r="A26" s="58" t="s">
        <v>403</v>
      </c>
      <c r="B26" s="50"/>
      <c r="C26" s="50"/>
      <c r="D26" s="50"/>
      <c r="E26" s="199"/>
      <c r="F26" s="48"/>
      <c r="G26" s="55"/>
      <c r="H26" s="47"/>
      <c r="I26" s="47"/>
      <c r="J26" s="47"/>
      <c r="K26" s="47"/>
      <c r="L26" s="47"/>
      <c r="M26" s="47"/>
      <c r="N26" s="210"/>
      <c r="O26" s="44"/>
      <c r="P26" s="44"/>
      <c r="Q26" s="44"/>
      <c r="R26" s="44"/>
      <c r="S26" s="44"/>
      <c r="T26" s="44"/>
      <c r="U26" s="44"/>
      <c r="V26" s="47"/>
      <c r="W26" s="47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5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7"/>
      <c r="I28" s="47"/>
      <c r="J28" s="47"/>
      <c r="K28" s="47"/>
      <c r="L28" s="47"/>
      <c r="M28" s="47"/>
      <c r="N28" s="210"/>
      <c r="O28" s="44"/>
      <c r="P28" s="44"/>
      <c r="Q28" s="44"/>
      <c r="R28" s="44"/>
      <c r="S28" s="44"/>
      <c r="T28" s="44"/>
      <c r="U28" s="44"/>
      <c r="V28" s="47"/>
      <c r="W28" s="47"/>
      <c r="X28" s="27"/>
    </row>
    <row r="29" spans="1:24" ht="65.25" customHeight="1" thickBot="1" x14ac:dyDescent="0.65">
      <c r="A29" s="394"/>
      <c r="B29" s="393" t="s">
        <v>402</v>
      </c>
      <c r="C29" s="392"/>
      <c r="D29" s="392"/>
      <c r="E29" s="392"/>
      <c r="F29" s="347"/>
      <c r="G29" s="345">
        <f>SUM(G5:G28)</f>
        <v>104699.7</v>
      </c>
      <c r="H29" s="345">
        <f>SUM(H5:H28)</f>
        <v>0</v>
      </c>
      <c r="I29" s="345">
        <f>SUM(I5:I28)</f>
        <v>0</v>
      </c>
      <c r="J29" s="345">
        <f>SUM(J5:J28)</f>
        <v>0</v>
      </c>
      <c r="K29" s="345">
        <f>SUM(K5:K28)</f>
        <v>0</v>
      </c>
      <c r="L29" s="345">
        <f>SUM(L5:L28)</f>
        <v>0</v>
      </c>
      <c r="M29" s="345">
        <f>SUM(M5:M28)</f>
        <v>104699.7</v>
      </c>
      <c r="N29" s="346">
        <f>SUM(N5:N28)</f>
        <v>16938.469999999998</v>
      </c>
      <c r="O29" s="346">
        <f>SUM(O5:O28)</f>
        <v>0</v>
      </c>
      <c r="P29" s="346">
        <f>SUM(P5:P28)</f>
        <v>0</v>
      </c>
      <c r="Q29" s="346">
        <f>SUM(Q5:Q28)</f>
        <v>0</v>
      </c>
      <c r="R29" s="346">
        <f>SUM(R5:R28)</f>
        <v>0</v>
      </c>
      <c r="S29" s="346">
        <f>SUM(S5:S28)</f>
        <v>0</v>
      </c>
      <c r="T29" s="346">
        <f>SUM(T5:T28)</f>
        <v>16938.469999999998</v>
      </c>
      <c r="U29" s="346">
        <f>SUM(U5:U28)</f>
        <v>87761.23</v>
      </c>
      <c r="V29" s="345">
        <f>SUM(V5:V28)</f>
        <v>4045.35</v>
      </c>
      <c r="W29" s="345">
        <f>SUM(W5:W28)</f>
        <v>83715.880000000019</v>
      </c>
      <c r="X29" s="18"/>
    </row>
    <row r="30" spans="1:24" s="8" customFormat="1" ht="65.25" customHeight="1" thickBot="1" x14ac:dyDescent="0.55000000000000004">
      <c r="A30" s="105" t="s">
        <v>54</v>
      </c>
      <c r="B30" s="89" t="s">
        <v>53</v>
      </c>
      <c r="C30" s="104" t="s">
        <v>52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51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50</v>
      </c>
    </row>
    <row r="31" spans="1:24" s="8" customFormat="1" ht="65.25" customHeight="1" thickBot="1" x14ac:dyDescent="0.5">
      <c r="A31" s="98"/>
      <c r="B31" s="97"/>
      <c r="C31" s="96" t="s">
        <v>49</v>
      </c>
      <c r="D31" s="96" t="s">
        <v>48</v>
      </c>
      <c r="E31" s="95" t="s">
        <v>26</v>
      </c>
      <c r="F31" s="94" t="s">
        <v>47</v>
      </c>
      <c r="G31" s="93" t="s">
        <v>46</v>
      </c>
      <c r="H31" s="92" t="s">
        <v>45</v>
      </c>
      <c r="I31" s="90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6"/>
    </row>
    <row r="32" spans="1:24" s="8" customFormat="1" ht="65.25" customHeight="1" thickBot="1" x14ac:dyDescent="0.5">
      <c r="A32" s="82" t="s">
        <v>32</v>
      </c>
      <c r="B32" s="73"/>
      <c r="C32" s="81"/>
      <c r="D32" s="81"/>
      <c r="E32" s="80" t="s">
        <v>31</v>
      </c>
      <c r="F32" s="79" t="s">
        <v>30</v>
      </c>
      <c r="G32" s="78"/>
      <c r="H32" s="77"/>
      <c r="I32" s="74" t="s">
        <v>29</v>
      </c>
      <c r="J32" s="91" t="s">
        <v>28</v>
      </c>
      <c r="K32" s="75" t="s">
        <v>92</v>
      </c>
      <c r="L32" s="74" t="s">
        <v>91</v>
      </c>
      <c r="M32" s="73"/>
      <c r="N32" s="189">
        <v>1</v>
      </c>
      <c r="O32" s="72"/>
      <c r="P32" s="71" t="s">
        <v>25</v>
      </c>
      <c r="Q32" s="70" t="s">
        <v>24</v>
      </c>
      <c r="R32" s="70" t="s">
        <v>23</v>
      </c>
      <c r="S32" s="70" t="s">
        <v>22</v>
      </c>
      <c r="T32" s="69"/>
      <c r="U32" s="67" t="s">
        <v>21</v>
      </c>
      <c r="V32" s="188" t="s">
        <v>90</v>
      </c>
      <c r="W32" s="67" t="s">
        <v>19</v>
      </c>
      <c r="X32" s="66"/>
    </row>
    <row r="33" spans="1:24" ht="65.25" customHeight="1" x14ac:dyDescent="0.45">
      <c r="A33" s="317" t="s">
        <v>401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400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399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v>1284.05</v>
      </c>
      <c r="W34" s="246">
        <f>U34-V34</f>
        <v>18508</v>
      </c>
      <c r="X34" s="45"/>
    </row>
    <row r="35" spans="1:24" ht="65.25" customHeight="1" x14ac:dyDescent="0.5">
      <c r="A35" s="339" t="s">
        <v>398</v>
      </c>
      <c r="B35" s="52"/>
      <c r="C35" s="52"/>
      <c r="D35" s="52"/>
      <c r="E35" s="249"/>
      <c r="F35" s="48"/>
      <c r="G35" s="55"/>
      <c r="H35" s="246"/>
      <c r="I35" s="246"/>
      <c r="J35" s="47"/>
      <c r="K35" s="47"/>
      <c r="L35" s="389"/>
      <c r="M35" s="246"/>
      <c r="N35" s="388"/>
      <c r="O35" s="247"/>
      <c r="P35" s="44"/>
      <c r="Q35" s="44"/>
      <c r="R35" s="44"/>
      <c r="S35" s="44"/>
      <c r="T35" s="44"/>
      <c r="U35" s="47"/>
      <c r="V35" s="47"/>
      <c r="W35" s="246"/>
      <c r="X35" s="45"/>
    </row>
    <row r="36" spans="1:24" ht="65.25" customHeight="1" x14ac:dyDescent="0.5">
      <c r="A36" s="59" t="s">
        <v>397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3">
        <v>0</v>
      </c>
      <c r="I36" s="250">
        <v>0</v>
      </c>
      <c r="J36" s="156">
        <v>0</v>
      </c>
      <c r="K36" s="156">
        <v>0</v>
      </c>
      <c r="L36" s="156">
        <v>0</v>
      </c>
      <c r="M36" s="47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v>518.84</v>
      </c>
      <c r="W36" s="246">
        <f>U36-V36</f>
        <v>8186.0599999999977</v>
      </c>
      <c r="X36" s="45"/>
    </row>
    <row r="37" spans="1:24" ht="65.25" customHeight="1" x14ac:dyDescent="0.5">
      <c r="A37" s="180" t="s">
        <v>396</v>
      </c>
      <c r="B37" s="52"/>
      <c r="C37" s="52"/>
      <c r="D37" s="52"/>
      <c r="E37" s="199"/>
      <c r="F37" s="48"/>
      <c r="G37" s="55"/>
      <c r="H37" s="343"/>
      <c r="I37" s="250"/>
      <c r="J37" s="149"/>
      <c r="K37" s="149"/>
      <c r="L37" s="149"/>
      <c r="M37" s="246"/>
      <c r="N37" s="247"/>
      <c r="O37" s="44"/>
      <c r="P37" s="44"/>
      <c r="Q37" s="44"/>
      <c r="R37" s="44"/>
      <c r="S37" s="44"/>
      <c r="T37" s="44"/>
      <c r="U37" s="47"/>
      <c r="V37" s="47"/>
      <c r="W37" s="246"/>
      <c r="X37" s="45"/>
    </row>
    <row r="38" spans="1:24" ht="65.25" customHeight="1" x14ac:dyDescent="0.5">
      <c r="A38" s="59" t="s">
        <v>351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>
        <v>0</v>
      </c>
      <c r="J38" s="156">
        <v>0</v>
      </c>
      <c r="K38" s="156">
        <v>0</v>
      </c>
      <c r="L38" s="156">
        <v>0</v>
      </c>
      <c r="M38" s="246">
        <f>G38+H38+I38+J38+K38+L38</f>
        <v>4216.2</v>
      </c>
      <c r="N38" s="247">
        <v>383.68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475.90937500000001</v>
      </c>
      <c r="U38" s="36">
        <f>M38-T38</f>
        <v>3740.2906249999996</v>
      </c>
      <c r="V38" s="246">
        <v>0</v>
      </c>
      <c r="W38" s="246">
        <f>U38-V38</f>
        <v>3740.2906249999996</v>
      </c>
      <c r="X38" s="35"/>
    </row>
    <row r="39" spans="1:24" ht="65.25" customHeight="1" x14ac:dyDescent="0.5">
      <c r="A39" s="180" t="s">
        <v>395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4"/>
      <c r="P39" s="44"/>
      <c r="Q39" s="44"/>
      <c r="R39" s="44"/>
      <c r="S39" s="44"/>
      <c r="T39" s="44"/>
      <c r="U39" s="47"/>
      <c r="V39" s="246"/>
      <c r="W39" s="246"/>
      <c r="X39" s="27"/>
    </row>
    <row r="40" spans="1:24" ht="65.25" customHeight="1" x14ac:dyDescent="0.5">
      <c r="A40" s="43" t="s">
        <v>394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393</v>
      </c>
      <c r="B41" s="50"/>
      <c r="C41" s="52"/>
      <c r="D41" s="52"/>
      <c r="E41" s="249"/>
      <c r="F41" s="48"/>
      <c r="G41" s="55"/>
      <c r="H41" s="246"/>
      <c r="I41" s="246"/>
      <c r="J41" s="47"/>
      <c r="K41" s="47"/>
      <c r="L41" s="47"/>
      <c r="M41" s="246"/>
      <c r="N41" s="247"/>
      <c r="O41" s="44"/>
      <c r="P41" s="44"/>
      <c r="Q41" s="44"/>
      <c r="R41" s="174"/>
      <c r="S41" s="44"/>
      <c r="T41" s="44"/>
      <c r="U41" s="47"/>
      <c r="V41" s="246"/>
      <c r="W41" s="246"/>
      <c r="X41" s="27"/>
    </row>
    <row r="42" spans="1:24" ht="65.25" customHeight="1" x14ac:dyDescent="0.5">
      <c r="A42" s="59" t="s">
        <v>104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0</v>
      </c>
      <c r="J42" s="36">
        <v>0</v>
      </c>
      <c r="K42" s="36">
        <v>0</v>
      </c>
      <c r="L42" s="36">
        <v>0</v>
      </c>
      <c r="M42" s="246">
        <f>G42+H42+I42+J42+K42+L42</f>
        <v>3710.55</v>
      </c>
      <c r="N42" s="247">
        <v>302.77999999999997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302.77999999999997</v>
      </c>
      <c r="U42" s="36">
        <f>M42-T42</f>
        <v>3407.7700000000004</v>
      </c>
      <c r="V42" s="246">
        <v>0</v>
      </c>
      <c r="W42" s="246">
        <f>U42-V42</f>
        <v>3407.7700000000004</v>
      </c>
      <c r="X42" s="35"/>
    </row>
    <row r="43" spans="1:24" ht="65.25" customHeight="1" x14ac:dyDescent="0.5">
      <c r="A43" s="34" t="s">
        <v>392</v>
      </c>
      <c r="B43" s="160"/>
      <c r="C43" s="52"/>
      <c r="D43" s="52"/>
      <c r="E43" s="199"/>
      <c r="F43" s="48"/>
      <c r="G43" s="55"/>
      <c r="H43" s="246"/>
      <c r="I43" s="246"/>
      <c r="J43" s="47"/>
      <c r="K43" s="47"/>
      <c r="L43" s="47"/>
      <c r="M43" s="246"/>
      <c r="N43" s="247"/>
      <c r="O43" s="247"/>
      <c r="P43" s="44"/>
      <c r="Q43" s="44"/>
      <c r="R43" s="174"/>
      <c r="S43" s="44"/>
      <c r="T43" s="44"/>
      <c r="U43" s="47"/>
      <c r="V43" s="246"/>
      <c r="W43" s="246"/>
      <c r="X43" s="154"/>
    </row>
    <row r="44" spans="1:24" ht="65.25" customHeight="1" x14ac:dyDescent="0.5">
      <c r="A44" s="59" t="s">
        <v>155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225.81</v>
      </c>
      <c r="W44" s="246">
        <f>U44-V44</f>
        <v>2261.14</v>
      </c>
      <c r="X44" s="35"/>
    </row>
    <row r="45" spans="1:24" ht="65.25" customHeight="1" x14ac:dyDescent="0.5">
      <c r="A45" s="34" t="s">
        <v>391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4"/>
      <c r="Q45" s="44"/>
      <c r="R45" s="174"/>
      <c r="S45" s="44"/>
      <c r="T45" s="44"/>
      <c r="U45" s="47"/>
      <c r="V45" s="47"/>
      <c r="W45" s="246"/>
      <c r="X45" s="154"/>
    </row>
    <row r="46" spans="1:24" ht="65.25" customHeight="1" x14ac:dyDescent="0.5">
      <c r="A46" s="360"/>
      <c r="B46" s="148" t="s">
        <v>70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0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49475.249999999993</v>
      </c>
      <c r="N46" s="362">
        <f>SUM(N34:N45)</f>
        <v>8330.94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8488.7221875000014</v>
      </c>
      <c r="U46" s="361">
        <f>SUM(U34:U45)</f>
        <v>40986.52781249999</v>
      </c>
      <c r="V46" s="361">
        <f>SUM(V34:V45)</f>
        <v>2228.6999999999998</v>
      </c>
      <c r="W46" s="361">
        <f>SUM(W34:W45)</f>
        <v>38757.827812499992</v>
      </c>
      <c r="X46" s="360"/>
    </row>
    <row r="47" spans="1:24" ht="65.25" customHeight="1" x14ac:dyDescent="0.5">
      <c r="A47" s="369" t="s">
        <v>390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389</v>
      </c>
    </row>
    <row r="48" spans="1:24" ht="65.25" customHeight="1" x14ac:dyDescent="0.45">
      <c r="A48" s="317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388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3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247">
        <v>0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157.88149999999999</v>
      </c>
      <c r="U49" s="36">
        <f>M49-T49</f>
        <v>3100.2685000000001</v>
      </c>
      <c r="V49" s="246">
        <v>200</v>
      </c>
      <c r="W49" s="246">
        <f>U49-V49</f>
        <v>2900.2685000000001</v>
      </c>
      <c r="X49" s="45"/>
    </row>
    <row r="50" spans="1:24" ht="65.25" customHeight="1" x14ac:dyDescent="0.5">
      <c r="A50" s="180" t="s">
        <v>387</v>
      </c>
      <c r="B50" s="52"/>
      <c r="C50" s="52"/>
      <c r="D50" s="52"/>
      <c r="E50" s="249"/>
      <c r="F50" s="48"/>
      <c r="G50" s="55"/>
      <c r="H50" s="343"/>
      <c r="I50" s="250"/>
      <c r="J50" s="149"/>
      <c r="K50" s="149"/>
      <c r="L50" s="149"/>
      <c r="M50" s="246"/>
      <c r="N50" s="247"/>
      <c r="O50" s="247"/>
      <c r="P50" s="44"/>
      <c r="Q50" s="44"/>
      <c r="R50" s="44"/>
      <c r="S50" s="44"/>
      <c r="T50" s="44"/>
      <c r="U50" s="47"/>
      <c r="V50" s="246"/>
      <c r="W50" s="246"/>
      <c r="X50" s="45"/>
    </row>
    <row r="51" spans="1:24" ht="65.25" customHeight="1" x14ac:dyDescent="0.5">
      <c r="A51" s="59" t="s">
        <v>386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0</v>
      </c>
      <c r="J51" s="156">
        <v>0</v>
      </c>
      <c r="K51" s="156">
        <v>0</v>
      </c>
      <c r="L51" s="156">
        <v>0</v>
      </c>
      <c r="M51" s="246">
        <f>G51+H51+I51+J51+K51+L51</f>
        <v>3258.15</v>
      </c>
      <c r="N51" s="247">
        <v>125.3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196.57203125000001</v>
      </c>
      <c r="U51" s="36">
        <f>M51-T51</f>
        <v>3061.5779687499999</v>
      </c>
      <c r="V51" s="246">
        <v>0</v>
      </c>
      <c r="W51" s="246">
        <f>U51-V51</f>
        <v>3061.5779687499999</v>
      </c>
      <c r="X51" s="35"/>
    </row>
    <row r="52" spans="1:24" ht="65.25" customHeight="1" x14ac:dyDescent="0.5">
      <c r="A52" s="58" t="s">
        <v>385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4"/>
      <c r="P52" s="44"/>
      <c r="Q52" s="44"/>
      <c r="R52" s="44"/>
      <c r="S52" s="44"/>
      <c r="T52" s="44"/>
      <c r="U52" s="47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4"/>
      <c r="P54" s="44"/>
      <c r="Q54" s="44"/>
      <c r="R54" s="44"/>
      <c r="S54" s="44"/>
      <c r="T54" s="44"/>
      <c r="U54" s="47"/>
      <c r="V54" s="246"/>
      <c r="W54" s="246"/>
      <c r="X54" s="27"/>
    </row>
    <row r="55" spans="1:24" ht="65.25" customHeight="1" thickBot="1" x14ac:dyDescent="0.55000000000000004">
      <c r="A55" s="379"/>
      <c r="B55" s="148" t="s">
        <v>70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0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6516.3</v>
      </c>
      <c r="N55" s="362">
        <f>SUM(N49:N54)</f>
        <v>250.6</v>
      </c>
      <c r="O55" s="362">
        <f>SUM(O49:O54)</f>
        <v>38.690531249999999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354.45353124999997</v>
      </c>
      <c r="U55" s="361">
        <f>SUM(U49:U54)</f>
        <v>6161.84646875</v>
      </c>
      <c r="V55" s="361">
        <f>SUM(V49:V54)</f>
        <v>200</v>
      </c>
      <c r="W55" s="361">
        <f>SUM(W49:W54)</f>
        <v>5961.84646875</v>
      </c>
      <c r="X55" s="360"/>
    </row>
    <row r="56" spans="1:24" s="8" customFormat="1" ht="65.25" customHeight="1" thickBot="1" x14ac:dyDescent="0.55000000000000004">
      <c r="A56" s="105" t="s">
        <v>54</v>
      </c>
      <c r="B56" s="89" t="s">
        <v>53</v>
      </c>
      <c r="C56" s="104" t="s">
        <v>52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51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50</v>
      </c>
    </row>
    <row r="57" spans="1:24" s="8" customFormat="1" ht="65.25" customHeight="1" x14ac:dyDescent="0.45">
      <c r="A57" s="98"/>
      <c r="B57" s="97"/>
      <c r="C57" s="96" t="s">
        <v>49</v>
      </c>
      <c r="D57" s="96" t="s">
        <v>48</v>
      </c>
      <c r="E57" s="95" t="s">
        <v>26</v>
      </c>
      <c r="F57" s="94" t="s">
        <v>47</v>
      </c>
      <c r="G57" s="93" t="s">
        <v>46</v>
      </c>
      <c r="H57" s="92" t="s">
        <v>45</v>
      </c>
      <c r="I57" s="90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6"/>
    </row>
    <row r="58" spans="1:24" s="8" customFormat="1" ht="65.25" customHeight="1" thickBot="1" x14ac:dyDescent="0.5">
      <c r="A58" s="82" t="s">
        <v>32</v>
      </c>
      <c r="B58" s="73"/>
      <c r="C58" s="81"/>
      <c r="D58" s="81"/>
      <c r="E58" s="80" t="s">
        <v>31</v>
      </c>
      <c r="F58" s="79" t="s">
        <v>30</v>
      </c>
      <c r="G58" s="78"/>
      <c r="H58" s="77"/>
      <c r="I58" s="74" t="s">
        <v>29</v>
      </c>
      <c r="J58" s="76" t="s">
        <v>28</v>
      </c>
      <c r="K58" s="75" t="s">
        <v>92</v>
      </c>
      <c r="L58" s="74" t="s">
        <v>91</v>
      </c>
      <c r="M58" s="73"/>
      <c r="N58" s="189">
        <v>1</v>
      </c>
      <c r="O58" s="72"/>
      <c r="P58" s="71" t="s">
        <v>25</v>
      </c>
      <c r="Q58" s="70" t="s">
        <v>24</v>
      </c>
      <c r="R58" s="70" t="s">
        <v>23</v>
      </c>
      <c r="S58" s="70" t="s">
        <v>22</v>
      </c>
      <c r="T58" s="69"/>
      <c r="U58" s="67" t="s">
        <v>21</v>
      </c>
      <c r="V58" s="188" t="s">
        <v>90</v>
      </c>
      <c r="W58" s="67" t="s">
        <v>19</v>
      </c>
      <c r="X58" s="66"/>
    </row>
    <row r="59" spans="1:24" ht="65.25" customHeight="1" x14ac:dyDescent="0.5">
      <c r="A59" s="65" t="s">
        <v>384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383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508.52</v>
      </c>
      <c r="W60" s="246">
        <f>U60-V60</f>
        <v>8036.5899999999983</v>
      </c>
      <c r="X60" s="35"/>
    </row>
    <row r="61" spans="1:24" ht="65.25" customHeight="1" x14ac:dyDescent="0.5">
      <c r="A61" s="197" t="s">
        <v>382</v>
      </c>
      <c r="B61" s="50"/>
      <c r="C61" s="50"/>
      <c r="D61" s="50"/>
      <c r="E61" s="199"/>
      <c r="F61" s="48"/>
      <c r="G61" s="55"/>
      <c r="H61" s="47"/>
      <c r="I61" s="211"/>
      <c r="J61" s="211"/>
      <c r="K61" s="211"/>
      <c r="L61" s="211"/>
      <c r="M61" s="246"/>
      <c r="N61" s="44"/>
      <c r="O61" s="44"/>
      <c r="P61" s="44"/>
      <c r="Q61" s="44"/>
      <c r="R61" s="44"/>
      <c r="S61" s="44"/>
      <c r="T61" s="44"/>
      <c r="U61" s="47"/>
      <c r="V61" s="47"/>
      <c r="W61" s="246"/>
      <c r="X61" s="27"/>
    </row>
    <row r="62" spans="1:24" ht="65.25" customHeight="1" x14ac:dyDescent="0.5">
      <c r="A62" s="59" t="s">
        <v>88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6">
        <v>0</v>
      </c>
      <c r="I62" s="217">
        <v>0</v>
      </c>
      <c r="J62" s="217"/>
      <c r="K62" s="217">
        <v>0</v>
      </c>
      <c r="L62" s="217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6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7"/>
      <c r="I63" s="211"/>
      <c r="J63" s="211"/>
      <c r="K63" s="211"/>
      <c r="L63" s="211"/>
      <c r="M63" s="246"/>
      <c r="N63" s="44"/>
      <c r="O63" s="44"/>
      <c r="P63" s="44"/>
      <c r="Q63" s="44"/>
      <c r="R63" s="44"/>
      <c r="S63" s="44"/>
      <c r="T63" s="44"/>
      <c r="U63" s="47"/>
      <c r="V63" s="47"/>
      <c r="W63" s="246"/>
      <c r="X63" s="154"/>
    </row>
    <row r="64" spans="1:24" ht="66.75" customHeight="1" x14ac:dyDescent="0.5">
      <c r="A64" s="59" t="s">
        <v>381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6">
        <v>0</v>
      </c>
      <c r="I64" s="217">
        <v>0</v>
      </c>
      <c r="J64" s="217">
        <v>0</v>
      </c>
      <c r="K64" s="217">
        <v>0</v>
      </c>
      <c r="L64" s="217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380</v>
      </c>
      <c r="B65" s="160"/>
      <c r="C65" s="50"/>
      <c r="D65" s="50"/>
      <c r="E65" s="199"/>
      <c r="F65" s="48"/>
      <c r="G65" s="55"/>
      <c r="H65" s="47"/>
      <c r="I65" s="211"/>
      <c r="J65" s="211"/>
      <c r="K65" s="211"/>
      <c r="L65" s="211"/>
      <c r="M65" s="246"/>
      <c r="N65" s="44"/>
      <c r="O65" s="44"/>
      <c r="P65" s="44"/>
      <c r="Q65" s="44"/>
      <c r="R65" s="44"/>
      <c r="S65" s="44"/>
      <c r="T65" s="44"/>
      <c r="U65" s="47"/>
      <c r="V65" s="47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6">
        <v>0</v>
      </c>
      <c r="I66" s="217">
        <v>0</v>
      </c>
      <c r="J66" s="217">
        <v>0</v>
      </c>
      <c r="K66" s="217">
        <v>0</v>
      </c>
      <c r="L66" s="217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6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7"/>
      <c r="I67" s="211"/>
      <c r="J67" s="211"/>
      <c r="K67" s="211"/>
      <c r="L67" s="211"/>
      <c r="M67" s="246"/>
      <c r="N67" s="44"/>
      <c r="O67" s="44"/>
      <c r="P67" s="44"/>
      <c r="Q67" s="44"/>
      <c r="R67" s="44"/>
      <c r="S67" s="44"/>
      <c r="T67" s="44"/>
      <c r="U67" s="47"/>
      <c r="V67" s="47"/>
      <c r="W67" s="246"/>
      <c r="X67" s="154"/>
    </row>
    <row r="68" spans="1:24" ht="65.25" customHeight="1" x14ac:dyDescent="0.5">
      <c r="A68" s="379"/>
      <c r="B68" s="148" t="s">
        <v>70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705.72</v>
      </c>
      <c r="W68" s="361">
        <f>SUM(W60:W67)</f>
        <v>13745.149999999998</v>
      </c>
      <c r="X68" s="360"/>
    </row>
    <row r="69" spans="1:24" ht="65.25" customHeight="1" x14ac:dyDescent="0.5">
      <c r="A69" s="65" t="s">
        <v>379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378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6">
        <v>0</v>
      </c>
      <c r="I70" s="46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113.57</v>
      </c>
      <c r="W70" s="246">
        <f>U70-V70</f>
        <v>3357.2000000000003</v>
      </c>
      <c r="X70" s="154"/>
    </row>
    <row r="71" spans="1:24" ht="65.25" customHeight="1" x14ac:dyDescent="0.5">
      <c r="A71" s="197" t="s">
        <v>377</v>
      </c>
      <c r="B71" s="50"/>
      <c r="C71" s="50"/>
      <c r="D71" s="50"/>
      <c r="E71" s="199"/>
      <c r="F71" s="48"/>
      <c r="G71" s="55"/>
      <c r="H71" s="47"/>
      <c r="I71" s="47"/>
      <c r="J71" s="47"/>
      <c r="K71" s="47"/>
      <c r="L71" s="47"/>
      <c r="M71" s="246"/>
      <c r="N71" s="44"/>
      <c r="O71" s="44"/>
      <c r="P71" s="44"/>
      <c r="Q71" s="44"/>
      <c r="R71" s="44"/>
      <c r="S71" s="44"/>
      <c r="T71" s="44"/>
      <c r="U71" s="47"/>
      <c r="V71" s="47"/>
      <c r="W71" s="246"/>
      <c r="X71" s="27"/>
    </row>
    <row r="72" spans="1:24" ht="65.25" customHeight="1" x14ac:dyDescent="0.5">
      <c r="A72" s="385"/>
      <c r="B72" s="148" t="s">
        <v>70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113.57</v>
      </c>
      <c r="W72" s="361">
        <f>SUM(W70)</f>
        <v>3357.2000000000003</v>
      </c>
      <c r="X72" s="360"/>
    </row>
    <row r="73" spans="1:24" ht="65.25" customHeight="1" x14ac:dyDescent="0.5">
      <c r="A73" s="384" t="s">
        <v>376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375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175.19</v>
      </c>
      <c r="W74" s="246">
        <f>U74-V74</f>
        <v>3792.1600000000008</v>
      </c>
      <c r="X74" s="35"/>
    </row>
    <row r="75" spans="1:24" ht="65.25" customHeight="1" x14ac:dyDescent="0.5">
      <c r="A75" s="221" t="s">
        <v>374</v>
      </c>
      <c r="B75" s="50"/>
      <c r="C75" s="50"/>
      <c r="D75" s="50"/>
      <c r="E75" s="199"/>
      <c r="F75" s="48"/>
      <c r="G75" s="55"/>
      <c r="H75" s="47"/>
      <c r="I75" s="149"/>
      <c r="J75" s="149"/>
      <c r="K75" s="149"/>
      <c r="L75" s="149"/>
      <c r="M75" s="246"/>
      <c r="N75" s="44"/>
      <c r="O75" s="44"/>
      <c r="P75" s="44"/>
      <c r="Q75" s="44"/>
      <c r="R75" s="44"/>
      <c r="S75" s="44"/>
      <c r="T75" s="44"/>
      <c r="U75" s="47"/>
      <c r="V75" s="47"/>
      <c r="W75" s="246"/>
      <c r="X75" s="27"/>
    </row>
    <row r="76" spans="1:24" ht="65.25" hidden="1" customHeight="1" x14ac:dyDescent="0.5">
      <c r="A76" s="59" t="s">
        <v>373</v>
      </c>
      <c r="B76" s="42"/>
      <c r="C76" s="42"/>
      <c r="D76" s="42"/>
      <c r="E76" s="172"/>
      <c r="F76" s="40"/>
      <c r="G76" s="51">
        <f>E76*F76</f>
        <v>0</v>
      </c>
      <c r="H76" s="319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09"/>
      <c r="I77" s="211"/>
      <c r="J77" s="149"/>
      <c r="K77" s="149"/>
      <c r="L77" s="149"/>
      <c r="M77" s="246"/>
      <c r="N77" s="174"/>
      <c r="O77" s="44"/>
      <c r="P77" s="44"/>
      <c r="Q77" s="44"/>
      <c r="R77" s="44"/>
      <c r="S77" s="44"/>
      <c r="T77" s="44"/>
      <c r="U77" s="47"/>
      <c r="V77" s="47"/>
      <c r="W77" s="246"/>
      <c r="X77" s="27"/>
    </row>
    <row r="78" spans="1:24" ht="65.25" hidden="1" customHeight="1" x14ac:dyDescent="0.5">
      <c r="A78" s="59" t="s">
        <v>372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7"/>
      <c r="I79" s="149"/>
      <c r="J79" s="149"/>
      <c r="K79" s="149"/>
      <c r="L79" s="149"/>
      <c r="M79" s="246"/>
      <c r="N79" s="44"/>
      <c r="O79" s="44"/>
      <c r="P79" s="44"/>
      <c r="Q79" s="44"/>
      <c r="R79" s="44"/>
      <c r="S79" s="44"/>
      <c r="T79" s="44"/>
      <c r="U79" s="47"/>
      <c r="V79" s="47"/>
      <c r="W79" s="246"/>
      <c r="X79" s="154"/>
    </row>
    <row r="80" spans="1:24" ht="65.25" customHeight="1" x14ac:dyDescent="0.5">
      <c r="A80" s="59" t="s">
        <v>371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370</v>
      </c>
      <c r="B81" s="160"/>
      <c r="C81" s="50"/>
      <c r="D81" s="50"/>
      <c r="E81" s="199"/>
      <c r="F81" s="48"/>
      <c r="G81" s="55"/>
      <c r="H81" s="47"/>
      <c r="I81" s="149"/>
      <c r="J81" s="149"/>
      <c r="K81" s="149"/>
      <c r="L81" s="149"/>
      <c r="M81" s="246"/>
      <c r="N81" s="44"/>
      <c r="O81" s="44"/>
      <c r="P81" s="44"/>
      <c r="Q81" s="44"/>
      <c r="R81" s="174"/>
      <c r="S81" s="44"/>
      <c r="T81" s="44"/>
      <c r="U81" s="47"/>
      <c r="V81" s="47"/>
      <c r="W81" s="246"/>
      <c r="X81" s="154"/>
    </row>
    <row r="82" spans="1:24" ht="65.25" customHeight="1" x14ac:dyDescent="0.5">
      <c r="A82" s="379"/>
      <c r="B82" s="148" t="s">
        <v>70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175.19</v>
      </c>
      <c r="W82" s="361">
        <f>SUM(W74:W81)</f>
        <v>7129.9331250000005</v>
      </c>
      <c r="X82" s="360"/>
    </row>
    <row r="83" spans="1:24" ht="65.25" customHeight="1" thickBot="1" x14ac:dyDescent="0.55000000000000004">
      <c r="A83" s="373"/>
      <c r="B83" s="18"/>
      <c r="C83" s="345"/>
      <c r="D83" s="345"/>
      <c r="E83" s="348"/>
      <c r="F83" s="347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68"/>
    </row>
    <row r="84" spans="1:24" ht="65.25" customHeight="1" thickBot="1" x14ac:dyDescent="0.55000000000000004">
      <c r="A84" s="105" t="s">
        <v>54</v>
      </c>
      <c r="B84" s="89" t="s">
        <v>53</v>
      </c>
      <c r="C84" s="104" t="s">
        <v>52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51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50</v>
      </c>
    </row>
    <row r="85" spans="1:24" ht="65.25" customHeight="1" x14ac:dyDescent="0.45">
      <c r="A85" s="98"/>
      <c r="B85" s="97"/>
      <c r="C85" s="96" t="s">
        <v>49</v>
      </c>
      <c r="D85" s="96" t="s">
        <v>48</v>
      </c>
      <c r="E85" s="95" t="s">
        <v>26</v>
      </c>
      <c r="F85" s="94" t="s">
        <v>47</v>
      </c>
      <c r="G85" s="93" t="s">
        <v>46</v>
      </c>
      <c r="H85" s="92" t="s">
        <v>45</v>
      </c>
      <c r="I85" s="90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6"/>
    </row>
    <row r="86" spans="1:24" ht="65.25" customHeight="1" thickBot="1" x14ac:dyDescent="0.5">
      <c r="A86" s="82" t="s">
        <v>32</v>
      </c>
      <c r="B86" s="73"/>
      <c r="C86" s="81"/>
      <c r="D86" s="81"/>
      <c r="E86" s="80" t="s">
        <v>31</v>
      </c>
      <c r="F86" s="79" t="s">
        <v>30</v>
      </c>
      <c r="G86" s="78"/>
      <c r="H86" s="77"/>
      <c r="I86" s="74" t="s">
        <v>29</v>
      </c>
      <c r="J86" s="76" t="s">
        <v>28</v>
      </c>
      <c r="K86" s="75" t="s">
        <v>92</v>
      </c>
      <c r="L86" s="74" t="s">
        <v>91</v>
      </c>
      <c r="M86" s="73"/>
      <c r="N86" s="189">
        <v>1</v>
      </c>
      <c r="O86" s="72"/>
      <c r="P86" s="71" t="s">
        <v>25</v>
      </c>
      <c r="Q86" s="70" t="s">
        <v>24</v>
      </c>
      <c r="R86" s="70" t="s">
        <v>23</v>
      </c>
      <c r="S86" s="70" t="s">
        <v>22</v>
      </c>
      <c r="T86" s="69"/>
      <c r="U86" s="67" t="s">
        <v>21</v>
      </c>
      <c r="V86" s="188" t="s">
        <v>90</v>
      </c>
      <c r="W86" s="67" t="s">
        <v>19</v>
      </c>
      <c r="X86" s="66"/>
    </row>
    <row r="87" spans="1:24" ht="65.25" customHeight="1" x14ac:dyDescent="0.5">
      <c r="A87" s="65" t="s">
        <v>369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368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34" t="s">
        <v>367</v>
      </c>
      <c r="B89" s="160"/>
      <c r="C89" s="50"/>
      <c r="D89" s="50"/>
      <c r="E89" s="199"/>
      <c r="F89" s="48"/>
      <c r="G89" s="222"/>
      <c r="H89" s="47"/>
      <c r="I89" s="149"/>
      <c r="J89" s="149"/>
      <c r="K89" s="149"/>
      <c r="L89" s="149"/>
      <c r="M89" s="246"/>
      <c r="N89" s="44"/>
      <c r="O89" s="44"/>
      <c r="P89" s="44"/>
      <c r="Q89" s="44"/>
      <c r="R89" s="174"/>
      <c r="S89" s="44"/>
      <c r="T89" s="44"/>
      <c r="U89" s="47"/>
      <c r="V89" s="47"/>
      <c r="W89" s="246"/>
      <c r="X89" s="154"/>
    </row>
    <row r="90" spans="1:24" ht="65.25" customHeight="1" x14ac:dyDescent="0.5">
      <c r="A90" s="379"/>
      <c r="B90" s="148" t="s">
        <v>70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366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365</v>
      </c>
      <c r="B93" s="160"/>
      <c r="C93" s="160"/>
      <c r="D93" s="160"/>
      <c r="E93" s="170">
        <v>0</v>
      </c>
      <c r="F93" s="218">
        <v>0</v>
      </c>
      <c r="G93" s="51">
        <f>E93*F93</f>
        <v>0</v>
      </c>
      <c r="H93" s="46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6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2"/>
      <c r="G94" s="55"/>
      <c r="H94" s="46"/>
      <c r="I94" s="157"/>
      <c r="J94" s="149"/>
      <c r="K94" s="149"/>
      <c r="L94" s="149"/>
      <c r="M94" s="246"/>
      <c r="N94" s="155"/>
      <c r="O94" s="155"/>
      <c r="P94" s="44"/>
      <c r="Q94" s="44"/>
      <c r="R94" s="44"/>
      <c r="S94" s="44"/>
      <c r="T94" s="44"/>
      <c r="U94" s="47"/>
      <c r="V94" s="46"/>
      <c r="W94" s="246"/>
      <c r="X94" s="154"/>
    </row>
    <row r="95" spans="1:24" ht="65.25" customHeight="1" x14ac:dyDescent="0.5">
      <c r="A95" s="379"/>
      <c r="B95" s="148" t="s">
        <v>70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364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363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6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259.58</v>
      </c>
      <c r="W97" s="246">
        <f>U97-V97</f>
        <v>5391.03</v>
      </c>
      <c r="X97" s="154"/>
    </row>
    <row r="98" spans="1:24" ht="65.25" customHeight="1" x14ac:dyDescent="0.5">
      <c r="A98" s="197" t="s">
        <v>362</v>
      </c>
      <c r="B98" s="50"/>
      <c r="C98" s="50"/>
      <c r="D98" s="50"/>
      <c r="E98" s="199"/>
      <c r="F98" s="48"/>
      <c r="G98" s="55"/>
      <c r="H98" s="47"/>
      <c r="I98" s="149"/>
      <c r="J98" s="149"/>
      <c r="K98" s="149"/>
      <c r="L98" s="149"/>
      <c r="M98" s="246"/>
      <c r="N98" s="44"/>
      <c r="O98" s="44"/>
      <c r="P98" s="44"/>
      <c r="Q98" s="44"/>
      <c r="R98" s="44"/>
      <c r="S98" s="44"/>
      <c r="T98" s="44"/>
      <c r="U98" s="47"/>
      <c r="V98" s="47"/>
      <c r="W98" s="246"/>
      <c r="X98" s="27"/>
    </row>
    <row r="99" spans="1:24" ht="65.25" customHeight="1" x14ac:dyDescent="0.5">
      <c r="A99" s="162" t="s">
        <v>361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6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7"/>
      <c r="I100" s="149"/>
      <c r="J100" s="149"/>
      <c r="K100" s="149"/>
      <c r="L100" s="149"/>
      <c r="M100" s="246"/>
      <c r="N100" s="44"/>
      <c r="O100" s="44"/>
      <c r="P100" s="44"/>
      <c r="Q100" s="44"/>
      <c r="R100" s="44"/>
      <c r="S100" s="44"/>
      <c r="T100" s="44"/>
      <c r="U100" s="47"/>
      <c r="V100" s="47"/>
      <c r="W100" s="246"/>
      <c r="X100" s="27"/>
    </row>
    <row r="101" spans="1:24" ht="65.25" customHeight="1" x14ac:dyDescent="0.5">
      <c r="A101" s="162" t="s">
        <v>360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6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359</v>
      </c>
      <c r="B102" s="50"/>
      <c r="C102" s="50"/>
      <c r="D102" s="50"/>
      <c r="E102" s="199"/>
      <c r="F102" s="48"/>
      <c r="G102" s="55"/>
      <c r="H102" s="47"/>
      <c r="I102" s="149"/>
      <c r="J102" s="149"/>
      <c r="K102" s="149"/>
      <c r="L102" s="149"/>
      <c r="M102" s="246"/>
      <c r="N102" s="44"/>
      <c r="O102" s="44"/>
      <c r="P102" s="44"/>
      <c r="Q102" s="44"/>
      <c r="R102" s="44"/>
      <c r="S102" s="44"/>
      <c r="T102" s="44"/>
      <c r="U102" s="47"/>
      <c r="V102" s="47"/>
      <c r="W102" s="246"/>
      <c r="X102" s="27"/>
    </row>
    <row r="103" spans="1:24" ht="65.25" customHeight="1" x14ac:dyDescent="0.5">
      <c r="A103" s="162" t="s">
        <v>358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6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200.78</v>
      </c>
      <c r="W103" s="246">
        <f>U103-V103</f>
        <v>4291.8</v>
      </c>
      <c r="X103" s="154"/>
    </row>
    <row r="104" spans="1:24" ht="65.25" customHeight="1" x14ac:dyDescent="0.5">
      <c r="A104" s="58" t="s">
        <v>357</v>
      </c>
      <c r="B104" s="50"/>
      <c r="C104" s="50"/>
      <c r="D104" s="50"/>
      <c r="E104" s="199"/>
      <c r="F104" s="48"/>
      <c r="G104" s="55"/>
      <c r="H104" s="47"/>
      <c r="I104" s="149"/>
      <c r="J104" s="149"/>
      <c r="K104" s="149"/>
      <c r="L104" s="149"/>
      <c r="M104" s="246"/>
      <c r="N104" s="44"/>
      <c r="O104" s="44"/>
      <c r="P104" s="44"/>
      <c r="Q104" s="44"/>
      <c r="R104" s="44"/>
      <c r="S104" s="44"/>
      <c r="T104" s="44"/>
      <c r="U104" s="47"/>
      <c r="V104" s="47"/>
      <c r="W104" s="246"/>
      <c r="X104" s="27"/>
    </row>
    <row r="105" spans="1:24" ht="65.25" customHeight="1" x14ac:dyDescent="0.5">
      <c r="A105" s="373"/>
      <c r="B105" s="18" t="s">
        <v>70</v>
      </c>
      <c r="C105" s="345"/>
      <c r="D105" s="345"/>
      <c r="E105" s="372"/>
      <c r="F105" s="347"/>
      <c r="G105" s="345">
        <f>SUM(G97:G104)</f>
        <v>14952.199949999998</v>
      </c>
      <c r="H105" s="345">
        <f>SUM(H97:H104)</f>
        <v>0</v>
      </c>
      <c r="I105" s="345">
        <f>SUM(I97:I104)</f>
        <v>0</v>
      </c>
      <c r="J105" s="345">
        <f>SUM(J97:J104)</f>
        <v>0</v>
      </c>
      <c r="K105" s="345">
        <f>SUM(K97:K104)</f>
        <v>0</v>
      </c>
      <c r="L105" s="345">
        <f>SUM(L97:L104)</f>
        <v>0</v>
      </c>
      <c r="M105" s="345">
        <f>SUM(M97:M104)</f>
        <v>14952.199949999998</v>
      </c>
      <c r="N105" s="346">
        <f>SUM(N97:N104)</f>
        <v>1511.4299999999998</v>
      </c>
      <c r="O105" s="346">
        <f>SUM(O97:O104)</f>
        <v>0</v>
      </c>
      <c r="P105" s="346">
        <f>SUM(P97:P104)</f>
        <v>0</v>
      </c>
      <c r="Q105" s="346">
        <f>SUM(Q97:Q104)</f>
        <v>0</v>
      </c>
      <c r="R105" s="346">
        <f>SUM(R97:R104)</f>
        <v>0</v>
      </c>
      <c r="S105" s="346">
        <f>SUM(S97:S104)</f>
        <v>0</v>
      </c>
      <c r="T105" s="346">
        <f>SUM(T97:T104)</f>
        <v>1511.4299999999998</v>
      </c>
      <c r="U105" s="345">
        <f>SUM(U97:U104)</f>
        <v>13440.76995</v>
      </c>
      <c r="V105" s="345">
        <f>SUM(V97:V104)</f>
        <v>460.36</v>
      </c>
      <c r="W105" s="345">
        <f>SUM(W97:W104)</f>
        <v>12980.409950000001</v>
      </c>
      <c r="X105" s="368"/>
    </row>
    <row r="106" spans="1:24" ht="65.25" customHeight="1" x14ac:dyDescent="0.5">
      <c r="A106" s="65" t="s">
        <v>356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355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244.05</v>
      </c>
      <c r="W107" s="246">
        <f>U107-V107</f>
        <v>5101.16</v>
      </c>
      <c r="X107" s="35"/>
    </row>
    <row r="108" spans="1:24" ht="65.25" customHeight="1" x14ac:dyDescent="0.5">
      <c r="A108" s="180" t="s">
        <v>354</v>
      </c>
      <c r="B108" s="50"/>
      <c r="C108" s="50"/>
      <c r="D108" s="50"/>
      <c r="E108" s="199"/>
      <c r="F108" s="48"/>
      <c r="G108" s="55"/>
      <c r="H108" s="47"/>
      <c r="I108" s="254"/>
      <c r="J108" s="149"/>
      <c r="K108" s="149"/>
      <c r="L108" s="149"/>
      <c r="M108" s="246"/>
      <c r="N108" s="44"/>
      <c r="O108" s="44"/>
      <c r="P108" s="44"/>
      <c r="Q108" s="44"/>
      <c r="R108" s="44"/>
      <c r="S108" s="44"/>
      <c r="T108" s="44"/>
      <c r="U108" s="47"/>
      <c r="V108" s="47"/>
      <c r="W108" s="246"/>
      <c r="X108" s="27"/>
    </row>
    <row r="109" spans="1:24" ht="65.25" customHeight="1" x14ac:dyDescent="0.5">
      <c r="A109" s="367" t="s">
        <v>353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6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6"/>
      <c r="W109" s="246">
        <f>U109-V109</f>
        <v>3052.9645312500002</v>
      </c>
      <c r="X109" s="154"/>
    </row>
    <row r="110" spans="1:24" ht="65.25" customHeight="1" x14ac:dyDescent="0.5">
      <c r="A110" s="220" t="s">
        <v>352</v>
      </c>
      <c r="B110" s="50"/>
      <c r="C110" s="50"/>
      <c r="D110" s="50"/>
      <c r="E110" s="199"/>
      <c r="F110" s="48"/>
      <c r="G110" s="55"/>
      <c r="H110" s="47"/>
      <c r="I110" s="149"/>
      <c r="J110" s="149"/>
      <c r="K110" s="149"/>
      <c r="L110" s="149"/>
      <c r="M110" s="246"/>
      <c r="N110" s="44"/>
      <c r="O110" s="44"/>
      <c r="P110" s="44"/>
      <c r="Q110" s="44"/>
      <c r="R110" s="174"/>
      <c r="S110" s="44"/>
      <c r="T110" s="44"/>
      <c r="U110" s="47"/>
      <c r="V110" s="47"/>
      <c r="W110" s="246"/>
      <c r="X110" s="27"/>
    </row>
    <row r="111" spans="1:24" ht="65.25" customHeight="1" x14ac:dyDescent="0.5">
      <c r="A111" s="366" t="s">
        <v>351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6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6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350</v>
      </c>
      <c r="B112" s="50"/>
      <c r="C112" s="50"/>
      <c r="D112" s="50"/>
      <c r="E112" s="199"/>
      <c r="F112" s="48"/>
      <c r="G112" s="55"/>
      <c r="H112" s="47"/>
      <c r="I112" s="149"/>
      <c r="J112" s="149"/>
      <c r="K112" s="149"/>
      <c r="L112" s="149"/>
      <c r="M112" s="246"/>
      <c r="N112" s="44"/>
      <c r="O112" s="44"/>
      <c r="P112" s="44"/>
      <c r="Q112" s="44"/>
      <c r="R112" s="174"/>
      <c r="S112" s="44"/>
      <c r="T112" s="44"/>
      <c r="U112" s="47"/>
      <c r="V112" s="47"/>
      <c r="W112" s="246"/>
      <c r="X112" s="27"/>
    </row>
    <row r="113" spans="1:24" ht="65.25" customHeight="1" x14ac:dyDescent="0.5">
      <c r="A113" s="43" t="s">
        <v>88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6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6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349</v>
      </c>
      <c r="B114" s="33"/>
      <c r="C114" s="33"/>
      <c r="D114" s="33"/>
      <c r="E114" s="199"/>
      <c r="F114" s="48"/>
      <c r="G114" s="55"/>
      <c r="H114" s="47"/>
      <c r="I114" s="149"/>
      <c r="J114" s="149"/>
      <c r="K114" s="149"/>
      <c r="L114" s="149"/>
      <c r="M114" s="246"/>
      <c r="N114" s="44"/>
      <c r="O114" s="44"/>
      <c r="P114" s="44"/>
      <c r="Q114" s="44"/>
      <c r="R114" s="174"/>
      <c r="S114" s="44"/>
      <c r="T114" s="44"/>
      <c r="U114" s="47"/>
      <c r="V114" s="47"/>
      <c r="W114" s="246"/>
      <c r="X114" s="191"/>
    </row>
    <row r="115" spans="1:24" ht="65.25" customHeight="1" thickBot="1" x14ac:dyDescent="0.55000000000000004">
      <c r="A115" s="105" t="s">
        <v>54</v>
      </c>
      <c r="B115" s="89" t="s">
        <v>53</v>
      </c>
      <c r="C115" s="104" t="s">
        <v>52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51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50</v>
      </c>
    </row>
    <row r="116" spans="1:24" ht="65.25" customHeight="1" x14ac:dyDescent="0.45">
      <c r="A116" s="98"/>
      <c r="B116" s="97"/>
      <c r="C116" s="96" t="s">
        <v>49</v>
      </c>
      <c r="D116" s="96" t="s">
        <v>48</v>
      </c>
      <c r="E116" s="95" t="s">
        <v>26</v>
      </c>
      <c r="F116" s="94" t="s">
        <v>47</v>
      </c>
      <c r="G116" s="93" t="s">
        <v>46</v>
      </c>
      <c r="H116" s="92" t="s">
        <v>45</v>
      </c>
      <c r="I116" s="90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6"/>
    </row>
    <row r="117" spans="1:24" s="5" customFormat="1" ht="65.25" customHeight="1" thickBot="1" x14ac:dyDescent="0.5">
      <c r="A117" s="82" t="s">
        <v>32</v>
      </c>
      <c r="B117" s="73"/>
      <c r="C117" s="81"/>
      <c r="D117" s="81"/>
      <c r="E117" s="80" t="s">
        <v>31</v>
      </c>
      <c r="F117" s="79" t="s">
        <v>30</v>
      </c>
      <c r="G117" s="78"/>
      <c r="H117" s="77"/>
      <c r="I117" s="74" t="s">
        <v>29</v>
      </c>
      <c r="J117" s="76" t="s">
        <v>28</v>
      </c>
      <c r="K117" s="75" t="s">
        <v>92</v>
      </c>
      <c r="L117" s="74" t="s">
        <v>91</v>
      </c>
      <c r="M117" s="73"/>
      <c r="N117" s="189">
        <v>1</v>
      </c>
      <c r="O117" s="72"/>
      <c r="P117" s="71" t="s">
        <v>25</v>
      </c>
      <c r="Q117" s="70" t="s">
        <v>24</v>
      </c>
      <c r="R117" s="70" t="s">
        <v>23</v>
      </c>
      <c r="S117" s="70" t="s">
        <v>22</v>
      </c>
      <c r="T117" s="69"/>
      <c r="U117" s="67" t="s">
        <v>21</v>
      </c>
      <c r="V117" s="188" t="s">
        <v>90</v>
      </c>
      <c r="W117" s="67" t="s">
        <v>19</v>
      </c>
      <c r="X117" s="66"/>
    </row>
    <row r="118" spans="1:24" ht="65.25" hidden="1" customHeight="1" x14ac:dyDescent="0.5">
      <c r="A118" s="59" t="s">
        <v>88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6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6">
        <v>0</v>
      </c>
      <c r="O118" s="37">
        <f>G118*1.187%</f>
        <v>0</v>
      </c>
      <c r="P118" s="37">
        <v>0</v>
      </c>
      <c r="Q118" s="46">
        <v>0</v>
      </c>
      <c r="R118" s="46">
        <f>G118*1%</f>
        <v>0</v>
      </c>
      <c r="S118" s="46">
        <f>H118*1%</f>
        <v>0</v>
      </c>
      <c r="T118" s="36">
        <f>N118+O118+P118+Q118+R118+S118</f>
        <v>0</v>
      </c>
      <c r="U118" s="36">
        <f>M118-T118</f>
        <v>0</v>
      </c>
      <c r="V118" s="46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7"/>
      <c r="I119" s="149"/>
      <c r="J119" s="149"/>
      <c r="K119" s="149"/>
      <c r="L119" s="149"/>
      <c r="M119" s="246"/>
      <c r="N119" s="47"/>
      <c r="O119" s="46"/>
      <c r="P119" s="47"/>
      <c r="Q119" s="47"/>
      <c r="R119" s="47"/>
      <c r="S119" s="47"/>
      <c r="T119" s="47"/>
      <c r="U119" s="47"/>
      <c r="V119" s="47"/>
      <c r="W119" s="246"/>
      <c r="X119" s="154"/>
    </row>
    <row r="120" spans="1:24" ht="65.25" hidden="1" customHeight="1" x14ac:dyDescent="0.5">
      <c r="A120" s="59" t="s">
        <v>88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6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6">
        <v>0</v>
      </c>
      <c r="O120" s="246">
        <f>G120*1.187%</f>
        <v>0</v>
      </c>
      <c r="P120" s="36">
        <v>0</v>
      </c>
      <c r="Q120" s="46">
        <f>F120*1%</f>
        <v>0</v>
      </c>
      <c r="R120" s="46">
        <f>G120*1%</f>
        <v>0</v>
      </c>
      <c r="S120" s="46">
        <v>0</v>
      </c>
      <c r="T120" s="36">
        <f>N120+O120+P120+Q120+R120+S120</f>
        <v>0</v>
      </c>
      <c r="U120" s="36">
        <f>M120-T120</f>
        <v>0</v>
      </c>
      <c r="V120" s="46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7"/>
      <c r="I121" s="149"/>
      <c r="J121" s="149"/>
      <c r="K121" s="149"/>
      <c r="L121" s="149"/>
      <c r="M121" s="246"/>
      <c r="N121" s="47"/>
      <c r="O121" s="246"/>
      <c r="P121" s="47"/>
      <c r="Q121" s="47"/>
      <c r="R121" s="47"/>
      <c r="S121" s="47"/>
      <c r="T121" s="47"/>
      <c r="U121" s="47"/>
      <c r="V121" s="47"/>
      <c r="W121" s="246"/>
      <c r="X121" s="154"/>
    </row>
    <row r="122" spans="1:24" ht="65.25" customHeight="1" x14ac:dyDescent="0.5">
      <c r="A122" s="360"/>
      <c r="B122" s="148" t="s">
        <v>70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244.05</v>
      </c>
      <c r="W122" s="361">
        <f>W120+W118+W113+W111+W109+W107</f>
        <v>13863.785781250001</v>
      </c>
      <c r="X122" s="360"/>
    </row>
    <row r="123" spans="1:24" s="5" customFormat="1" ht="65.25" customHeight="1" x14ac:dyDescent="0.45">
      <c r="A123" s="317" t="s">
        <v>348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347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3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372.84</v>
      </c>
      <c r="W124" s="246">
        <f>U124-V124</f>
        <v>4555.38</v>
      </c>
      <c r="X124" s="45"/>
    </row>
    <row r="125" spans="1:24" s="5" customFormat="1" ht="65.25" customHeight="1" x14ac:dyDescent="0.5">
      <c r="A125" s="292" t="s">
        <v>346</v>
      </c>
      <c r="B125" s="52"/>
      <c r="C125" s="52"/>
      <c r="D125" s="52"/>
      <c r="E125" s="249"/>
      <c r="F125" s="48"/>
      <c r="G125" s="55"/>
      <c r="H125" s="343"/>
      <c r="I125" s="250"/>
      <c r="J125" s="149"/>
      <c r="K125" s="149"/>
      <c r="L125" s="149"/>
      <c r="M125" s="246"/>
      <c r="N125" s="247"/>
      <c r="O125" s="247"/>
      <c r="P125" s="44"/>
      <c r="Q125" s="44"/>
      <c r="R125" s="44"/>
      <c r="S125" s="44"/>
      <c r="T125" s="44"/>
      <c r="U125" s="47"/>
      <c r="V125" s="47"/>
      <c r="W125" s="246"/>
      <c r="X125" s="45"/>
    </row>
    <row r="126" spans="1:24" ht="65.25" customHeight="1" x14ac:dyDescent="0.5">
      <c r="A126" s="59" t="s">
        <v>345</v>
      </c>
      <c r="B126" s="173"/>
      <c r="C126" s="42">
        <v>1100</v>
      </c>
      <c r="D126" s="42">
        <v>1000</v>
      </c>
      <c r="E126" s="172">
        <v>169.1</v>
      </c>
      <c r="F126" s="40">
        <v>15</v>
      </c>
      <c r="G126" s="51">
        <f>E126*F126</f>
        <v>2536.5</v>
      </c>
      <c r="H126" s="319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2536.5</v>
      </c>
      <c r="N126" s="38">
        <v>11.59</v>
      </c>
      <c r="O126" s="38">
        <f>G126*1.1875%</f>
        <v>30.1209375</v>
      </c>
      <c r="P126" s="38">
        <v>0</v>
      </c>
      <c r="Q126" s="38">
        <v>0</v>
      </c>
      <c r="R126" s="176">
        <f>G126*1%</f>
        <v>25.365000000000002</v>
      </c>
      <c r="S126" s="38">
        <v>0</v>
      </c>
      <c r="T126" s="38">
        <f>N126+O126+P126+Q126+R126+S126</f>
        <v>67.075937500000009</v>
      </c>
      <c r="U126" s="36">
        <f>M126-T126</f>
        <v>2469.4240625000002</v>
      </c>
      <c r="V126" s="36">
        <v>200</v>
      </c>
      <c r="W126" s="246">
        <f>U126-V126</f>
        <v>2269.4240625000002</v>
      </c>
      <c r="X126" s="35"/>
    </row>
    <row r="127" spans="1:24" ht="65.25" customHeight="1" x14ac:dyDescent="0.5">
      <c r="A127" s="220" t="s">
        <v>344</v>
      </c>
      <c r="B127" s="152"/>
      <c r="C127" s="50"/>
      <c r="D127" s="50"/>
      <c r="E127" s="199"/>
      <c r="F127" s="48"/>
      <c r="G127" s="55"/>
      <c r="H127" s="209"/>
      <c r="I127" s="149"/>
      <c r="J127" s="149"/>
      <c r="K127" s="149"/>
      <c r="L127" s="149"/>
      <c r="M127" s="246"/>
      <c r="N127" s="44"/>
      <c r="O127" s="44"/>
      <c r="P127" s="44"/>
      <c r="Q127" s="44"/>
      <c r="R127" s="174"/>
      <c r="S127" s="44"/>
      <c r="T127" s="44"/>
      <c r="U127" s="47"/>
      <c r="V127" s="47"/>
      <c r="W127" s="246"/>
      <c r="X127" s="27"/>
    </row>
    <row r="128" spans="1:24" ht="65.25" customHeight="1" x14ac:dyDescent="0.5">
      <c r="A128" s="43" t="s">
        <v>343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3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20" t="s">
        <v>342</v>
      </c>
      <c r="B129" s="50"/>
      <c r="C129" s="50"/>
      <c r="D129" s="50"/>
      <c r="E129" s="249"/>
      <c r="F129" s="48"/>
      <c r="G129" s="55"/>
      <c r="H129" s="343"/>
      <c r="I129" s="250"/>
      <c r="J129" s="149"/>
      <c r="K129" s="149"/>
      <c r="L129" s="149"/>
      <c r="M129" s="246"/>
      <c r="N129" s="247"/>
      <c r="O129" s="44"/>
      <c r="P129" s="44"/>
      <c r="Q129" s="44"/>
      <c r="R129" s="174"/>
      <c r="S129" s="44"/>
      <c r="T129" s="44"/>
      <c r="U129" s="47"/>
      <c r="V129" s="246"/>
      <c r="W129" s="246"/>
      <c r="X129" s="27"/>
    </row>
    <row r="130" spans="1:24" ht="65.25" customHeight="1" x14ac:dyDescent="0.5">
      <c r="A130" s="43" t="s">
        <v>341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v>0</v>
      </c>
      <c r="H130" s="343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0</v>
      </c>
      <c r="N130" s="247">
        <v>0</v>
      </c>
      <c r="O130" s="38">
        <f>G130*1.1875%</f>
        <v>0</v>
      </c>
      <c r="P130" s="38">
        <v>0</v>
      </c>
      <c r="Q130" s="38">
        <v>0</v>
      </c>
      <c r="R130" s="176">
        <f>G130*1%</f>
        <v>0</v>
      </c>
      <c r="S130" s="38">
        <f>H130*1%</f>
        <v>0</v>
      </c>
      <c r="T130" s="38">
        <f>N130+O130+P130+Q130+R130+S130</f>
        <v>0</v>
      </c>
      <c r="U130" s="36">
        <f>M130-T130</f>
        <v>0</v>
      </c>
      <c r="V130" s="246">
        <v>0</v>
      </c>
      <c r="W130" s="246">
        <f>U130-V130</f>
        <v>0</v>
      </c>
      <c r="X130" s="35"/>
    </row>
    <row r="131" spans="1:24" ht="65.25" customHeight="1" x14ac:dyDescent="0.5">
      <c r="A131" s="153"/>
      <c r="B131" s="50"/>
      <c r="C131" s="50"/>
      <c r="D131" s="50"/>
      <c r="E131" s="249"/>
      <c r="F131" s="48"/>
      <c r="G131" s="55"/>
      <c r="H131" s="343"/>
      <c r="I131" s="250"/>
      <c r="J131" s="149"/>
      <c r="K131" s="149"/>
      <c r="L131" s="149"/>
      <c r="M131" s="246"/>
      <c r="N131" s="247"/>
      <c r="O131" s="44"/>
      <c r="P131" s="44"/>
      <c r="Q131" s="44"/>
      <c r="R131" s="174"/>
      <c r="S131" s="44"/>
      <c r="T131" s="44"/>
      <c r="U131" s="47"/>
      <c r="V131" s="246"/>
      <c r="W131" s="246"/>
      <c r="X131" s="27"/>
    </row>
    <row r="132" spans="1:24" ht="65.25" customHeight="1" x14ac:dyDescent="0.5">
      <c r="A132" s="43" t="s">
        <v>338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3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38">
        <f>G132*1.1875%</f>
        <v>34.224937499999996</v>
      </c>
      <c r="P132" s="38">
        <v>0</v>
      </c>
      <c r="Q132" s="38">
        <v>0</v>
      </c>
      <c r="R132" s="176">
        <f>G132*1%</f>
        <v>28.820999999999998</v>
      </c>
      <c r="S132" s="38">
        <f>H132*1%</f>
        <v>0</v>
      </c>
      <c r="T132" s="38">
        <f>N132+O132+P132+Q132+R132+S132</f>
        <v>127.15593749999999</v>
      </c>
      <c r="U132" s="36">
        <f>M132-T132</f>
        <v>2754.9440624999997</v>
      </c>
      <c r="V132" s="246">
        <v>0</v>
      </c>
      <c r="W132" s="246">
        <f>U132-V132</f>
        <v>2754.9440624999997</v>
      </c>
      <c r="X132" s="35"/>
    </row>
    <row r="133" spans="1:24" ht="65.25" customHeight="1" x14ac:dyDescent="0.5">
      <c r="A133" s="153" t="s">
        <v>340</v>
      </c>
      <c r="B133" s="50"/>
      <c r="C133" s="50"/>
      <c r="D133" s="50"/>
      <c r="E133" s="249"/>
      <c r="F133" s="48"/>
      <c r="G133" s="55"/>
      <c r="H133" s="343"/>
      <c r="I133" s="250"/>
      <c r="J133" s="149"/>
      <c r="K133" s="149"/>
      <c r="L133" s="149"/>
      <c r="M133" s="246"/>
      <c r="N133" s="247"/>
      <c r="O133" s="44"/>
      <c r="P133" s="44"/>
      <c r="Q133" s="44"/>
      <c r="R133" s="174"/>
      <c r="S133" s="44"/>
      <c r="T133" s="44"/>
      <c r="U133" s="47"/>
      <c r="V133" s="246"/>
      <c r="W133" s="246"/>
      <c r="X133" s="27"/>
    </row>
    <row r="134" spans="1:24" ht="65.25" hidden="1" customHeight="1" x14ac:dyDescent="0.5">
      <c r="A134" s="43" t="s">
        <v>338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9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09"/>
      <c r="I135" s="149"/>
      <c r="J135" s="149"/>
      <c r="K135" s="149"/>
      <c r="L135" s="149"/>
      <c r="M135" s="246"/>
      <c r="N135" s="44"/>
      <c r="O135" s="44"/>
      <c r="P135" s="44"/>
      <c r="Q135" s="44"/>
      <c r="R135" s="44"/>
      <c r="S135" s="44"/>
      <c r="T135" s="44"/>
      <c r="U135" s="47"/>
      <c r="V135" s="47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3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3"/>
      <c r="I137" s="250"/>
      <c r="J137" s="149"/>
      <c r="K137" s="149"/>
      <c r="L137" s="149"/>
      <c r="M137" s="246"/>
      <c r="N137" s="247"/>
      <c r="O137" s="247"/>
      <c r="P137" s="44"/>
      <c r="Q137" s="44"/>
      <c r="R137" s="44"/>
      <c r="S137" s="44"/>
      <c r="T137" s="44"/>
      <c r="U137" s="47"/>
      <c r="V137" s="246"/>
      <c r="W137" s="246"/>
      <c r="X137" s="27"/>
    </row>
    <row r="138" spans="1:24" ht="65.25" customHeight="1" x14ac:dyDescent="0.5">
      <c r="A138" s="59" t="s">
        <v>338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3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f>G138*1%</f>
        <v>41.101499999999994</v>
      </c>
      <c r="S138" s="38">
        <f>H138*1%</f>
        <v>0</v>
      </c>
      <c r="T138" s="38">
        <f>N138+O138+P138+Q138+R138+S138</f>
        <v>456.61953124999997</v>
      </c>
      <c r="U138" s="36">
        <f>M138-T138</f>
        <v>3653.5304687499997</v>
      </c>
      <c r="V138" s="246">
        <v>0</v>
      </c>
      <c r="W138" s="246">
        <f>U138-V138</f>
        <v>3653.5304687499997</v>
      </c>
      <c r="X138" s="35"/>
    </row>
    <row r="139" spans="1:24" ht="65.25" customHeight="1" x14ac:dyDescent="0.5">
      <c r="A139" s="180" t="s">
        <v>339</v>
      </c>
      <c r="B139" s="50"/>
      <c r="C139" s="50"/>
      <c r="D139" s="50"/>
      <c r="E139" s="249"/>
      <c r="F139" s="48"/>
      <c r="G139" s="55"/>
      <c r="H139" s="343"/>
      <c r="I139" s="280"/>
      <c r="J139" s="149"/>
      <c r="K139" s="149"/>
      <c r="L139" s="149"/>
      <c r="M139" s="246"/>
      <c r="N139" s="359"/>
      <c r="O139" s="44"/>
      <c r="P139" s="44"/>
      <c r="Q139" s="44"/>
      <c r="R139" s="44"/>
      <c r="S139" s="44"/>
      <c r="T139" s="44"/>
      <c r="U139" s="47"/>
      <c r="V139" s="246"/>
      <c r="W139" s="246"/>
      <c r="X139" s="27"/>
    </row>
    <row r="140" spans="1:24" ht="65.25" customHeight="1" x14ac:dyDescent="0.5">
      <c r="A140" s="43" t="s">
        <v>338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3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337</v>
      </c>
      <c r="B141" s="50"/>
      <c r="C141" s="50"/>
      <c r="D141" s="50"/>
      <c r="E141" s="249"/>
      <c r="F141" s="48"/>
      <c r="G141" s="55"/>
      <c r="H141" s="343"/>
      <c r="I141" s="250"/>
      <c r="J141" s="149"/>
      <c r="K141" s="149"/>
      <c r="L141" s="149"/>
      <c r="M141" s="246"/>
      <c r="N141" s="247"/>
      <c r="O141" s="247"/>
      <c r="P141" s="44"/>
      <c r="Q141" s="44"/>
      <c r="R141" s="44"/>
      <c r="S141" s="44"/>
      <c r="T141" s="44"/>
      <c r="U141" s="47"/>
      <c r="V141" s="246"/>
      <c r="W141" s="246"/>
      <c r="X141" s="27"/>
    </row>
    <row r="142" spans="1:24" ht="65.25" customHeight="1" x14ac:dyDescent="0.5">
      <c r="A142" s="43" t="s">
        <v>335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3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60.94</v>
      </c>
      <c r="W142" s="246">
        <f>U142-V142</f>
        <v>2904.1</v>
      </c>
      <c r="X142" s="35"/>
    </row>
    <row r="143" spans="1:24" ht="65.25" customHeight="1" x14ac:dyDescent="0.5">
      <c r="A143" s="220" t="s">
        <v>336</v>
      </c>
      <c r="B143" s="50"/>
      <c r="C143" s="50"/>
      <c r="D143" s="50"/>
      <c r="E143" s="249"/>
      <c r="F143" s="48"/>
      <c r="G143" s="55"/>
      <c r="H143" s="343"/>
      <c r="I143" s="250"/>
      <c r="J143" s="149"/>
      <c r="K143" s="149"/>
      <c r="L143" s="149"/>
      <c r="M143" s="246"/>
      <c r="N143" s="247"/>
      <c r="O143" s="44"/>
      <c r="P143" s="44"/>
      <c r="Q143" s="44"/>
      <c r="R143" s="44"/>
      <c r="S143" s="44"/>
      <c r="T143" s="44"/>
      <c r="U143" s="47"/>
      <c r="V143" s="47"/>
      <c r="W143" s="246"/>
      <c r="X143" s="27"/>
    </row>
    <row r="144" spans="1:24" ht="65.25" customHeight="1" x14ac:dyDescent="0.5">
      <c r="A144" s="59" t="s">
        <v>335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3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48.05</v>
      </c>
      <c r="W144" s="246">
        <f>U144-V144</f>
        <v>2357.2199999999998</v>
      </c>
      <c r="X144" s="35"/>
    </row>
    <row r="145" spans="1:24" ht="65.25" customHeight="1" x14ac:dyDescent="0.5">
      <c r="A145" s="339" t="s">
        <v>334</v>
      </c>
      <c r="B145" s="50"/>
      <c r="C145" s="50"/>
      <c r="D145" s="50"/>
      <c r="E145" s="249"/>
      <c r="F145" s="48"/>
      <c r="G145" s="55"/>
      <c r="H145" s="343"/>
      <c r="I145" s="250"/>
      <c r="J145" s="149"/>
      <c r="K145" s="149"/>
      <c r="L145" s="149"/>
      <c r="M145" s="246"/>
      <c r="N145" s="247"/>
      <c r="O145" s="247"/>
      <c r="P145" s="44"/>
      <c r="Q145" s="44"/>
      <c r="R145" s="44"/>
      <c r="S145" s="44"/>
      <c r="T145" s="44"/>
      <c r="U145" s="47"/>
      <c r="V145" s="47"/>
      <c r="W145" s="246"/>
      <c r="X145" s="27"/>
    </row>
    <row r="146" spans="1:24" s="207" customFormat="1" ht="65.25" customHeight="1" x14ac:dyDescent="0.5">
      <c r="A146" s="358" t="s">
        <v>333</v>
      </c>
      <c r="B146" s="161"/>
      <c r="C146" s="173">
        <v>1100</v>
      </c>
      <c r="D146" s="173">
        <v>1000</v>
      </c>
      <c r="E146" s="170">
        <v>217.2</v>
      </c>
      <c r="F146" s="218">
        <v>15</v>
      </c>
      <c r="G146" s="51">
        <f>E146*F146</f>
        <v>3258</v>
      </c>
      <c r="H146" s="214">
        <v>0</v>
      </c>
      <c r="I146" s="217">
        <v>0</v>
      </c>
      <c r="J146" s="217">
        <v>0</v>
      </c>
      <c r="K146" s="217">
        <v>0</v>
      </c>
      <c r="L146" s="217">
        <v>0</v>
      </c>
      <c r="M146" s="246">
        <f>G146+H146+I146+J146+K146+L146</f>
        <v>3258</v>
      </c>
      <c r="N146" s="216">
        <v>125.29</v>
      </c>
      <c r="O146" s="38">
        <f>G146*1.1875%</f>
        <v>38.688749999999999</v>
      </c>
      <c r="P146" s="215">
        <v>0</v>
      </c>
      <c r="Q146" s="215">
        <v>0</v>
      </c>
      <c r="R146" s="176">
        <f>G146*1%</f>
        <v>32.58</v>
      </c>
      <c r="S146" s="215">
        <v>0</v>
      </c>
      <c r="T146" s="38">
        <f>N146+O146+P146+Q146+R146+S146</f>
        <v>196.55874999999997</v>
      </c>
      <c r="U146" s="36">
        <f>M146-T146</f>
        <v>3061.4412499999999</v>
      </c>
      <c r="V146" s="214">
        <v>0</v>
      </c>
      <c r="W146" s="246">
        <f>U146-V146</f>
        <v>3061.4412499999999</v>
      </c>
      <c r="X146" s="213"/>
    </row>
    <row r="147" spans="1:24" s="207" customFormat="1" ht="65.25" customHeight="1" x14ac:dyDescent="0.5">
      <c r="A147" s="316" t="s">
        <v>332</v>
      </c>
      <c r="B147" s="152"/>
      <c r="C147" s="152"/>
      <c r="D147" s="152"/>
      <c r="E147" s="199"/>
      <c r="F147" s="212"/>
      <c r="G147" s="55"/>
      <c r="H147" s="209"/>
      <c r="I147" s="211"/>
      <c r="J147" s="211"/>
      <c r="K147" s="211"/>
      <c r="L147" s="211"/>
      <c r="M147" s="246"/>
      <c r="N147" s="210"/>
      <c r="O147" s="44"/>
      <c r="P147" s="210"/>
      <c r="Q147" s="210"/>
      <c r="R147" s="174"/>
      <c r="S147" s="210"/>
      <c r="T147" s="44"/>
      <c r="U147" s="47"/>
      <c r="V147" s="209"/>
      <c r="W147" s="246"/>
      <c r="X147" s="208"/>
    </row>
    <row r="148" spans="1:24" s="207" customFormat="1" ht="65.25" hidden="1" customHeight="1" x14ac:dyDescent="0.5">
      <c r="A148" s="278"/>
      <c r="B148" s="357"/>
      <c r="C148" s="357"/>
      <c r="D148" s="357"/>
      <c r="E148" s="270"/>
      <c r="F148" s="356"/>
      <c r="G148" s="355"/>
      <c r="H148" s="351"/>
      <c r="I148" s="354"/>
      <c r="J148" s="354"/>
      <c r="K148" s="354"/>
      <c r="L148" s="354"/>
      <c r="M148" s="350"/>
      <c r="N148" s="352"/>
      <c r="O148" s="353"/>
      <c r="P148" s="352"/>
      <c r="Q148" s="352"/>
      <c r="R148" s="262"/>
      <c r="S148" s="352"/>
      <c r="T148" s="261"/>
      <c r="U148" s="260"/>
      <c r="V148" s="351"/>
      <c r="W148" s="350"/>
      <c r="X148" s="349"/>
    </row>
    <row r="149" spans="1:24" ht="72" customHeight="1" x14ac:dyDescent="0.5">
      <c r="A149" s="43" t="s">
        <v>331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f>G149*1.1875%</f>
        <v>19.265999999999998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19.265999999999998</v>
      </c>
      <c r="U149" s="36">
        <f>M149-T149</f>
        <v>1710.8639999999998</v>
      </c>
      <c r="V149" s="46">
        <v>0</v>
      </c>
      <c r="W149" s="246">
        <f>U149-V149</f>
        <v>1710.8639999999998</v>
      </c>
      <c r="X149" s="35"/>
    </row>
    <row r="150" spans="1:24" ht="65.25" customHeight="1" x14ac:dyDescent="0.5">
      <c r="A150" s="153" t="s">
        <v>330</v>
      </c>
      <c r="B150" s="50"/>
      <c r="C150" s="50"/>
      <c r="D150" s="50"/>
      <c r="E150" s="199"/>
      <c r="F150" s="48"/>
      <c r="G150" s="55"/>
      <c r="H150" s="47"/>
      <c r="I150" s="149"/>
      <c r="J150" s="149"/>
      <c r="K150" s="149"/>
      <c r="L150" s="254"/>
      <c r="M150" s="246"/>
      <c r="N150" s="44"/>
      <c r="O150" s="44"/>
      <c r="P150" s="44"/>
      <c r="Q150" s="44"/>
      <c r="R150" s="44"/>
      <c r="S150" s="44"/>
      <c r="T150" s="44"/>
      <c r="U150" s="47"/>
      <c r="V150" s="47"/>
      <c r="W150" s="246"/>
      <c r="X150" s="27"/>
    </row>
    <row r="151" spans="1:24" ht="65.25" customHeight="1" x14ac:dyDescent="0.5">
      <c r="A151" s="258" t="s">
        <v>329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6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6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328</v>
      </c>
      <c r="B152" s="50"/>
      <c r="C152" s="50"/>
      <c r="D152" s="50"/>
      <c r="E152" s="199"/>
      <c r="F152" s="48"/>
      <c r="G152" s="55"/>
      <c r="H152" s="47"/>
      <c r="I152" s="149"/>
      <c r="J152" s="149"/>
      <c r="K152" s="149"/>
      <c r="L152" s="149"/>
      <c r="M152" s="246"/>
      <c r="N152" s="44"/>
      <c r="O152" s="44"/>
      <c r="P152" s="44"/>
      <c r="Q152" s="44"/>
      <c r="R152" s="44"/>
      <c r="S152" s="44"/>
      <c r="T152" s="44"/>
      <c r="U152" s="47"/>
      <c r="V152" s="47"/>
      <c r="W152" s="246"/>
      <c r="X152" s="27"/>
    </row>
    <row r="153" spans="1:24" ht="65.25" customHeight="1" thickBot="1" x14ac:dyDescent="0.55000000000000004">
      <c r="A153" s="14"/>
      <c r="B153" s="18" t="s">
        <v>70</v>
      </c>
      <c r="C153" s="345"/>
      <c r="D153" s="345"/>
      <c r="E153" s="348"/>
      <c r="F153" s="347"/>
      <c r="G153" s="345">
        <f>SUM(G124:G152)</f>
        <v>36187.050000000003</v>
      </c>
      <c r="H153" s="345">
        <f>SUM(H124:H152)</f>
        <v>0</v>
      </c>
      <c r="I153" s="345">
        <f>SUM(I124:I152)</f>
        <v>0</v>
      </c>
      <c r="J153" s="345">
        <f>SUM(J124:J152)</f>
        <v>0</v>
      </c>
      <c r="K153" s="345">
        <f>SUM(K124:K152)</f>
        <v>0</v>
      </c>
      <c r="L153" s="345">
        <f>SUM(L124:L152)</f>
        <v>110.75</v>
      </c>
      <c r="M153" s="345">
        <f>SUM(M124:M152)</f>
        <v>36297.800000000003</v>
      </c>
      <c r="N153" s="346">
        <f>SUM(N124:N152)</f>
        <v>2028.9399999999998</v>
      </c>
      <c r="O153" s="346">
        <f>SUM(O124:O152)</f>
        <v>206.69803124999999</v>
      </c>
      <c r="P153" s="346">
        <f>SUM(P124:P152)</f>
        <v>0</v>
      </c>
      <c r="Q153" s="346">
        <f>SUM(Q124:Q152)</f>
        <v>0</v>
      </c>
      <c r="R153" s="346">
        <f>SUM(R124:R152)</f>
        <v>235.44299999999998</v>
      </c>
      <c r="S153" s="346">
        <f>SUM(S124:S152)</f>
        <v>0</v>
      </c>
      <c r="T153" s="346">
        <f>SUM(T124:T152)</f>
        <v>2471.0810312499998</v>
      </c>
      <c r="U153" s="345">
        <f>SUM(U124:U152)</f>
        <v>33826.718968749999</v>
      </c>
      <c r="V153" s="345">
        <f>SUM(V124:V152)</f>
        <v>681.82999999999993</v>
      </c>
      <c r="W153" s="345">
        <f>SUM(W124:W152)</f>
        <v>33144.888968750005</v>
      </c>
      <c r="X153" s="8"/>
    </row>
    <row r="154" spans="1:24" s="8" customFormat="1" ht="65.25" customHeight="1" thickBot="1" x14ac:dyDescent="0.55000000000000004">
      <c r="A154" s="105" t="s">
        <v>54</v>
      </c>
      <c r="B154" s="89" t="s">
        <v>53</v>
      </c>
      <c r="C154" s="104" t="s">
        <v>52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51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50</v>
      </c>
    </row>
    <row r="155" spans="1:24" s="8" customFormat="1" ht="65.25" customHeight="1" x14ac:dyDescent="0.45">
      <c r="A155" s="98"/>
      <c r="B155" s="97"/>
      <c r="C155" s="96" t="s">
        <v>49</v>
      </c>
      <c r="D155" s="96" t="s">
        <v>48</v>
      </c>
      <c r="E155" s="95" t="s">
        <v>26</v>
      </c>
      <c r="F155" s="94" t="s">
        <v>47</v>
      </c>
      <c r="G155" s="93" t="s">
        <v>46</v>
      </c>
      <c r="H155" s="92" t="s">
        <v>45</v>
      </c>
      <c r="I155" s="90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6"/>
    </row>
    <row r="156" spans="1:24" s="8" customFormat="1" ht="65.25" customHeight="1" thickBot="1" x14ac:dyDescent="0.5">
      <c r="A156" s="82" t="s">
        <v>32</v>
      </c>
      <c r="B156" s="73"/>
      <c r="C156" s="81"/>
      <c r="D156" s="81"/>
      <c r="E156" s="80" t="s">
        <v>31</v>
      </c>
      <c r="F156" s="79" t="s">
        <v>30</v>
      </c>
      <c r="G156" s="78"/>
      <c r="H156" s="77"/>
      <c r="I156" s="74" t="s">
        <v>29</v>
      </c>
      <c r="J156" s="76" t="s">
        <v>28</v>
      </c>
      <c r="K156" s="75" t="s">
        <v>92</v>
      </c>
      <c r="L156" s="74" t="s">
        <v>91</v>
      </c>
      <c r="M156" s="73"/>
      <c r="N156" s="189">
        <v>1</v>
      </c>
      <c r="O156" s="72"/>
      <c r="P156" s="71" t="s">
        <v>25</v>
      </c>
      <c r="Q156" s="70" t="s">
        <v>24</v>
      </c>
      <c r="R156" s="70" t="s">
        <v>23</v>
      </c>
      <c r="S156" s="70" t="s">
        <v>22</v>
      </c>
      <c r="T156" s="69"/>
      <c r="U156" s="67" t="s">
        <v>21</v>
      </c>
      <c r="V156" s="188" t="s">
        <v>90</v>
      </c>
      <c r="W156" s="67" t="s">
        <v>19</v>
      </c>
      <c r="X156" s="66"/>
    </row>
    <row r="157" spans="1:24" ht="65.25" customHeight="1" x14ac:dyDescent="0.45">
      <c r="A157" s="317" t="s">
        <v>327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268</v>
      </c>
      <c r="B158" s="340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200.78</v>
      </c>
      <c r="W158" s="246">
        <f>U158-V158</f>
        <v>4291.8</v>
      </c>
      <c r="X158" s="45"/>
    </row>
    <row r="159" spans="1:24" ht="65.25" customHeight="1" x14ac:dyDescent="0.5">
      <c r="A159" s="297" t="s">
        <v>326</v>
      </c>
      <c r="B159" s="340"/>
      <c r="C159" s="52"/>
      <c r="D159" s="52"/>
      <c r="E159" s="249"/>
      <c r="F159" s="48"/>
      <c r="G159" s="55"/>
      <c r="H159" s="246"/>
      <c r="I159" s="246"/>
      <c r="J159" s="47"/>
      <c r="K159" s="47"/>
      <c r="L159" s="47"/>
      <c r="M159" s="246"/>
      <c r="N159" s="247"/>
      <c r="O159" s="247"/>
      <c r="P159" s="44"/>
      <c r="Q159" s="44"/>
      <c r="R159" s="44"/>
      <c r="S159" s="44"/>
      <c r="T159" s="44"/>
      <c r="U159" s="47"/>
      <c r="V159" s="47"/>
      <c r="W159" s="246"/>
      <c r="X159" s="45"/>
    </row>
    <row r="160" spans="1:24" ht="65.25" hidden="1" customHeight="1" x14ac:dyDescent="0.5">
      <c r="A160" s="59" t="s">
        <v>325</v>
      </c>
      <c r="B160" s="340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5"/>
    </row>
    <row r="161" spans="1:24" ht="65.25" hidden="1" customHeight="1" x14ac:dyDescent="0.5">
      <c r="A161" s="291"/>
      <c r="B161" s="340"/>
      <c r="C161" s="52"/>
      <c r="D161" s="52"/>
      <c r="E161" s="249"/>
      <c r="F161" s="48"/>
      <c r="G161" s="55"/>
      <c r="H161" s="246"/>
      <c r="I161" s="246"/>
      <c r="J161" s="47"/>
      <c r="K161" s="47"/>
      <c r="L161" s="238"/>
      <c r="M161" s="246"/>
      <c r="N161" s="247"/>
      <c r="O161" s="247"/>
      <c r="P161" s="44"/>
      <c r="Q161" s="44"/>
      <c r="R161" s="44"/>
      <c r="S161" s="44"/>
      <c r="T161" s="44"/>
      <c r="U161" s="47"/>
      <c r="V161" s="47"/>
      <c r="W161" s="246"/>
      <c r="X161" s="45"/>
    </row>
    <row r="162" spans="1:24" ht="65.25" customHeight="1" x14ac:dyDescent="0.5">
      <c r="A162" s="185" t="s">
        <v>324</v>
      </c>
      <c r="B162" s="340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5"/>
    </row>
    <row r="163" spans="1:24" ht="65.25" customHeight="1" x14ac:dyDescent="0.5">
      <c r="A163" s="339" t="s">
        <v>323</v>
      </c>
      <c r="B163" s="340"/>
      <c r="C163" s="52"/>
      <c r="D163" s="52"/>
      <c r="E163" s="249"/>
      <c r="F163" s="48"/>
      <c r="G163" s="55"/>
      <c r="H163" s="246"/>
      <c r="I163" s="246"/>
      <c r="J163" s="47"/>
      <c r="K163" s="47"/>
      <c r="L163" s="47"/>
      <c r="M163" s="246"/>
      <c r="N163" s="247"/>
      <c r="O163" s="247"/>
      <c r="P163" s="44"/>
      <c r="Q163" s="44"/>
      <c r="R163" s="44"/>
      <c r="S163" s="44"/>
      <c r="T163" s="44"/>
      <c r="U163" s="47"/>
      <c r="V163" s="47"/>
      <c r="W163" s="246"/>
      <c r="X163" s="45"/>
    </row>
    <row r="164" spans="1:24" ht="65.25" customHeight="1" x14ac:dyDescent="0.5">
      <c r="A164" s="59" t="s">
        <v>322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173.05</v>
      </c>
      <c r="W164" s="246">
        <f>U164-V164</f>
        <v>3750.4700000000003</v>
      </c>
      <c r="X164" s="45"/>
    </row>
    <row r="165" spans="1:24" ht="65.25" customHeight="1" x14ac:dyDescent="0.5">
      <c r="A165" s="291" t="s">
        <v>321</v>
      </c>
      <c r="B165" s="52"/>
      <c r="C165" s="52"/>
      <c r="D165" s="52"/>
      <c r="E165" s="249"/>
      <c r="F165" s="48"/>
      <c r="G165" s="55"/>
      <c r="H165" s="246"/>
      <c r="I165" s="246"/>
      <c r="J165" s="47"/>
      <c r="K165" s="47"/>
      <c r="L165" s="47"/>
      <c r="M165" s="246"/>
      <c r="N165" s="247"/>
      <c r="O165" s="247"/>
      <c r="P165" s="44"/>
      <c r="Q165" s="44"/>
      <c r="R165" s="44"/>
      <c r="S165" s="44"/>
      <c r="T165" s="44"/>
      <c r="U165" s="47"/>
      <c r="V165" s="47"/>
      <c r="W165" s="246"/>
      <c r="X165" s="45"/>
    </row>
    <row r="166" spans="1:24" ht="65.25" customHeight="1" x14ac:dyDescent="0.5">
      <c r="A166" s="43" t="s">
        <v>320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3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319</v>
      </c>
      <c r="B167" s="50"/>
      <c r="C167" s="50"/>
      <c r="D167" s="50"/>
      <c r="E167" s="249"/>
      <c r="F167" s="48"/>
      <c r="G167" s="55"/>
      <c r="H167" s="343"/>
      <c r="I167" s="250"/>
      <c r="J167" s="149"/>
      <c r="K167" s="149"/>
      <c r="L167" s="149"/>
      <c r="M167" s="246"/>
      <c r="N167" s="247"/>
      <c r="O167" s="44"/>
      <c r="P167" s="44"/>
      <c r="Q167" s="44"/>
      <c r="R167" s="174"/>
      <c r="S167" s="44"/>
      <c r="T167" s="44"/>
      <c r="U167" s="47"/>
      <c r="V167" s="246"/>
      <c r="W167" s="246"/>
      <c r="X167" s="27"/>
    </row>
    <row r="168" spans="1:24" s="207" customFormat="1" ht="65.25" customHeight="1" x14ac:dyDescent="0.5">
      <c r="A168" s="184" t="s">
        <v>318</v>
      </c>
      <c r="B168" s="340"/>
      <c r="C168" s="340">
        <v>1100</v>
      </c>
      <c r="D168" s="340">
        <v>1000</v>
      </c>
      <c r="E168" s="249">
        <v>173.77</v>
      </c>
      <c r="F168" s="218">
        <v>15</v>
      </c>
      <c r="G168" s="51">
        <f>E168*F168</f>
        <v>2606.5500000000002</v>
      </c>
      <c r="H168" s="343">
        <v>0</v>
      </c>
      <c r="I168" s="343">
        <v>0</v>
      </c>
      <c r="J168" s="319">
        <v>0</v>
      </c>
      <c r="K168" s="319">
        <v>0</v>
      </c>
      <c r="L168" s="319">
        <v>0</v>
      </c>
      <c r="M168" s="246">
        <f>G168+H168+I168+J168+K168+L168</f>
        <v>2606.5500000000002</v>
      </c>
      <c r="N168" s="344">
        <v>19.21</v>
      </c>
      <c r="O168" s="344">
        <v>0</v>
      </c>
      <c r="P168" s="215">
        <v>0</v>
      </c>
      <c r="Q168" s="215">
        <v>0</v>
      </c>
      <c r="R168" s="176">
        <f>G168*1%</f>
        <v>26.065500000000004</v>
      </c>
      <c r="S168" s="215">
        <v>0</v>
      </c>
      <c r="T168" s="38">
        <f>N168+O168+P168+Q168+R168+S168</f>
        <v>45.275500000000008</v>
      </c>
      <c r="U168" s="36">
        <f>M168-T168</f>
        <v>2561.2745</v>
      </c>
      <c r="V168" s="343">
        <v>0</v>
      </c>
      <c r="W168" s="246">
        <f>U168-V168</f>
        <v>2561.2745</v>
      </c>
      <c r="X168" s="342"/>
    </row>
    <row r="169" spans="1:24" s="207" customFormat="1" ht="65.25" customHeight="1" x14ac:dyDescent="0.5">
      <c r="A169" s="297" t="s">
        <v>317</v>
      </c>
      <c r="B169" s="340"/>
      <c r="C169" s="340"/>
      <c r="D169" s="340"/>
      <c r="E169" s="249"/>
      <c r="F169" s="212"/>
      <c r="G169" s="55"/>
      <c r="H169" s="343"/>
      <c r="I169" s="343"/>
      <c r="J169" s="209"/>
      <c r="K169" s="209"/>
      <c r="L169" s="209"/>
      <c r="M169" s="246"/>
      <c r="N169" s="344"/>
      <c r="O169" s="344"/>
      <c r="P169" s="210"/>
      <c r="Q169" s="210"/>
      <c r="R169" s="174"/>
      <c r="S169" s="210"/>
      <c r="T169" s="44"/>
      <c r="U169" s="47"/>
      <c r="V169" s="343"/>
      <c r="W169" s="246"/>
      <c r="X169" s="342"/>
    </row>
    <row r="170" spans="1:24" ht="65.25" customHeight="1" x14ac:dyDescent="0.5">
      <c r="A170" s="43" t="s">
        <v>315</v>
      </c>
      <c r="B170" s="52"/>
      <c r="C170" s="52">
        <v>1100</v>
      </c>
      <c r="D170" s="52">
        <v>1000</v>
      </c>
      <c r="E170" s="249">
        <v>263.41000000000003</v>
      </c>
      <c r="F170" s="218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5"/>
    </row>
    <row r="171" spans="1:24" ht="65.25" customHeight="1" x14ac:dyDescent="0.5">
      <c r="A171" s="297" t="s">
        <v>316</v>
      </c>
      <c r="B171" s="52"/>
      <c r="C171" s="52"/>
      <c r="D171" s="52"/>
      <c r="E171" s="249"/>
      <c r="F171" s="212"/>
      <c r="G171" s="55"/>
      <c r="H171" s="246"/>
      <c r="I171" s="246"/>
      <c r="J171" s="47"/>
      <c r="K171" s="47"/>
      <c r="L171" s="47"/>
      <c r="M171" s="246"/>
      <c r="N171" s="247"/>
      <c r="O171" s="44"/>
      <c r="P171" s="44"/>
      <c r="Q171" s="44"/>
      <c r="R171" s="174"/>
      <c r="S171" s="44"/>
      <c r="T171" s="44"/>
      <c r="U171" s="47"/>
      <c r="V171" s="246"/>
      <c r="W171" s="246"/>
      <c r="X171" s="45"/>
    </row>
    <row r="172" spans="1:24" ht="65.25" customHeight="1" x14ac:dyDescent="0.5">
      <c r="A172" s="43" t="s">
        <v>315</v>
      </c>
      <c r="B172" s="52"/>
      <c r="C172" s="340">
        <v>1100</v>
      </c>
      <c r="D172" s="340">
        <v>1000</v>
      </c>
      <c r="E172" s="249">
        <v>139.91</v>
      </c>
      <c r="F172" s="218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5"/>
    </row>
    <row r="173" spans="1:24" ht="65.25" customHeight="1" x14ac:dyDescent="0.5">
      <c r="A173" s="292" t="s">
        <v>314</v>
      </c>
      <c r="B173" s="52"/>
      <c r="C173" s="340"/>
      <c r="D173" s="340"/>
      <c r="E173" s="249"/>
      <c r="F173" s="212"/>
      <c r="G173" s="55"/>
      <c r="H173" s="246"/>
      <c r="I173" s="246"/>
      <c r="J173" s="47"/>
      <c r="K173" s="47"/>
      <c r="L173" s="47"/>
      <c r="M173" s="246"/>
      <c r="N173" s="247"/>
      <c r="O173" s="44"/>
      <c r="P173" s="44"/>
      <c r="Q173" s="44"/>
      <c r="R173" s="174"/>
      <c r="S173" s="44"/>
      <c r="T173" s="44"/>
      <c r="U173" s="47"/>
      <c r="V173" s="246"/>
      <c r="W173" s="246"/>
      <c r="X173" s="45"/>
    </row>
    <row r="174" spans="1:24" ht="65.25" customHeight="1" x14ac:dyDescent="0.5">
      <c r="A174" s="14"/>
      <c r="B174" s="18" t="s">
        <v>70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551.26</v>
      </c>
      <c r="W174" s="15">
        <f>SUM(W158:W173)</f>
        <v>21841.98575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1" t="s">
        <v>313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312</v>
      </c>
      <c r="B177" s="340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5"/>
    </row>
    <row r="178" spans="1:24" ht="65.25" hidden="1" customHeight="1" x14ac:dyDescent="0.5">
      <c r="A178" s="278"/>
      <c r="B178" s="340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4"/>
      <c r="Q178" s="44"/>
      <c r="R178" s="44"/>
      <c r="S178" s="44"/>
      <c r="T178" s="44"/>
      <c r="U178" s="47"/>
      <c r="V178" s="47"/>
      <c r="W178" s="246"/>
      <c r="X178" s="45"/>
    </row>
    <row r="179" spans="1:24" ht="65.25" customHeight="1" x14ac:dyDescent="0.5">
      <c r="A179" s="43" t="s">
        <v>312</v>
      </c>
      <c r="B179" s="340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118.14</v>
      </c>
      <c r="W179" s="246">
        <f>U179-V179</f>
        <v>3480.65</v>
      </c>
      <c r="X179" s="45"/>
    </row>
    <row r="180" spans="1:24" ht="65.25" customHeight="1" x14ac:dyDescent="0.5">
      <c r="A180" s="278" t="s">
        <v>311</v>
      </c>
      <c r="B180" s="340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4"/>
      <c r="Q180" s="44"/>
      <c r="R180" s="44"/>
      <c r="S180" s="44"/>
      <c r="T180" s="44"/>
      <c r="U180" s="47"/>
      <c r="V180" s="47"/>
      <c r="W180" s="246"/>
      <c r="X180" s="45"/>
    </row>
    <row r="181" spans="1:24" ht="65.25" customHeight="1" x14ac:dyDescent="0.5">
      <c r="B181" s="18" t="s">
        <v>70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f>V177+V179</f>
        <v>118.14</v>
      </c>
      <c r="W181" s="15">
        <f>SUM(W177:W179)</f>
        <v>3480.65</v>
      </c>
      <c r="X181" s="8"/>
    </row>
    <row r="182" spans="1:24" ht="65.25" customHeight="1" x14ac:dyDescent="0.45">
      <c r="A182" s="317" t="s">
        <v>310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309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38">
        <f>G183*1.1875%</f>
        <v>57.798000000000009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557.50800000000004</v>
      </c>
      <c r="U183" s="36">
        <f>M183-T183</f>
        <v>4309.6920000000009</v>
      </c>
      <c r="V183" s="36">
        <v>194.69</v>
      </c>
      <c r="W183" s="246">
        <f>U183-V183</f>
        <v>4115.0020000000013</v>
      </c>
      <c r="X183" s="45"/>
    </row>
    <row r="184" spans="1:24" ht="65.25" customHeight="1" x14ac:dyDescent="0.5">
      <c r="A184" s="339" t="s">
        <v>308</v>
      </c>
      <c r="B184" s="52"/>
      <c r="C184" s="52"/>
      <c r="D184" s="52"/>
      <c r="E184" s="249"/>
      <c r="F184" s="48"/>
      <c r="G184" s="55"/>
      <c r="H184" s="246"/>
      <c r="I184" s="246"/>
      <c r="J184" s="47"/>
      <c r="K184" s="47"/>
      <c r="L184" s="47"/>
      <c r="M184" s="246"/>
      <c r="N184" s="247"/>
      <c r="O184" s="44"/>
      <c r="P184" s="44"/>
      <c r="Q184" s="44"/>
      <c r="R184" s="44"/>
      <c r="S184" s="44"/>
      <c r="T184" s="44"/>
      <c r="U184" s="47"/>
      <c r="V184" s="47"/>
      <c r="W184" s="246"/>
      <c r="X184" s="45"/>
    </row>
    <row r="185" spans="1:24" ht="65.25" customHeight="1" x14ac:dyDescent="0.5">
      <c r="A185" s="14"/>
      <c r="B185" s="18" t="s">
        <v>70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57.798000000000009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557.50800000000004</v>
      </c>
      <c r="U185" s="15">
        <f>SUM(U183)</f>
        <v>4309.6920000000009</v>
      </c>
      <c r="V185" s="15">
        <f>SUM(V183)</f>
        <v>194.69</v>
      </c>
      <c r="W185" s="15">
        <f>SUM(W183)</f>
        <v>4115.0020000000013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7" t="s">
        <v>307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306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244.05</v>
      </c>
      <c r="W189" s="246">
        <f>U189-V189</f>
        <v>5101.16</v>
      </c>
      <c r="X189" s="45"/>
    </row>
    <row r="190" spans="1:24" ht="65.25" customHeight="1" x14ac:dyDescent="0.5">
      <c r="A190" s="197" t="s">
        <v>305</v>
      </c>
      <c r="B190" s="52"/>
      <c r="C190" s="52"/>
      <c r="D190" s="52"/>
      <c r="E190" s="249"/>
      <c r="F190" s="48"/>
      <c r="G190" s="55"/>
      <c r="H190" s="246"/>
      <c r="I190" s="246"/>
      <c r="J190" s="47"/>
      <c r="K190" s="47"/>
      <c r="L190" s="47"/>
      <c r="M190" s="246"/>
      <c r="N190" s="247"/>
      <c r="O190" s="247"/>
      <c r="P190" s="44"/>
      <c r="Q190" s="44"/>
      <c r="R190" s="44"/>
      <c r="S190" s="44"/>
      <c r="T190" s="44"/>
      <c r="U190" s="47"/>
      <c r="V190" s="47"/>
      <c r="W190" s="246"/>
      <c r="X190" s="45"/>
    </row>
    <row r="191" spans="1:24" ht="65.25" customHeight="1" x14ac:dyDescent="0.5">
      <c r="A191" s="59" t="s">
        <v>304</v>
      </c>
      <c r="B191" s="52"/>
      <c r="C191" s="52">
        <v>1100</v>
      </c>
      <c r="D191" s="52">
        <v>1000</v>
      </c>
      <c r="E191" s="249">
        <v>334.64</v>
      </c>
      <c r="F191" s="40">
        <v>0</v>
      </c>
      <c r="G191" s="51">
        <f>E191*F191</f>
        <v>0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0</v>
      </c>
      <c r="N191" s="247">
        <v>0</v>
      </c>
      <c r="O191" s="38">
        <f>G191*1.1875%</f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0</v>
      </c>
      <c r="U191" s="36">
        <f>M191-T191</f>
        <v>0</v>
      </c>
      <c r="V191" s="36">
        <v>0</v>
      </c>
      <c r="W191" s="246">
        <f>U191-V191</f>
        <v>0</v>
      </c>
      <c r="X191" s="45"/>
    </row>
    <row r="192" spans="1:24" ht="65.25" customHeight="1" x14ac:dyDescent="0.5">
      <c r="A192" s="58" t="s">
        <v>303</v>
      </c>
      <c r="B192" s="52"/>
      <c r="C192" s="52"/>
      <c r="D192" s="52"/>
      <c r="E192" s="249"/>
      <c r="F192" s="48"/>
      <c r="G192" s="55"/>
      <c r="H192" s="246"/>
      <c r="I192" s="246"/>
      <c r="J192" s="47"/>
      <c r="K192" s="47"/>
      <c r="L192" s="47"/>
      <c r="M192" s="246"/>
      <c r="N192" s="247"/>
      <c r="O192" s="44"/>
      <c r="P192" s="44"/>
      <c r="Q192" s="44"/>
      <c r="R192" s="44"/>
      <c r="S192" s="44"/>
      <c r="T192" s="44"/>
      <c r="U192" s="47"/>
      <c r="V192" s="47"/>
      <c r="W192" s="246"/>
      <c r="X192" s="45"/>
    </row>
    <row r="193" spans="1:26" ht="65.25" hidden="1" customHeight="1" x14ac:dyDescent="0.5">
      <c r="A193" s="59" t="s">
        <v>88</v>
      </c>
      <c r="B193" s="52"/>
      <c r="C193" s="52"/>
      <c r="D193" s="52"/>
      <c r="E193" s="253">
        <v>0</v>
      </c>
      <c r="F193" s="218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5"/>
    </row>
    <row r="194" spans="1:26" ht="65.25" hidden="1" customHeight="1" x14ac:dyDescent="0.5">
      <c r="A194" s="203"/>
      <c r="B194" s="52"/>
      <c r="C194" s="52"/>
      <c r="D194" s="52"/>
      <c r="E194" s="253"/>
      <c r="F194" s="212"/>
      <c r="G194" s="55"/>
      <c r="H194" s="246"/>
      <c r="I194" s="246"/>
      <c r="J194" s="47"/>
      <c r="K194" s="47"/>
      <c r="L194" s="47"/>
      <c r="M194" s="246"/>
      <c r="N194" s="247"/>
      <c r="O194" s="247"/>
      <c r="P194" s="44"/>
      <c r="Q194" s="44"/>
      <c r="R194" s="44"/>
      <c r="S194" s="44"/>
      <c r="T194" s="44"/>
      <c r="U194" s="47"/>
      <c r="V194" s="246"/>
      <c r="W194" s="246"/>
      <c r="X194" s="45"/>
    </row>
    <row r="195" spans="1:26" ht="65.25" customHeight="1" thickBot="1" x14ac:dyDescent="0.55000000000000004">
      <c r="A195" s="14"/>
      <c r="B195" s="18" t="s">
        <v>70</v>
      </c>
      <c r="C195" s="8"/>
      <c r="D195" s="8"/>
      <c r="E195" s="17"/>
      <c r="F195" s="16"/>
      <c r="G195" s="15">
        <f>SUM(G189:G194)</f>
        <v>6101.25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6101.25</v>
      </c>
      <c r="N195" s="166">
        <f>SUM(N189:N194)</f>
        <v>756.04</v>
      </c>
      <c r="O195" s="166">
        <f>SUM(O189:O194)</f>
        <v>0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756.04</v>
      </c>
      <c r="U195" s="15">
        <f>SUM(U189:U194)</f>
        <v>5345.21</v>
      </c>
      <c r="V195" s="15">
        <f>SUM(V189:V194)</f>
        <v>244.05</v>
      </c>
      <c r="W195" s="15">
        <f>SUM(W189:W194)</f>
        <v>5101.16</v>
      </c>
      <c r="X195" s="8"/>
    </row>
    <row r="196" spans="1:26" s="8" customFormat="1" ht="65.25" customHeight="1" thickBot="1" x14ac:dyDescent="0.55000000000000004">
      <c r="A196" s="105" t="s">
        <v>54</v>
      </c>
      <c r="B196" s="89" t="s">
        <v>53</v>
      </c>
      <c r="C196" s="104" t="s">
        <v>52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51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50</v>
      </c>
    </row>
    <row r="197" spans="1:26" s="8" customFormat="1" ht="65.25" customHeight="1" x14ac:dyDescent="0.45">
      <c r="A197" s="98"/>
      <c r="B197" s="97"/>
      <c r="C197" s="96" t="s">
        <v>49</v>
      </c>
      <c r="D197" s="96" t="s">
        <v>48</v>
      </c>
      <c r="E197" s="95" t="s">
        <v>26</v>
      </c>
      <c r="F197" s="94" t="s">
        <v>47</v>
      </c>
      <c r="G197" s="93" t="s">
        <v>46</v>
      </c>
      <c r="H197" s="92" t="s">
        <v>45</v>
      </c>
      <c r="I197" s="90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6"/>
    </row>
    <row r="198" spans="1:26" s="8" customFormat="1" ht="65.25" customHeight="1" thickBot="1" x14ac:dyDescent="0.5">
      <c r="A198" s="82" t="s">
        <v>32</v>
      </c>
      <c r="B198" s="73"/>
      <c r="C198" s="81"/>
      <c r="D198" s="81"/>
      <c r="E198" s="80" t="s">
        <v>31</v>
      </c>
      <c r="F198" s="79" t="s">
        <v>30</v>
      </c>
      <c r="G198" s="78"/>
      <c r="H198" s="77"/>
      <c r="I198" s="74" t="s">
        <v>29</v>
      </c>
      <c r="J198" s="76" t="s">
        <v>28</v>
      </c>
      <c r="K198" s="75" t="s">
        <v>92</v>
      </c>
      <c r="L198" s="74" t="s">
        <v>91</v>
      </c>
      <c r="M198" s="73"/>
      <c r="N198" s="189">
        <v>1</v>
      </c>
      <c r="O198" s="72"/>
      <c r="P198" s="71" t="s">
        <v>25</v>
      </c>
      <c r="Q198" s="70" t="s">
        <v>24</v>
      </c>
      <c r="R198" s="70" t="s">
        <v>23</v>
      </c>
      <c r="S198" s="70" t="s">
        <v>22</v>
      </c>
      <c r="T198" s="69"/>
      <c r="U198" s="67" t="s">
        <v>21</v>
      </c>
      <c r="V198" s="188" t="s">
        <v>90</v>
      </c>
      <c r="W198" s="67" t="s">
        <v>19</v>
      </c>
      <c r="X198" s="66"/>
    </row>
    <row r="199" spans="1:26" ht="65.25" customHeight="1" x14ac:dyDescent="0.45">
      <c r="A199" s="317" t="s">
        <v>302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301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5"/>
    </row>
    <row r="201" spans="1:26" ht="65.25" hidden="1" customHeight="1" x14ac:dyDescent="0.5">
      <c r="A201" s="338"/>
      <c r="B201" s="52"/>
      <c r="C201" s="52"/>
      <c r="D201" s="52"/>
      <c r="E201" s="253"/>
      <c r="F201" s="48"/>
      <c r="G201" s="55"/>
      <c r="H201" s="246"/>
      <c r="I201" s="246"/>
      <c r="J201" s="47"/>
      <c r="K201" s="47"/>
      <c r="L201" s="47"/>
      <c r="M201" s="246"/>
      <c r="N201" s="246"/>
      <c r="O201" s="246"/>
      <c r="P201" s="47"/>
      <c r="Q201" s="47"/>
      <c r="R201" s="47"/>
      <c r="S201" s="47"/>
      <c r="T201" s="47"/>
      <c r="U201" s="47"/>
      <c r="V201" s="246"/>
      <c r="W201" s="246"/>
      <c r="X201" s="45"/>
    </row>
    <row r="202" spans="1:26" ht="65.25" customHeight="1" x14ac:dyDescent="0.5">
      <c r="A202" s="14"/>
      <c r="B202" s="18" t="s">
        <v>70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69</v>
      </c>
      <c r="B204" s="124"/>
      <c r="C204" s="123"/>
      <c r="D204" s="123"/>
      <c r="E204" s="112"/>
      <c r="F204" s="111"/>
      <c r="G204" s="22">
        <f>G202+G195+G185+G181+G174+G153+G122+G105+G95+G90+G82+G72+G68+G55+G46</f>
        <v>193974.94994999998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194150.15994999997</v>
      </c>
      <c r="N204" s="110">
        <f>N202+N195+N185+N181+N174+N153+N122+N105+N95+N90+N82+N72+N68+N55+N46</f>
        <v>20064.34</v>
      </c>
      <c r="O204" s="110">
        <f>O202+O195+O185+O181+O174+O153+O122+O105+O95+O90+O82+O72+O68+O55+O46</f>
        <v>694.47196875000009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656.17500000000007</v>
      </c>
      <c r="S204" s="110">
        <f>S202+S195+S185+S181+S174+S153+S122+S105+S95+S90+S82+S72+S68+S55+S46</f>
        <v>0</v>
      </c>
      <c r="T204" s="110">
        <f>T202+T195+T185+T181+T174+T153+T122+T105+T95+T90+T82+T72+T68+T55+T46</f>
        <v>21414.98696875</v>
      </c>
      <c r="U204" s="22">
        <f>U202+U195+U185+U181+U174+U153+U122+U105+U95+U90+U82+U72+U68+U55+U46</f>
        <v>172735.17298124998</v>
      </c>
      <c r="V204" s="22">
        <f>V202+V195+V185+V181+V174+V153+V122+V105+V95+V90+V82+V72+V68+V55+V46</f>
        <v>5917.5599999999995</v>
      </c>
      <c r="W204" s="22">
        <f>W202+W195+W185+W181+W174+W153+W122+W105+W95+W90+W82+W72+W68+W55+W46</f>
        <v>166817.61298124999</v>
      </c>
      <c r="X204" s="337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6" t="s">
        <v>300</v>
      </c>
      <c r="Y206" s="335"/>
      <c r="Z206" s="335"/>
    </row>
    <row r="207" spans="1:26" ht="65.25" customHeight="1" x14ac:dyDescent="0.45">
      <c r="A207" s="334" t="s">
        <v>299</v>
      </c>
      <c r="B207" s="327"/>
      <c r="C207" s="331"/>
      <c r="D207" s="331"/>
      <c r="E207" s="331"/>
      <c r="F207" s="333"/>
      <c r="G207" s="331"/>
      <c r="H207" s="332"/>
      <c r="I207" s="331"/>
      <c r="J207" s="331"/>
      <c r="K207" s="331"/>
      <c r="L207" s="331"/>
      <c r="M207" s="327"/>
      <c r="N207" s="330"/>
      <c r="O207" s="330"/>
      <c r="P207" s="330"/>
      <c r="Q207" s="330"/>
      <c r="R207" s="330"/>
      <c r="S207" s="330"/>
      <c r="T207" s="330"/>
      <c r="U207" s="329"/>
      <c r="V207" s="329"/>
      <c r="W207" s="328"/>
      <c r="X207" s="327"/>
    </row>
    <row r="208" spans="1:26" ht="65.25" customHeight="1" x14ac:dyDescent="0.5">
      <c r="A208" s="43" t="s">
        <v>298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47.59</v>
      </c>
      <c r="W208" s="246">
        <f>U208-V208</f>
        <v>2337.3599999999997</v>
      </c>
      <c r="X208" s="35"/>
    </row>
    <row r="209" spans="1:24" ht="65.25" customHeight="1" x14ac:dyDescent="0.5">
      <c r="A209" s="180" t="s">
        <v>297</v>
      </c>
      <c r="B209" s="152"/>
      <c r="C209" s="50"/>
      <c r="D209" s="50"/>
      <c r="E209" s="199"/>
      <c r="F209" s="48"/>
      <c r="G209" s="55"/>
      <c r="H209" s="47"/>
      <c r="I209" s="149"/>
      <c r="J209" s="149"/>
      <c r="K209" s="149"/>
      <c r="L209" s="149"/>
      <c r="M209" s="47"/>
      <c r="N209" s="44"/>
      <c r="O209" s="44"/>
      <c r="P209" s="44"/>
      <c r="Q209" s="44"/>
      <c r="R209" s="44"/>
      <c r="S209" s="44"/>
      <c r="T209" s="44"/>
      <c r="U209" s="47"/>
      <c r="V209" s="47"/>
      <c r="W209" s="246"/>
      <c r="X209" s="27"/>
    </row>
    <row r="210" spans="1:24" ht="65.25" customHeight="1" x14ac:dyDescent="0.5">
      <c r="A210" s="43" t="s">
        <v>296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295</v>
      </c>
      <c r="B211" s="50"/>
      <c r="C211" s="50"/>
      <c r="D211" s="50"/>
      <c r="E211" s="199"/>
      <c r="F211" s="48"/>
      <c r="G211" s="55"/>
      <c r="H211" s="47"/>
      <c r="I211" s="149"/>
      <c r="J211" s="149"/>
      <c r="K211" s="149"/>
      <c r="L211" s="149"/>
      <c r="M211" s="47"/>
      <c r="N211" s="44"/>
      <c r="O211" s="44"/>
      <c r="P211" s="44"/>
      <c r="Q211" s="44"/>
      <c r="R211" s="44"/>
      <c r="S211" s="44"/>
      <c r="T211" s="44"/>
      <c r="U211" s="47"/>
      <c r="V211" s="47"/>
      <c r="W211" s="246"/>
      <c r="X211" s="27"/>
    </row>
    <row r="212" spans="1:24" ht="65.25" customHeight="1" x14ac:dyDescent="0.5">
      <c r="A212" s="43" t="s">
        <v>150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294</v>
      </c>
      <c r="B213" s="50"/>
      <c r="C213" s="50"/>
      <c r="D213" s="50"/>
      <c r="E213" s="199"/>
      <c r="F213" s="48"/>
      <c r="G213" s="55"/>
      <c r="H213" s="47"/>
      <c r="I213" s="149"/>
      <c r="J213" s="149"/>
      <c r="K213" s="149"/>
      <c r="L213" s="149"/>
      <c r="M213" s="47"/>
      <c r="N213" s="44"/>
      <c r="O213" s="44"/>
      <c r="P213" s="44"/>
      <c r="Q213" s="44"/>
      <c r="R213" s="44"/>
      <c r="S213" s="44"/>
      <c r="T213" s="44"/>
      <c r="U213" s="47"/>
      <c r="V213" s="47"/>
      <c r="W213" s="246"/>
      <c r="X213" s="27"/>
    </row>
    <row r="214" spans="1:24" ht="65.25" customHeight="1" x14ac:dyDescent="0.5">
      <c r="A214" s="43" t="s">
        <v>293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5"/>
    </row>
    <row r="215" spans="1:24" ht="65.25" customHeight="1" x14ac:dyDescent="0.5">
      <c r="A215" s="153" t="s">
        <v>292</v>
      </c>
      <c r="B215" s="52"/>
      <c r="C215" s="50"/>
      <c r="D215" s="50"/>
      <c r="E215" s="199"/>
      <c r="F215" s="48"/>
      <c r="G215" s="55"/>
      <c r="H215" s="47"/>
      <c r="I215" s="149"/>
      <c r="J215" s="149"/>
      <c r="K215" s="149"/>
      <c r="L215" s="149"/>
      <c r="M215" s="47"/>
      <c r="N215" s="44"/>
      <c r="O215" s="44"/>
      <c r="P215" s="44"/>
      <c r="Q215" s="44"/>
      <c r="R215" s="44"/>
      <c r="S215" s="44"/>
      <c r="T215" s="44"/>
      <c r="U215" s="47"/>
      <c r="V215" s="47"/>
      <c r="W215" s="246"/>
      <c r="X215" s="45"/>
    </row>
    <row r="216" spans="1:24" ht="65.25" customHeight="1" thickBot="1" x14ac:dyDescent="0.55000000000000004">
      <c r="A216" s="326"/>
      <c r="B216" s="18" t="s">
        <v>70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47.59</v>
      </c>
      <c r="W216" s="15">
        <f>SUM(W208:W215)</f>
        <v>6960.04</v>
      </c>
      <c r="X216" s="8"/>
    </row>
    <row r="217" spans="1:24" s="8" customFormat="1" ht="65.25" customHeight="1" thickBot="1" x14ac:dyDescent="0.55000000000000004">
      <c r="A217" s="105" t="s">
        <v>54</v>
      </c>
      <c r="B217" s="89" t="s">
        <v>53</v>
      </c>
      <c r="C217" s="104" t="s">
        <v>52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51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50</v>
      </c>
    </row>
    <row r="218" spans="1:24" s="8" customFormat="1" ht="65.25" customHeight="1" x14ac:dyDescent="0.45">
      <c r="A218" s="98"/>
      <c r="B218" s="97"/>
      <c r="C218" s="96" t="s">
        <v>49</v>
      </c>
      <c r="D218" s="96" t="s">
        <v>48</v>
      </c>
      <c r="E218" s="95" t="s">
        <v>26</v>
      </c>
      <c r="F218" s="94" t="s">
        <v>47</v>
      </c>
      <c r="G218" s="93" t="s">
        <v>46</v>
      </c>
      <c r="H218" s="92" t="s">
        <v>45</v>
      </c>
      <c r="I218" s="90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6"/>
    </row>
    <row r="219" spans="1:24" s="8" customFormat="1" ht="65.25" customHeight="1" thickBot="1" x14ac:dyDescent="0.5">
      <c r="A219" s="82" t="s">
        <v>32</v>
      </c>
      <c r="B219" s="73"/>
      <c r="C219" s="81"/>
      <c r="D219" s="81"/>
      <c r="E219" s="80" t="s">
        <v>31</v>
      </c>
      <c r="F219" s="79" t="s">
        <v>30</v>
      </c>
      <c r="G219" s="78"/>
      <c r="H219" s="77"/>
      <c r="I219" s="74" t="s">
        <v>29</v>
      </c>
      <c r="J219" s="76" t="s">
        <v>28</v>
      </c>
      <c r="K219" s="75" t="s">
        <v>92</v>
      </c>
      <c r="L219" s="74" t="s">
        <v>91</v>
      </c>
      <c r="M219" s="73"/>
      <c r="N219" s="189">
        <v>1</v>
      </c>
      <c r="O219" s="72"/>
      <c r="P219" s="71" t="s">
        <v>25</v>
      </c>
      <c r="Q219" s="70" t="s">
        <v>24</v>
      </c>
      <c r="R219" s="70" t="s">
        <v>23</v>
      </c>
      <c r="S219" s="70" t="s">
        <v>22</v>
      </c>
      <c r="T219" s="69"/>
      <c r="U219" s="67" t="s">
        <v>21</v>
      </c>
      <c r="V219" s="188" t="s">
        <v>90</v>
      </c>
      <c r="W219" s="67" t="s">
        <v>19</v>
      </c>
      <c r="X219" s="66"/>
    </row>
    <row r="220" spans="1:24" ht="65.25" customHeight="1" x14ac:dyDescent="0.45">
      <c r="A220" s="65" t="s">
        <v>291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290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47.59</v>
      </c>
      <c r="W221" s="36">
        <f>U221-V221</f>
        <v>2337.3599999999997</v>
      </c>
      <c r="X221" s="35"/>
    </row>
    <row r="222" spans="1:24" ht="65.25" customHeight="1" x14ac:dyDescent="0.5">
      <c r="A222" s="58" t="s">
        <v>289</v>
      </c>
      <c r="B222" s="152"/>
      <c r="C222" s="50"/>
      <c r="D222" s="50"/>
      <c r="E222" s="199"/>
      <c r="F222" s="48"/>
      <c r="G222" s="55"/>
      <c r="H222" s="47"/>
      <c r="I222" s="149"/>
      <c r="J222" s="149"/>
      <c r="K222" s="149"/>
      <c r="L222" s="149"/>
      <c r="M222" s="47"/>
      <c r="N222" s="44"/>
      <c r="O222" s="44"/>
      <c r="P222" s="44"/>
      <c r="Q222" s="44"/>
      <c r="R222" s="44"/>
      <c r="S222" s="44"/>
      <c r="T222" s="44"/>
      <c r="U222" s="47"/>
      <c r="V222" s="47"/>
      <c r="W222" s="47"/>
      <c r="X222" s="27"/>
    </row>
    <row r="223" spans="1:24" ht="65.25" customHeight="1" x14ac:dyDescent="0.5">
      <c r="A223" s="325" t="s">
        <v>288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6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f>G223*1%</f>
        <v>20.844000000000001</v>
      </c>
      <c r="S223" s="38">
        <v>0</v>
      </c>
      <c r="T223" s="38">
        <f>N223+O223+P223+Q223+R223+S223</f>
        <v>20.844000000000001</v>
      </c>
      <c r="U223" s="36">
        <f>M223-T223</f>
        <v>2129.5660000000003</v>
      </c>
      <c r="V223" s="46">
        <v>0</v>
      </c>
      <c r="W223" s="36">
        <f>U223-V223</f>
        <v>2129.5660000000003</v>
      </c>
      <c r="X223" s="35"/>
    </row>
    <row r="224" spans="1:24" ht="65.25" customHeight="1" x14ac:dyDescent="0.5">
      <c r="A224" s="300" t="s">
        <v>287</v>
      </c>
      <c r="B224" s="50"/>
      <c r="C224" s="50"/>
      <c r="D224" s="50"/>
      <c r="E224" s="199"/>
      <c r="F224" s="48"/>
      <c r="G224" s="55"/>
      <c r="H224" s="47"/>
      <c r="I224" s="149"/>
      <c r="J224" s="149"/>
      <c r="K224" s="149"/>
      <c r="L224" s="149"/>
      <c r="M224" s="47"/>
      <c r="N224" s="44"/>
      <c r="O224" s="44"/>
      <c r="P224" s="44"/>
      <c r="Q224" s="44"/>
      <c r="R224" s="174"/>
      <c r="S224" s="44"/>
      <c r="T224" s="44"/>
      <c r="U224" s="47"/>
      <c r="V224" s="47"/>
      <c r="W224" s="47"/>
      <c r="X224" s="27"/>
    </row>
    <row r="225" spans="1:24" ht="65.25" customHeight="1" x14ac:dyDescent="0.5">
      <c r="A225" s="43" t="s">
        <v>286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6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46.75</v>
      </c>
      <c r="W225" s="36">
        <f>U225-V225</f>
        <v>2300.7700000000004</v>
      </c>
      <c r="X225" s="35"/>
    </row>
    <row r="226" spans="1:24" ht="65.25" customHeight="1" x14ac:dyDescent="0.5">
      <c r="A226" s="153" t="s">
        <v>285</v>
      </c>
      <c r="B226" s="50"/>
      <c r="C226" s="50"/>
      <c r="D226" s="50"/>
      <c r="E226" s="199"/>
      <c r="F226" s="48"/>
      <c r="G226" s="55"/>
      <c r="H226" s="47"/>
      <c r="I226" s="149"/>
      <c r="J226" s="149"/>
      <c r="K226" s="149"/>
      <c r="L226" s="149"/>
      <c r="M226" s="47"/>
      <c r="N226" s="44"/>
      <c r="O226" s="44"/>
      <c r="P226" s="44"/>
      <c r="Q226" s="44"/>
      <c r="R226" s="44"/>
      <c r="S226" s="44"/>
      <c r="T226" s="44"/>
      <c r="U226" s="47"/>
      <c r="V226" s="47"/>
      <c r="W226" s="47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6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6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7"/>
      <c r="I228" s="149"/>
      <c r="J228" s="149"/>
      <c r="K228" s="149"/>
      <c r="L228" s="149"/>
      <c r="M228" s="47"/>
      <c r="N228" s="44"/>
      <c r="O228" s="44"/>
      <c r="P228" s="44"/>
      <c r="Q228" s="44"/>
      <c r="R228" s="44"/>
      <c r="S228" s="44"/>
      <c r="T228" s="44"/>
      <c r="U228" s="47"/>
      <c r="V228" s="47"/>
      <c r="W228" s="47"/>
      <c r="X228" s="27"/>
    </row>
    <row r="229" spans="1:24" ht="65.25" customHeight="1" x14ac:dyDescent="0.5">
      <c r="A229" s="43" t="s">
        <v>284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6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6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283</v>
      </c>
      <c r="B230" s="50"/>
      <c r="C230" s="50"/>
      <c r="D230" s="50"/>
      <c r="E230" s="199"/>
      <c r="F230" s="48"/>
      <c r="G230" s="55"/>
      <c r="H230" s="47"/>
      <c r="I230" s="149"/>
      <c r="J230" s="149"/>
      <c r="K230" s="149"/>
      <c r="L230" s="149"/>
      <c r="M230" s="47"/>
      <c r="N230" s="44"/>
      <c r="O230" s="44"/>
      <c r="P230" s="44"/>
      <c r="Q230" s="44"/>
      <c r="R230" s="174"/>
      <c r="S230" s="44"/>
      <c r="T230" s="44"/>
      <c r="U230" s="47"/>
      <c r="V230" s="47"/>
      <c r="W230" s="47"/>
      <c r="X230" s="27"/>
    </row>
    <row r="231" spans="1:24" ht="65.25" customHeight="1" x14ac:dyDescent="0.5">
      <c r="A231" s="13"/>
      <c r="B231" s="18" t="s">
        <v>70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49.513500000000001</v>
      </c>
      <c r="S231" s="166">
        <f>SUM(S221:S230)</f>
        <v>0</v>
      </c>
      <c r="T231" s="166">
        <f>SUM(T221:T230)</f>
        <v>146.01853125</v>
      </c>
      <c r="U231" s="15">
        <f>SUM(U221:U230)</f>
        <v>9603.8114687500001</v>
      </c>
      <c r="V231" s="15">
        <f>SUM(V221:V230)</f>
        <v>94.34</v>
      </c>
      <c r="W231" s="15">
        <f>SUM(W221:W230)</f>
        <v>9509.47146875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69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49.513500000000001</v>
      </c>
      <c r="S233" s="110">
        <f>S231+S216</f>
        <v>0</v>
      </c>
      <c r="T233" s="110">
        <f>T231+T216</f>
        <v>146.01853125</v>
      </c>
      <c r="U233" s="22">
        <f>U231+U216</f>
        <v>16611.441468749999</v>
      </c>
      <c r="V233" s="22">
        <f>V231+V216</f>
        <v>141.93</v>
      </c>
      <c r="W233" s="22">
        <f>W231+W216</f>
        <v>16469.511468749999</v>
      </c>
      <c r="X233" s="324"/>
    </row>
    <row r="234" spans="1:24" ht="65.25" customHeight="1" x14ac:dyDescent="0.5">
      <c r="A234" s="323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54</v>
      </c>
      <c r="B237" s="89" t="s">
        <v>53</v>
      </c>
      <c r="C237" s="104" t="s">
        <v>52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51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50</v>
      </c>
    </row>
    <row r="238" spans="1:24" ht="65.25" customHeight="1" x14ac:dyDescent="0.45">
      <c r="A238" s="98"/>
      <c r="B238" s="97"/>
      <c r="C238" s="96" t="s">
        <v>49</v>
      </c>
      <c r="D238" s="96" t="s">
        <v>48</v>
      </c>
      <c r="E238" s="95" t="s">
        <v>26</v>
      </c>
      <c r="F238" s="94" t="s">
        <v>47</v>
      </c>
      <c r="G238" s="93" t="s">
        <v>55</v>
      </c>
      <c r="H238" s="92" t="s">
        <v>45</v>
      </c>
      <c r="I238" s="90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6"/>
    </row>
    <row r="239" spans="1:24" ht="65.25" customHeight="1" thickBot="1" x14ac:dyDescent="0.5">
      <c r="A239" s="82" t="s">
        <v>32</v>
      </c>
      <c r="B239" s="73"/>
      <c r="C239" s="81"/>
      <c r="D239" s="81"/>
      <c r="E239" s="80" t="s">
        <v>31</v>
      </c>
      <c r="F239" s="79" t="s">
        <v>30</v>
      </c>
      <c r="G239" s="78"/>
      <c r="H239" s="77"/>
      <c r="I239" s="74" t="s">
        <v>29</v>
      </c>
      <c r="J239" s="76" t="s">
        <v>28</v>
      </c>
      <c r="K239" s="75" t="s">
        <v>92</v>
      </c>
      <c r="L239" s="74" t="s">
        <v>91</v>
      </c>
      <c r="M239" s="73"/>
      <c r="N239" s="189">
        <v>1</v>
      </c>
      <c r="O239" s="72"/>
      <c r="P239" s="71" t="s">
        <v>25</v>
      </c>
      <c r="Q239" s="70" t="s">
        <v>24</v>
      </c>
      <c r="R239" s="70" t="s">
        <v>23</v>
      </c>
      <c r="S239" s="70" t="s">
        <v>22</v>
      </c>
      <c r="T239" s="69"/>
      <c r="U239" s="67" t="s">
        <v>21</v>
      </c>
      <c r="V239" s="188" t="s">
        <v>90</v>
      </c>
      <c r="W239" s="67" t="s">
        <v>19</v>
      </c>
      <c r="X239" s="66"/>
    </row>
    <row r="240" spans="1:24" ht="65.25" customHeight="1" x14ac:dyDescent="0.45">
      <c r="A240" s="317" t="s">
        <v>282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281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1321.2</v>
      </c>
      <c r="W241" s="36">
        <f>U241-V241</f>
        <v>7256.12</v>
      </c>
      <c r="X241" s="35"/>
    </row>
    <row r="242" spans="1:24" ht="65.25" customHeight="1" x14ac:dyDescent="0.5">
      <c r="A242" s="197" t="s">
        <v>280</v>
      </c>
      <c r="B242" s="50"/>
      <c r="C242" s="50"/>
      <c r="D242" s="50"/>
      <c r="E242" s="199"/>
      <c r="F242" s="48"/>
      <c r="G242" s="55"/>
      <c r="H242" s="47"/>
      <c r="I242" s="149"/>
      <c r="J242" s="149"/>
      <c r="K242" s="149"/>
      <c r="L242" s="149"/>
      <c r="M242" s="47"/>
      <c r="N242" s="44"/>
      <c r="O242" s="44"/>
      <c r="P242" s="44"/>
      <c r="Q242" s="44"/>
      <c r="R242" s="44"/>
      <c r="S242" s="44"/>
      <c r="T242" s="44"/>
      <c r="U242" s="47"/>
      <c r="V242" s="47"/>
      <c r="W242" s="47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5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5"/>
      <c r="B244" s="50"/>
      <c r="C244" s="50"/>
      <c r="D244" s="50"/>
      <c r="E244" s="199"/>
      <c r="F244" s="48"/>
      <c r="G244" s="55"/>
      <c r="H244" s="47"/>
      <c r="I244" s="47"/>
      <c r="J244" s="149"/>
      <c r="K244" s="149"/>
      <c r="L244" s="149"/>
      <c r="M244" s="47"/>
      <c r="N244" s="44"/>
      <c r="O244" s="210"/>
      <c r="P244" s="44"/>
      <c r="Q244" s="44"/>
      <c r="R244" s="44"/>
      <c r="S244" s="44"/>
      <c r="T244" s="44"/>
      <c r="U244" s="47"/>
      <c r="V244" s="47"/>
      <c r="W244" s="47"/>
      <c r="X244" s="27"/>
    </row>
    <row r="245" spans="1:24" ht="65.25" customHeight="1" x14ac:dyDescent="0.5">
      <c r="A245" s="59" t="s">
        <v>279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278</v>
      </c>
      <c r="B246" s="50"/>
      <c r="C246" s="50"/>
      <c r="D246" s="50"/>
      <c r="E246" s="199"/>
      <c r="F246" s="48"/>
      <c r="G246" s="55"/>
      <c r="H246" s="47"/>
      <c r="I246" s="47"/>
      <c r="J246" s="149"/>
      <c r="K246" s="149"/>
      <c r="L246" s="149"/>
      <c r="M246" s="47"/>
      <c r="N246" s="44"/>
      <c r="O246" s="44"/>
      <c r="P246" s="44"/>
      <c r="Q246" s="44"/>
      <c r="R246" s="44"/>
      <c r="S246" s="44"/>
      <c r="T246" s="44"/>
      <c r="U246" s="47"/>
      <c r="V246" s="47"/>
      <c r="W246" s="47"/>
      <c r="X246" s="27"/>
    </row>
    <row r="247" spans="1:24" ht="65.25" customHeight="1" x14ac:dyDescent="0.5">
      <c r="A247" s="185" t="s">
        <v>277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276</v>
      </c>
      <c r="B248" s="152"/>
      <c r="C248" s="50"/>
      <c r="D248" s="50"/>
      <c r="E248" s="199"/>
      <c r="F248" s="48"/>
      <c r="G248" s="55"/>
      <c r="H248" s="47"/>
      <c r="I248" s="149"/>
      <c r="J248" s="149"/>
      <c r="K248" s="149"/>
      <c r="L248" s="149"/>
      <c r="M248" s="47"/>
      <c r="N248" s="174"/>
      <c r="O248" s="44"/>
      <c r="P248" s="44"/>
      <c r="Q248" s="44"/>
      <c r="R248" s="44"/>
      <c r="S248" s="44"/>
      <c r="T248" s="44"/>
      <c r="U248" s="47"/>
      <c r="V248" s="47"/>
      <c r="W248" s="47"/>
      <c r="X248" s="27"/>
    </row>
    <row r="249" spans="1:24" ht="65.25" hidden="1" customHeight="1" x14ac:dyDescent="0.5">
      <c r="A249" s="59" t="s">
        <v>275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5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5"/>
      <c r="B250" s="152"/>
      <c r="C250" s="50"/>
      <c r="D250" s="50"/>
      <c r="E250" s="199"/>
      <c r="F250" s="48"/>
      <c r="G250" s="55"/>
      <c r="H250" s="47"/>
      <c r="I250" s="149"/>
      <c r="J250" s="149"/>
      <c r="K250" s="149"/>
      <c r="L250" s="149"/>
      <c r="M250" s="47"/>
      <c r="N250" s="44"/>
      <c r="O250" s="210"/>
      <c r="P250" s="44"/>
      <c r="Q250" s="44"/>
      <c r="R250" s="44"/>
      <c r="S250" s="44"/>
      <c r="T250" s="44"/>
      <c r="U250" s="47"/>
      <c r="V250" s="47"/>
      <c r="W250" s="47"/>
      <c r="X250" s="27"/>
    </row>
    <row r="251" spans="1:24" s="5" customFormat="1" ht="65.25" customHeight="1" x14ac:dyDescent="0.5">
      <c r="A251" s="169"/>
      <c r="B251" s="148" t="s">
        <v>70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1321.2</v>
      </c>
      <c r="W251" s="144">
        <f>SUM(W241:W250)</f>
        <v>19105.803104687497</v>
      </c>
      <c r="X251" s="322"/>
    </row>
    <row r="252" spans="1:24" s="5" customFormat="1" ht="65.25" customHeight="1" x14ac:dyDescent="0.45">
      <c r="A252" s="65" t="s">
        <v>274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273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9">
        <f>U253-V253</f>
        <v>4754.1773437499996</v>
      </c>
      <c r="X253" s="35"/>
    </row>
    <row r="254" spans="1:24" s="5" customFormat="1" ht="65.25" customHeight="1" x14ac:dyDescent="0.5">
      <c r="A254" s="58" t="s">
        <v>272</v>
      </c>
      <c r="B254" s="50"/>
      <c r="C254" s="50"/>
      <c r="D254" s="50"/>
      <c r="E254" s="199"/>
      <c r="F254" s="48"/>
      <c r="G254" s="55"/>
      <c r="H254" s="47"/>
      <c r="I254" s="149"/>
      <c r="J254" s="149"/>
      <c r="K254" s="149"/>
      <c r="L254" s="149"/>
      <c r="M254" s="47"/>
      <c r="N254" s="44"/>
      <c r="O254" s="44"/>
      <c r="P254" s="44"/>
      <c r="Q254" s="44"/>
      <c r="R254" s="174"/>
      <c r="S254" s="44"/>
      <c r="T254" s="44"/>
      <c r="U254" s="47"/>
      <c r="V254" s="47"/>
      <c r="W254" s="209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5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9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7"/>
      <c r="I256" s="149"/>
      <c r="J256" s="149"/>
      <c r="K256" s="149"/>
      <c r="L256" s="149"/>
      <c r="M256" s="47"/>
      <c r="N256" s="44"/>
      <c r="O256" s="210"/>
      <c r="P256" s="44"/>
      <c r="Q256" s="44"/>
      <c r="R256" s="44"/>
      <c r="S256" s="44"/>
      <c r="T256" s="44"/>
      <c r="U256" s="47"/>
      <c r="V256" s="47"/>
      <c r="W256" s="209"/>
      <c r="X256" s="27"/>
    </row>
    <row r="257" spans="1:24" s="5" customFormat="1" ht="65.25" customHeight="1" x14ac:dyDescent="0.5">
      <c r="A257" s="59" t="s">
        <v>271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5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121.68</v>
      </c>
      <c r="W257" s="319">
        <f>U257-V257</f>
        <v>3576.2699999999995</v>
      </c>
      <c r="X257" s="35"/>
    </row>
    <row r="258" spans="1:24" s="5" customFormat="1" ht="65.25" customHeight="1" x14ac:dyDescent="0.5">
      <c r="A258" s="171" t="s">
        <v>270</v>
      </c>
      <c r="B258" s="160"/>
      <c r="C258" s="50"/>
      <c r="D258" s="50"/>
      <c r="E258" s="199"/>
      <c r="F258" s="48"/>
      <c r="G258" s="55"/>
      <c r="H258" s="47"/>
      <c r="I258" s="149"/>
      <c r="J258" s="149"/>
      <c r="K258" s="149"/>
      <c r="L258" s="149"/>
      <c r="M258" s="47"/>
      <c r="N258" s="44"/>
      <c r="O258" s="210"/>
      <c r="P258" s="44"/>
      <c r="Q258" s="44"/>
      <c r="R258" s="44"/>
      <c r="S258" s="44"/>
      <c r="T258" s="44"/>
      <c r="U258" s="47"/>
      <c r="V258" s="47"/>
      <c r="W258" s="209"/>
      <c r="X258" s="154"/>
    </row>
    <row r="259" spans="1:24" s="5" customFormat="1" ht="65.25" customHeight="1" x14ac:dyDescent="0.5">
      <c r="A259" s="169"/>
      <c r="B259" s="148" t="s">
        <v>70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121.68</v>
      </c>
      <c r="W259" s="144">
        <f>SUM(W253:W258)</f>
        <v>8330.4473437499983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269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268</v>
      </c>
      <c r="B262" s="173"/>
      <c r="C262" s="173">
        <v>1100</v>
      </c>
      <c r="D262" s="173">
        <v>1000</v>
      </c>
      <c r="E262" s="172">
        <v>334.64</v>
      </c>
      <c r="F262" s="218">
        <v>15</v>
      </c>
      <c r="G262" s="41">
        <f>E262*F262</f>
        <v>5019.5999999999995</v>
      </c>
      <c r="H262" s="319">
        <v>0</v>
      </c>
      <c r="I262" s="225">
        <v>0</v>
      </c>
      <c r="J262" s="225">
        <v>0</v>
      </c>
      <c r="K262" s="225">
        <v>0</v>
      </c>
      <c r="L262" s="225">
        <v>0</v>
      </c>
      <c r="M262" s="319">
        <f>G262+H262+I262+J262+K262+L262</f>
        <v>5019.5999999999995</v>
      </c>
      <c r="N262" s="215">
        <v>527.02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f>N262+O262+P262+Q262+R262+S262</f>
        <v>527.02</v>
      </c>
      <c r="U262" s="319">
        <f>M262-T262</f>
        <v>4492.58</v>
      </c>
      <c r="V262" s="36">
        <v>200.78</v>
      </c>
      <c r="W262" s="319">
        <f>U262-V262</f>
        <v>4291.8</v>
      </c>
      <c r="X262" s="321"/>
    </row>
    <row r="263" spans="1:24" s="7" customFormat="1" ht="65.25" customHeight="1" x14ac:dyDescent="0.5">
      <c r="A263" s="320" t="s">
        <v>267</v>
      </c>
      <c r="B263" s="152"/>
      <c r="C263" s="152"/>
      <c r="D263" s="152"/>
      <c r="E263" s="199"/>
      <c r="F263" s="212"/>
      <c r="G263" s="57"/>
      <c r="H263" s="209"/>
      <c r="I263" s="211"/>
      <c r="J263" s="211"/>
      <c r="K263" s="211"/>
      <c r="L263" s="211"/>
      <c r="M263" s="209"/>
      <c r="N263" s="210"/>
      <c r="O263" s="210"/>
      <c r="P263" s="210"/>
      <c r="Q263" s="210"/>
      <c r="R263" s="210"/>
      <c r="S263" s="210"/>
      <c r="T263" s="210"/>
      <c r="U263" s="209"/>
      <c r="V263" s="47"/>
      <c r="W263" s="209"/>
      <c r="X263" s="208"/>
    </row>
    <row r="264" spans="1:24" s="5" customFormat="1" ht="65.25" customHeight="1" x14ac:dyDescent="0.5">
      <c r="A264" s="258" t="s">
        <v>266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9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176">
        <f>G264*1%</f>
        <v>29.97</v>
      </c>
      <c r="S264" s="38">
        <f>H264*1%</f>
        <v>0</v>
      </c>
      <c r="T264" s="215">
        <f>N264+O264+P264+Q264+R264+S264</f>
        <v>142.169375</v>
      </c>
      <c r="U264" s="319">
        <f>M264-T264</f>
        <v>2854.8306250000001</v>
      </c>
      <c r="V264" s="36">
        <v>190</v>
      </c>
      <c r="W264" s="319">
        <f>U264-V264</f>
        <v>2664.8306250000001</v>
      </c>
      <c r="X264" s="35"/>
    </row>
    <row r="265" spans="1:24" s="5" customFormat="1" ht="65.25" customHeight="1" x14ac:dyDescent="0.5">
      <c r="A265" s="58" t="s">
        <v>265</v>
      </c>
      <c r="B265" s="50"/>
      <c r="C265" s="50"/>
      <c r="D265" s="50"/>
      <c r="E265" s="199"/>
      <c r="F265" s="48"/>
      <c r="G265" s="57"/>
      <c r="H265" s="47"/>
      <c r="I265" s="149"/>
      <c r="J265" s="149"/>
      <c r="K265" s="149"/>
      <c r="L265" s="149"/>
      <c r="M265" s="209"/>
      <c r="N265" s="44"/>
      <c r="O265" s="44"/>
      <c r="P265" s="44"/>
      <c r="Q265" s="44"/>
      <c r="R265" s="174"/>
      <c r="S265" s="44"/>
      <c r="T265" s="210"/>
      <c r="U265" s="209"/>
      <c r="V265" s="47"/>
      <c r="W265" s="209"/>
      <c r="X265" s="27"/>
    </row>
    <row r="266" spans="1:24" s="5" customFormat="1" ht="65.25" customHeight="1" x14ac:dyDescent="0.5">
      <c r="A266" s="258" t="s">
        <v>264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9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5">
        <f>N266+O266+P266+Q266+R266+S266</f>
        <v>0</v>
      </c>
      <c r="U266" s="319">
        <f>M266-T266</f>
        <v>0</v>
      </c>
      <c r="V266" s="36">
        <f>G266*2%</f>
        <v>0</v>
      </c>
      <c r="W266" s="319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7"/>
      <c r="I267" s="149"/>
      <c r="J267" s="149"/>
      <c r="K267" s="149"/>
      <c r="L267" s="149"/>
      <c r="M267" s="209"/>
      <c r="N267" s="44"/>
      <c r="O267" s="44"/>
      <c r="P267" s="44"/>
      <c r="Q267" s="44"/>
      <c r="R267" s="44"/>
      <c r="S267" s="44"/>
      <c r="T267" s="210"/>
      <c r="U267" s="209"/>
      <c r="V267" s="47"/>
      <c r="W267" s="209"/>
      <c r="X267" s="27"/>
    </row>
    <row r="268" spans="1:24" s="5" customFormat="1" ht="65.25" customHeight="1" thickBot="1" x14ac:dyDescent="0.55000000000000004">
      <c r="A268" s="169"/>
      <c r="B268" s="148" t="s">
        <v>70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390.78</v>
      </c>
      <c r="W268" s="144">
        <f>SUM(W262:W267)</f>
        <v>6956.6306249999998</v>
      </c>
      <c r="X268" s="143"/>
    </row>
    <row r="269" spans="1:24" s="8" customFormat="1" ht="65.25" customHeight="1" thickBot="1" x14ac:dyDescent="0.55000000000000004">
      <c r="A269" s="105" t="s">
        <v>54</v>
      </c>
      <c r="B269" s="89" t="s">
        <v>53</v>
      </c>
      <c r="C269" s="104" t="s">
        <v>52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51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50</v>
      </c>
    </row>
    <row r="270" spans="1:24" s="8" customFormat="1" ht="65.25" customHeight="1" x14ac:dyDescent="0.45">
      <c r="A270" s="98"/>
      <c r="B270" s="97"/>
      <c r="C270" s="96" t="s">
        <v>49</v>
      </c>
      <c r="D270" s="96" t="s">
        <v>48</v>
      </c>
      <c r="E270" s="95" t="s">
        <v>26</v>
      </c>
      <c r="F270" s="94" t="s">
        <v>47</v>
      </c>
      <c r="G270" s="93" t="s">
        <v>46</v>
      </c>
      <c r="H270" s="92" t="s">
        <v>45</v>
      </c>
      <c r="I270" s="90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6"/>
    </row>
    <row r="271" spans="1:24" s="8" customFormat="1" ht="65.25" customHeight="1" thickBot="1" x14ac:dyDescent="0.5">
      <c r="A271" s="82" t="s">
        <v>32</v>
      </c>
      <c r="B271" s="73"/>
      <c r="C271" s="81"/>
      <c r="D271" s="81"/>
      <c r="E271" s="80" t="s">
        <v>31</v>
      </c>
      <c r="F271" s="79" t="s">
        <v>30</v>
      </c>
      <c r="G271" s="78"/>
      <c r="H271" s="77"/>
      <c r="I271" s="74" t="s">
        <v>29</v>
      </c>
      <c r="J271" s="76" t="s">
        <v>28</v>
      </c>
      <c r="K271" s="75" t="s">
        <v>92</v>
      </c>
      <c r="L271" s="74" t="s">
        <v>91</v>
      </c>
      <c r="M271" s="73"/>
      <c r="N271" s="189">
        <v>1</v>
      </c>
      <c r="O271" s="72"/>
      <c r="P271" s="71" t="s">
        <v>25</v>
      </c>
      <c r="Q271" s="70" t="s">
        <v>24</v>
      </c>
      <c r="R271" s="70" t="s">
        <v>23</v>
      </c>
      <c r="S271" s="70" t="s">
        <v>22</v>
      </c>
      <c r="T271" s="69"/>
      <c r="U271" s="67" t="s">
        <v>21</v>
      </c>
      <c r="V271" s="188" t="s">
        <v>90</v>
      </c>
      <c r="W271" s="67" t="s">
        <v>19</v>
      </c>
      <c r="X271" s="66"/>
    </row>
    <row r="272" spans="1:24" s="5" customFormat="1" ht="65.25" customHeight="1" x14ac:dyDescent="0.5">
      <c r="A272" s="317" t="s">
        <v>263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262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9">
        <f>U273-V273</f>
        <v>4569.8903124999997</v>
      </c>
      <c r="X273" s="35"/>
    </row>
    <row r="274" spans="1:24" s="5" customFormat="1" ht="65.25" customHeight="1" x14ac:dyDescent="0.5">
      <c r="A274" s="220" t="s">
        <v>261</v>
      </c>
      <c r="B274" s="50"/>
      <c r="C274" s="50"/>
      <c r="D274" s="50"/>
      <c r="E274" s="199"/>
      <c r="F274" s="48"/>
      <c r="G274" s="55"/>
      <c r="H274" s="47"/>
      <c r="I274" s="149"/>
      <c r="J274" s="149"/>
      <c r="K274" s="149"/>
      <c r="L274" s="149"/>
      <c r="M274" s="47"/>
      <c r="N274" s="174"/>
      <c r="O274" s="44"/>
      <c r="P274" s="44"/>
      <c r="Q274" s="44"/>
      <c r="R274" s="44"/>
      <c r="S274" s="44"/>
      <c r="T274" s="44"/>
      <c r="U274" s="44"/>
      <c r="V274" s="47"/>
      <c r="W274" s="209"/>
      <c r="X274" s="27"/>
    </row>
    <row r="275" spans="1:24" s="5" customFormat="1" ht="65.25" customHeight="1" x14ac:dyDescent="0.5">
      <c r="A275" s="169"/>
      <c r="B275" s="148" t="s">
        <v>70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260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259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7"/>
      <c r="I278" s="149"/>
      <c r="J278" s="149"/>
      <c r="K278" s="149"/>
      <c r="L278" s="149"/>
      <c r="M278" s="47"/>
      <c r="N278" s="44"/>
      <c r="O278" s="44"/>
      <c r="P278" s="44"/>
      <c r="Q278" s="44"/>
      <c r="R278" s="44"/>
      <c r="S278" s="44"/>
      <c r="T278" s="44"/>
      <c r="U278" s="44"/>
      <c r="V278" s="47"/>
      <c r="W278" s="47"/>
      <c r="X278" s="27"/>
    </row>
    <row r="279" spans="1:24" s="5" customFormat="1" ht="65.25" hidden="1" customHeight="1" x14ac:dyDescent="0.5">
      <c r="A279" s="162" t="s">
        <v>258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257</v>
      </c>
      <c r="B280" s="50"/>
      <c r="C280" s="50"/>
      <c r="D280" s="50"/>
      <c r="E280" s="199"/>
      <c r="F280" s="48"/>
      <c r="G280" s="55"/>
      <c r="H280" s="47"/>
      <c r="I280" s="149"/>
      <c r="J280" s="149"/>
      <c r="K280" s="149"/>
      <c r="L280" s="149"/>
      <c r="M280" s="47"/>
      <c r="N280" s="44"/>
      <c r="O280" s="44"/>
      <c r="P280" s="44"/>
      <c r="Q280" s="44"/>
      <c r="R280" s="44"/>
      <c r="S280" s="44"/>
      <c r="T280" s="44"/>
      <c r="U280" s="44"/>
      <c r="V280" s="47"/>
      <c r="W280" s="47"/>
      <c r="X280" s="27"/>
    </row>
    <row r="281" spans="1:24" s="5" customFormat="1" ht="65.25" customHeight="1" x14ac:dyDescent="0.5">
      <c r="A281" s="258" t="s">
        <v>214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256</v>
      </c>
      <c r="B282" s="50"/>
      <c r="C282" s="50"/>
      <c r="D282" s="50"/>
      <c r="E282" s="199"/>
      <c r="F282" s="48"/>
      <c r="G282" s="55"/>
      <c r="H282" s="47"/>
      <c r="I282" s="149"/>
      <c r="J282" s="149"/>
      <c r="K282" s="149"/>
      <c r="L282" s="149"/>
      <c r="M282" s="47"/>
      <c r="N282" s="44"/>
      <c r="O282" s="44"/>
      <c r="P282" s="44"/>
      <c r="Q282" s="44"/>
      <c r="R282" s="174"/>
      <c r="S282" s="44"/>
      <c r="T282" s="44"/>
      <c r="U282" s="44"/>
      <c r="V282" s="47"/>
      <c r="W282" s="47"/>
      <c r="X282" s="27"/>
    </row>
    <row r="283" spans="1:24" s="5" customFormat="1" ht="65.25" customHeight="1" x14ac:dyDescent="0.5">
      <c r="A283" s="169"/>
      <c r="B283" s="148" t="s">
        <v>70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255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254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f>G285*1.1875%</f>
        <v>68.04731249999999</v>
      </c>
      <c r="P285" s="38">
        <v>0</v>
      </c>
      <c r="Q285" s="38">
        <v>0</v>
      </c>
      <c r="R285" s="176">
        <f>G285*1%</f>
        <v>57.302999999999997</v>
      </c>
      <c r="S285" s="38">
        <v>0</v>
      </c>
      <c r="T285" s="38">
        <f>N285+O285+P285+Q285+R285+S285</f>
        <v>802.15031249999993</v>
      </c>
      <c r="U285" s="38">
        <f>M285-T285</f>
        <v>4928.1496874999993</v>
      </c>
      <c r="V285" s="36">
        <v>150</v>
      </c>
      <c r="W285" s="36">
        <f>U285-V285</f>
        <v>4778.1496874999993</v>
      </c>
      <c r="X285" s="35"/>
    </row>
    <row r="286" spans="1:24" s="5" customFormat="1" ht="65.25" customHeight="1" x14ac:dyDescent="0.5">
      <c r="A286" s="197" t="s">
        <v>253</v>
      </c>
      <c r="B286" s="50"/>
      <c r="C286" s="50"/>
      <c r="D286" s="50"/>
      <c r="E286" s="199"/>
      <c r="F286" s="48"/>
      <c r="G286" s="55"/>
      <c r="H286" s="47"/>
      <c r="I286" s="149"/>
      <c r="J286" s="149"/>
      <c r="K286" s="149"/>
      <c r="L286" s="149"/>
      <c r="M286" s="47"/>
      <c r="N286" s="44"/>
      <c r="O286" s="44"/>
      <c r="P286" s="44"/>
      <c r="Q286" s="44"/>
      <c r="R286" s="174"/>
      <c r="S286" s="44"/>
      <c r="T286" s="44"/>
      <c r="U286" s="44"/>
      <c r="V286" s="47"/>
      <c r="W286" s="47"/>
      <c r="X286" s="27"/>
    </row>
    <row r="287" spans="1:24" s="5" customFormat="1" ht="65.25" customHeight="1" x14ac:dyDescent="0.5">
      <c r="A287" s="162" t="s">
        <v>252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6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118.14</v>
      </c>
      <c r="W287" s="36">
        <f>U287-V287</f>
        <v>3480.65</v>
      </c>
      <c r="X287" s="154"/>
    </row>
    <row r="288" spans="1:24" s="5" customFormat="1" ht="65.25" customHeight="1" x14ac:dyDescent="0.5">
      <c r="A288" s="171" t="s">
        <v>251</v>
      </c>
      <c r="B288" s="160"/>
      <c r="C288" s="160"/>
      <c r="D288" s="160"/>
      <c r="E288" s="170"/>
      <c r="F288" s="48"/>
      <c r="G288" s="55"/>
      <c r="H288" s="46"/>
      <c r="I288" s="157"/>
      <c r="J288" s="149"/>
      <c r="K288" s="149"/>
      <c r="L288" s="149"/>
      <c r="M288" s="47"/>
      <c r="N288" s="155"/>
      <c r="O288" s="155"/>
      <c r="P288" s="44"/>
      <c r="Q288" s="44"/>
      <c r="R288" s="44"/>
      <c r="S288" s="44"/>
      <c r="T288" s="44"/>
      <c r="U288" s="44"/>
      <c r="V288" s="47"/>
      <c r="W288" s="47"/>
      <c r="X288" s="154"/>
    </row>
    <row r="289" spans="1:24" s="5" customFormat="1" ht="65.25" customHeight="1" x14ac:dyDescent="0.5">
      <c r="A289" s="169"/>
      <c r="B289" s="148" t="s">
        <v>70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68.04731249999999</v>
      </c>
      <c r="P289" s="145">
        <f>P287+P285</f>
        <v>0</v>
      </c>
      <c r="Q289" s="145">
        <f>Q287+Q285</f>
        <v>0</v>
      </c>
      <c r="R289" s="145">
        <f>R287+R285</f>
        <v>57.302999999999997</v>
      </c>
      <c r="S289" s="145">
        <f>S287+S285</f>
        <v>0</v>
      </c>
      <c r="T289" s="145">
        <f>T287+T285</f>
        <v>1141.3103125</v>
      </c>
      <c r="U289" s="145">
        <f>U287+U285</f>
        <v>8526.9396874999984</v>
      </c>
      <c r="V289" s="144">
        <f>V287+V285</f>
        <v>268.14</v>
      </c>
      <c r="W289" s="144">
        <f>W287+W285</f>
        <v>8258.799687499999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250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249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6">
        <v>0</v>
      </c>
      <c r="I292" s="157"/>
      <c r="J292" s="156">
        <v>0</v>
      </c>
      <c r="K292" s="156">
        <v>0</v>
      </c>
      <c r="L292" s="156">
        <v>0</v>
      </c>
      <c r="M292" s="46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6">
        <v>0</v>
      </c>
      <c r="W292" s="46">
        <f>U292-V292</f>
        <v>6466.4953125000002</v>
      </c>
      <c r="X292" s="318"/>
    </row>
    <row r="293" spans="1:24" s="5" customFormat="1" ht="65.25" customHeight="1" x14ac:dyDescent="0.5">
      <c r="A293" s="58" t="s">
        <v>248</v>
      </c>
      <c r="B293" s="50"/>
      <c r="C293" s="50"/>
      <c r="D293" s="50"/>
      <c r="E293" s="199"/>
      <c r="F293" s="48"/>
      <c r="G293" s="55"/>
      <c r="H293" s="47"/>
      <c r="I293" s="149"/>
      <c r="J293" s="149"/>
      <c r="K293" s="149"/>
      <c r="L293" s="149"/>
      <c r="M293" s="47"/>
      <c r="N293" s="44"/>
      <c r="O293" s="44"/>
      <c r="P293" s="44"/>
      <c r="Q293" s="44"/>
      <c r="R293" s="44"/>
      <c r="S293" s="44"/>
      <c r="T293" s="44"/>
      <c r="U293" s="44"/>
      <c r="V293" s="47"/>
      <c r="W293" s="47"/>
      <c r="X293" s="27"/>
    </row>
    <row r="294" spans="1:24" s="5" customFormat="1" ht="65.25" customHeight="1" x14ac:dyDescent="0.5">
      <c r="A294" s="43" t="s">
        <v>247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6">
        <v>0</v>
      </c>
      <c r="I294" s="157">
        <v>0</v>
      </c>
      <c r="J294" s="156">
        <v>0</v>
      </c>
      <c r="K294" s="156">
        <v>0</v>
      </c>
      <c r="L294" s="156">
        <v>0</v>
      </c>
      <c r="M294" s="46">
        <f>G294+H294+I294+J294+K294+L294</f>
        <v>2997</v>
      </c>
      <c r="N294" s="155">
        <v>76.61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142.169375</v>
      </c>
      <c r="U294" s="38">
        <f>M294-T294</f>
        <v>2854.8306250000001</v>
      </c>
      <c r="V294" s="46">
        <v>0</v>
      </c>
      <c r="W294" s="46">
        <f>U294-V294</f>
        <v>2854.8306250000001</v>
      </c>
      <c r="X294" s="35"/>
    </row>
    <row r="295" spans="1:24" s="5" customFormat="1" ht="65.25" customHeight="1" x14ac:dyDescent="0.5">
      <c r="A295" s="58" t="s">
        <v>246</v>
      </c>
      <c r="B295" s="50"/>
      <c r="C295" s="50"/>
      <c r="D295" s="50"/>
      <c r="E295" s="199"/>
      <c r="F295" s="48"/>
      <c r="G295" s="55"/>
      <c r="H295" s="47"/>
      <c r="I295" s="149"/>
      <c r="J295" s="149"/>
      <c r="K295" s="149"/>
      <c r="L295" s="149"/>
      <c r="M295" s="47"/>
      <c r="N295" s="44"/>
      <c r="O295" s="44"/>
      <c r="P295" s="44"/>
      <c r="Q295" s="44"/>
      <c r="R295" s="44"/>
      <c r="S295" s="44"/>
      <c r="T295" s="44"/>
      <c r="U295" s="44"/>
      <c r="V295" s="47"/>
      <c r="W295" s="47"/>
      <c r="X295" s="27"/>
    </row>
    <row r="296" spans="1:24" s="5" customFormat="1" ht="65.25" customHeight="1" x14ac:dyDescent="0.5">
      <c r="A296" s="43" t="s">
        <v>245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6">
        <v>0</v>
      </c>
      <c r="I296" s="157">
        <v>0</v>
      </c>
      <c r="J296" s="156">
        <v>0</v>
      </c>
      <c r="K296" s="156">
        <v>0</v>
      </c>
      <c r="L296" s="156"/>
      <c r="M296" s="46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6">
        <v>0</v>
      </c>
      <c r="W296" s="46">
        <f>U296-V296</f>
        <v>0</v>
      </c>
      <c r="X296" s="35"/>
    </row>
    <row r="297" spans="1:24" s="5" customFormat="1" ht="65.25" customHeight="1" x14ac:dyDescent="0.5">
      <c r="A297" s="220"/>
      <c r="B297" s="50"/>
      <c r="C297" s="50"/>
      <c r="D297" s="50"/>
      <c r="E297" s="199"/>
      <c r="F297" s="48"/>
      <c r="G297" s="55"/>
      <c r="H297" s="47"/>
      <c r="I297" s="149"/>
      <c r="J297" s="149"/>
      <c r="K297" s="149"/>
      <c r="L297" s="149"/>
      <c r="M297" s="47"/>
      <c r="N297" s="44"/>
      <c r="O297" s="44"/>
      <c r="P297" s="44"/>
      <c r="Q297" s="44"/>
      <c r="R297" s="44"/>
      <c r="S297" s="44"/>
      <c r="T297" s="44"/>
      <c r="U297" s="44"/>
      <c r="V297" s="47"/>
      <c r="W297" s="47"/>
      <c r="X297" s="27"/>
    </row>
    <row r="298" spans="1:24" s="5" customFormat="1" ht="65.25" customHeight="1" x14ac:dyDescent="0.5">
      <c r="A298" s="43" t="s">
        <v>244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6">
        <v>0</v>
      </c>
      <c r="I298" s="157">
        <v>0</v>
      </c>
      <c r="J298" s="156">
        <v>0</v>
      </c>
      <c r="K298" s="156">
        <v>0</v>
      </c>
      <c r="L298" s="156">
        <v>0</v>
      </c>
      <c r="M298" s="46">
        <f>G298+H298+I298+J298+K298+L298</f>
        <v>2997</v>
      </c>
      <c r="N298" s="155">
        <v>76.61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142.169375</v>
      </c>
      <c r="U298" s="38">
        <f>M298-T298</f>
        <v>2854.8306250000001</v>
      </c>
      <c r="V298" s="46">
        <v>0</v>
      </c>
      <c r="W298" s="46">
        <f>U298-V298</f>
        <v>2854.8306250000001</v>
      </c>
      <c r="X298" s="35"/>
    </row>
    <row r="299" spans="1:24" s="5" customFormat="1" ht="65.25" customHeight="1" x14ac:dyDescent="0.5">
      <c r="A299" s="295" t="s">
        <v>243</v>
      </c>
      <c r="B299" s="50"/>
      <c r="C299" s="50"/>
      <c r="D299" s="50"/>
      <c r="E299" s="199"/>
      <c r="F299" s="48"/>
      <c r="G299" s="55"/>
      <c r="H299" s="47"/>
      <c r="I299" s="149"/>
      <c r="J299" s="149"/>
      <c r="K299" s="149"/>
      <c r="L299" s="149"/>
      <c r="M299" s="47"/>
      <c r="N299" s="44"/>
      <c r="O299" s="44"/>
      <c r="P299" s="44"/>
      <c r="Q299" s="44"/>
      <c r="R299" s="174"/>
      <c r="S299" s="44"/>
      <c r="T299" s="44"/>
      <c r="U299" s="44"/>
      <c r="V299" s="47"/>
      <c r="W299" s="47"/>
      <c r="X299" s="27"/>
    </row>
    <row r="300" spans="1:24" ht="65.25" customHeight="1" thickBot="1" x14ac:dyDescent="0.55000000000000004">
      <c r="A300" s="204"/>
      <c r="B300" s="148" t="s">
        <v>70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0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13636.5</v>
      </c>
      <c r="N300" s="145">
        <f>SUM(N292:N299)</f>
        <v>1238.4699999999998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1460.3434374999999</v>
      </c>
      <c r="U300" s="145">
        <f>SUM(U292:U299)</f>
        <v>12176.1565625</v>
      </c>
      <c r="V300" s="144">
        <f>SUM(V292:V299)</f>
        <v>0</v>
      </c>
      <c r="W300" s="144">
        <f>SUM(W292:W299)</f>
        <v>12176.1565625</v>
      </c>
      <c r="X300" s="143"/>
    </row>
    <row r="301" spans="1:24" s="8" customFormat="1" ht="65.25" customHeight="1" thickBot="1" x14ac:dyDescent="0.55000000000000004">
      <c r="A301" s="105" t="s">
        <v>54</v>
      </c>
      <c r="B301" s="89" t="s">
        <v>53</v>
      </c>
      <c r="C301" s="104" t="s">
        <v>52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51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50</v>
      </c>
    </row>
    <row r="302" spans="1:24" s="8" customFormat="1" ht="65.25" customHeight="1" x14ac:dyDescent="0.45">
      <c r="A302" s="98"/>
      <c r="B302" s="97"/>
      <c r="C302" s="96" t="s">
        <v>49</v>
      </c>
      <c r="D302" s="96" t="s">
        <v>48</v>
      </c>
      <c r="E302" s="95" t="s">
        <v>26</v>
      </c>
      <c r="F302" s="94" t="s">
        <v>47</v>
      </c>
      <c r="G302" s="93" t="s">
        <v>46</v>
      </c>
      <c r="H302" s="92" t="s">
        <v>45</v>
      </c>
      <c r="I302" s="90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6"/>
    </row>
    <row r="303" spans="1:24" s="8" customFormat="1" ht="65.25" customHeight="1" thickBot="1" x14ac:dyDescent="0.5">
      <c r="A303" s="82" t="s">
        <v>32</v>
      </c>
      <c r="B303" s="73"/>
      <c r="C303" s="81"/>
      <c r="D303" s="81"/>
      <c r="E303" s="80" t="s">
        <v>31</v>
      </c>
      <c r="F303" s="79" t="s">
        <v>30</v>
      </c>
      <c r="G303" s="78"/>
      <c r="H303" s="77"/>
      <c r="I303" s="74" t="s">
        <v>29</v>
      </c>
      <c r="J303" s="76" t="s">
        <v>28</v>
      </c>
      <c r="K303" s="75" t="s">
        <v>92</v>
      </c>
      <c r="L303" s="74" t="s">
        <v>91</v>
      </c>
      <c r="M303" s="73"/>
      <c r="N303" s="189">
        <v>1</v>
      </c>
      <c r="O303" s="72"/>
      <c r="P303" s="71" t="s">
        <v>25</v>
      </c>
      <c r="Q303" s="70" t="s">
        <v>24</v>
      </c>
      <c r="R303" s="70" t="s">
        <v>23</v>
      </c>
      <c r="S303" s="70" t="s">
        <v>22</v>
      </c>
      <c r="T303" s="69"/>
      <c r="U303" s="67" t="s">
        <v>21</v>
      </c>
      <c r="V303" s="68" t="s">
        <v>20</v>
      </c>
      <c r="W303" s="67" t="s">
        <v>19</v>
      </c>
      <c r="X303" s="66"/>
    </row>
    <row r="304" spans="1:24" ht="65.25" customHeight="1" x14ac:dyDescent="0.45">
      <c r="A304" s="198" t="s">
        <v>242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241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6">
        <v>0</v>
      </c>
      <c r="I305" s="157">
        <v>0</v>
      </c>
      <c r="J305" s="156">
        <v>0</v>
      </c>
      <c r="K305" s="156">
        <v>0</v>
      </c>
      <c r="L305" s="156">
        <v>0</v>
      </c>
      <c r="M305" s="46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244.05</v>
      </c>
      <c r="W305" s="46">
        <f>U305-V305</f>
        <v>5101.16</v>
      </c>
      <c r="X305" s="154"/>
    </row>
    <row r="306" spans="1:24" ht="65.25" customHeight="1" x14ac:dyDescent="0.5">
      <c r="A306" s="180" t="s">
        <v>240</v>
      </c>
      <c r="B306" s="50"/>
      <c r="C306" s="50"/>
      <c r="D306" s="50"/>
      <c r="E306" s="199"/>
      <c r="F306" s="48"/>
      <c r="G306" s="55"/>
      <c r="H306" s="47"/>
      <c r="I306" s="149"/>
      <c r="J306" s="149"/>
      <c r="K306" s="149"/>
      <c r="L306" s="149"/>
      <c r="M306" s="47"/>
      <c r="N306" s="44"/>
      <c r="O306" s="44"/>
      <c r="P306" s="44"/>
      <c r="Q306" s="44"/>
      <c r="R306" s="44"/>
      <c r="S306" s="44"/>
      <c r="T306" s="44"/>
      <c r="U306" s="47"/>
      <c r="V306" s="47"/>
      <c r="W306" s="47"/>
      <c r="X306" s="27"/>
    </row>
    <row r="307" spans="1:24" ht="65.25" customHeight="1" x14ac:dyDescent="0.5">
      <c r="A307" s="258" t="s">
        <v>239</v>
      </c>
      <c r="B307" s="52"/>
      <c r="C307" s="52">
        <v>1100</v>
      </c>
      <c r="D307" s="52">
        <v>1000</v>
      </c>
      <c r="E307" s="170">
        <v>199.8</v>
      </c>
      <c r="F307" s="218">
        <v>15</v>
      </c>
      <c r="G307" s="51">
        <f>E307*F307</f>
        <v>2997</v>
      </c>
      <c r="H307" s="46">
        <v>0</v>
      </c>
      <c r="I307" s="157">
        <v>0</v>
      </c>
      <c r="J307" s="156">
        <v>0</v>
      </c>
      <c r="K307" s="156">
        <v>0</v>
      </c>
      <c r="L307" s="156">
        <v>0</v>
      </c>
      <c r="M307" s="46">
        <f>G307+H307+I307+J307+K307+L307</f>
        <v>2997</v>
      </c>
      <c r="N307" s="155">
        <v>76.61</v>
      </c>
      <c r="O307" s="38">
        <f>G307*1.1875%</f>
        <v>35.589374999999997</v>
      </c>
      <c r="P307" s="38">
        <v>0</v>
      </c>
      <c r="Q307" s="38">
        <v>0</v>
      </c>
      <c r="R307" s="176">
        <f>G307*1%</f>
        <v>29.97</v>
      </c>
      <c r="S307" s="38">
        <f>H307*1%</f>
        <v>0</v>
      </c>
      <c r="T307" s="38">
        <f>N307+O307+P307+Q307+R307+S307</f>
        <v>142.169375</v>
      </c>
      <c r="U307" s="36">
        <f>M307-T307</f>
        <v>2854.8306250000001</v>
      </c>
      <c r="V307" s="46">
        <v>0</v>
      </c>
      <c r="W307" s="46">
        <f>U307-V307</f>
        <v>2854.8306250000001</v>
      </c>
      <c r="X307" s="45"/>
    </row>
    <row r="308" spans="1:24" ht="65.25" customHeight="1" x14ac:dyDescent="0.5">
      <c r="A308" s="58" t="s">
        <v>238</v>
      </c>
      <c r="B308" s="52"/>
      <c r="C308" s="52"/>
      <c r="D308" s="52"/>
      <c r="E308" s="199"/>
      <c r="F308" s="212"/>
      <c r="G308" s="55"/>
      <c r="H308" s="47"/>
      <c r="I308" s="149"/>
      <c r="J308" s="149"/>
      <c r="K308" s="149"/>
      <c r="L308" s="149"/>
      <c r="M308" s="47"/>
      <c r="N308" s="44"/>
      <c r="O308" s="44"/>
      <c r="P308" s="44"/>
      <c r="Q308" s="44"/>
      <c r="R308" s="174"/>
      <c r="S308" s="44"/>
      <c r="T308" s="44"/>
      <c r="U308" s="47"/>
      <c r="V308" s="47"/>
      <c r="W308" s="47"/>
      <c r="X308" s="45"/>
    </row>
    <row r="309" spans="1:24" ht="65.25" customHeight="1" x14ac:dyDescent="0.5">
      <c r="A309" s="43" t="s">
        <v>88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6">
        <v>0</v>
      </c>
      <c r="I309" s="157">
        <v>0</v>
      </c>
      <c r="J309" s="156">
        <v>0</v>
      </c>
      <c r="K309" s="156">
        <v>0</v>
      </c>
      <c r="L309" s="156">
        <v>0</v>
      </c>
      <c r="M309" s="46">
        <f>G309+H309+I309+J309+K309+L309</f>
        <v>2997</v>
      </c>
      <c r="N309" s="155">
        <v>76.61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142.169375</v>
      </c>
      <c r="U309" s="36">
        <f>M309-T309</f>
        <v>2854.8306250000001</v>
      </c>
      <c r="V309" s="46">
        <v>0</v>
      </c>
      <c r="W309" s="46">
        <f>U309-V309</f>
        <v>2854.8306250000001</v>
      </c>
      <c r="X309" s="45"/>
    </row>
    <row r="310" spans="1:24" ht="65.25" customHeight="1" x14ac:dyDescent="0.5">
      <c r="A310" s="153" t="s">
        <v>237</v>
      </c>
      <c r="B310" s="52"/>
      <c r="C310" s="50"/>
      <c r="D310" s="50"/>
      <c r="E310" s="199"/>
      <c r="F310" s="48"/>
      <c r="G310" s="55"/>
      <c r="H310" s="47"/>
      <c r="I310" s="149"/>
      <c r="J310" s="149"/>
      <c r="K310" s="149"/>
      <c r="L310" s="149"/>
      <c r="M310" s="47"/>
      <c r="N310" s="44"/>
      <c r="O310" s="44"/>
      <c r="P310" s="44"/>
      <c r="Q310" s="44"/>
      <c r="R310" s="174"/>
      <c r="S310" s="44"/>
      <c r="T310" s="44"/>
      <c r="U310" s="47"/>
      <c r="V310" s="47"/>
      <c r="W310" s="47"/>
      <c r="X310" s="45"/>
    </row>
    <row r="311" spans="1:24" ht="65.25" customHeight="1" x14ac:dyDescent="0.5">
      <c r="A311" s="43" t="s">
        <v>236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0</v>
      </c>
      <c r="J311" s="156">
        <v>0</v>
      </c>
      <c r="K311" s="156">
        <v>0</v>
      </c>
      <c r="L311" s="156">
        <v>0</v>
      </c>
      <c r="M311" s="46">
        <f>G311+H311+I311+J311+K311+L311</f>
        <v>5214</v>
      </c>
      <c r="N311" s="38">
        <v>566.52</v>
      </c>
      <c r="O311" s="38">
        <f>G311*1.1875%</f>
        <v>61.916249999999998</v>
      </c>
      <c r="P311" s="38">
        <v>0</v>
      </c>
      <c r="Q311" s="38">
        <v>0</v>
      </c>
      <c r="R311" s="38">
        <f>G311*1%</f>
        <v>52.14</v>
      </c>
      <c r="S311" s="38">
        <v>0</v>
      </c>
      <c r="T311" s="38">
        <f>N311+O311+P311+Q311+R311+S311</f>
        <v>680.57624999999996</v>
      </c>
      <c r="U311" s="36">
        <f>M311-T311</f>
        <v>4533.4237499999999</v>
      </c>
      <c r="V311" s="36">
        <v>0</v>
      </c>
      <c r="W311" s="46">
        <f>U311-V311</f>
        <v>4533.4237499999999</v>
      </c>
      <c r="X311" s="35"/>
    </row>
    <row r="312" spans="1:24" s="5" customFormat="1" ht="65.25" customHeight="1" x14ac:dyDescent="0.5">
      <c r="A312" s="180" t="s">
        <v>235</v>
      </c>
      <c r="B312" s="152"/>
      <c r="C312" s="50"/>
      <c r="D312" s="50"/>
      <c r="E312" s="199"/>
      <c r="F312" s="48"/>
      <c r="G312" s="55"/>
      <c r="H312" s="47"/>
      <c r="I312" s="149"/>
      <c r="J312" s="149"/>
      <c r="K312" s="149"/>
      <c r="L312" s="149"/>
      <c r="M312" s="47"/>
      <c r="N312" s="44"/>
      <c r="O312" s="44"/>
      <c r="P312" s="44"/>
      <c r="Q312" s="44"/>
      <c r="R312" s="44"/>
      <c r="S312" s="44"/>
      <c r="T312" s="44"/>
      <c r="U312" s="47"/>
      <c r="V312" s="47"/>
      <c r="W312" s="47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8">
        <v>0</v>
      </c>
      <c r="G313" s="51">
        <f>E313*F313</f>
        <v>0</v>
      </c>
      <c r="H313" s="46">
        <v>0</v>
      </c>
      <c r="I313" s="157">
        <v>0</v>
      </c>
      <c r="J313" s="156">
        <v>0</v>
      </c>
      <c r="K313" s="156">
        <v>0</v>
      </c>
      <c r="L313" s="156">
        <v>0</v>
      </c>
      <c r="M313" s="46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6">
        <v>0</v>
      </c>
      <c r="W313" s="46">
        <f>U313-V313</f>
        <v>0</v>
      </c>
      <c r="X313" s="45"/>
    </row>
    <row r="314" spans="1:24" ht="65.25" hidden="1" customHeight="1" x14ac:dyDescent="0.5">
      <c r="A314" s="203"/>
      <c r="B314" s="52"/>
      <c r="C314" s="52"/>
      <c r="D314" s="52"/>
      <c r="E314" s="57"/>
      <c r="F314" s="212"/>
      <c r="G314" s="55"/>
      <c r="H314" s="47"/>
      <c r="I314" s="149"/>
      <c r="J314" s="149"/>
      <c r="K314" s="149"/>
      <c r="L314" s="149"/>
      <c r="M314" s="47"/>
      <c r="N314" s="44"/>
      <c r="O314" s="44"/>
      <c r="P314" s="44"/>
      <c r="Q314" s="44"/>
      <c r="R314" s="44"/>
      <c r="S314" s="44"/>
      <c r="T314" s="44"/>
      <c r="U314" s="47"/>
      <c r="V314" s="47"/>
      <c r="W314" s="47"/>
      <c r="X314" s="45"/>
    </row>
    <row r="315" spans="1:24" ht="65.25" customHeight="1" x14ac:dyDescent="0.5">
      <c r="A315" s="243"/>
      <c r="B315" s="18" t="s">
        <v>70</v>
      </c>
      <c r="C315" s="8"/>
      <c r="D315" s="8"/>
      <c r="E315" s="17"/>
      <c r="F315" s="16"/>
      <c r="G315" s="15">
        <f>SUM(G305:G314)</f>
        <v>17309.25</v>
      </c>
      <c r="H315" s="15">
        <f>SUM(H305:H314)</f>
        <v>0</v>
      </c>
      <c r="I315" s="15">
        <f>SUM(I305:I314)</f>
        <v>0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17309.25</v>
      </c>
      <c r="N315" s="166">
        <f>SUM(N305:N314)</f>
        <v>1475.78</v>
      </c>
      <c r="O315" s="166">
        <f>SUM(O305:O314)</f>
        <v>133.095</v>
      </c>
      <c r="P315" s="166">
        <f>SUM(P305:P314)</f>
        <v>0</v>
      </c>
      <c r="Q315" s="166">
        <f>SUM(Q305:Q314)</f>
        <v>0</v>
      </c>
      <c r="R315" s="166">
        <f>SUM(R305:R314)</f>
        <v>112.08</v>
      </c>
      <c r="S315" s="166">
        <f>SUM(S305:S314)</f>
        <v>0</v>
      </c>
      <c r="T315" s="166">
        <f>SUM(T305:T314)</f>
        <v>1720.9549999999999</v>
      </c>
      <c r="U315" s="15">
        <f>SUM(U305:U314)</f>
        <v>15588.295</v>
      </c>
      <c r="V315" s="15">
        <f>SUM(V305:V314)</f>
        <v>244.05</v>
      </c>
      <c r="W315" s="15">
        <f>SUM(W305:W314)</f>
        <v>15344.245000000001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234</v>
      </c>
    </row>
    <row r="317" spans="1:24" ht="65.25" customHeight="1" thickBot="1" x14ac:dyDescent="0.55000000000000004">
      <c r="A317" s="114" t="s">
        <v>69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90240.049499999994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90240.049499999994</v>
      </c>
      <c r="N317" s="110">
        <f>N315+N300+N289+N283+N275+N268+N259+N251</f>
        <v>9449.94</v>
      </c>
      <c r="O317" s="110">
        <f>O315+O300+O289+O283+O275+O268+O259+O251</f>
        <v>723.35374406250003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532.71499500000004</v>
      </c>
      <c r="S317" s="110">
        <f>S315+S300+S289+S283+S275+S268+S259+S251</f>
        <v>0</v>
      </c>
      <c r="T317" s="110">
        <f>T315+T300+T289+T283+T275+T268+T259+T251</f>
        <v>10706.008739062499</v>
      </c>
      <c r="U317" s="22">
        <f>U315+U300+U289+U283+U275+U268+U259+U251</f>
        <v>79534.040760937496</v>
      </c>
      <c r="V317" s="22">
        <f>V315+V300+V289+V283+V275+V268+V259+V251</f>
        <v>2345.8500000000004</v>
      </c>
      <c r="W317" s="22">
        <f>W315+W300+W289+W283+W275+W268+W259+W251</f>
        <v>77188.19076093749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233</v>
      </c>
    </row>
    <row r="321" spans="1:24" ht="65.25" customHeight="1" thickBot="1" x14ac:dyDescent="0.55000000000000004">
      <c r="A321" s="105" t="s">
        <v>54</v>
      </c>
      <c r="B321" s="89" t="s">
        <v>53</v>
      </c>
      <c r="C321" s="104" t="s">
        <v>52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51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50</v>
      </c>
    </row>
    <row r="322" spans="1:24" ht="65.25" customHeight="1" x14ac:dyDescent="0.45">
      <c r="A322" s="98"/>
      <c r="B322" s="97"/>
      <c r="C322" s="96" t="s">
        <v>49</v>
      </c>
      <c r="D322" s="96" t="s">
        <v>48</v>
      </c>
      <c r="E322" s="95" t="s">
        <v>26</v>
      </c>
      <c r="F322" s="94" t="s">
        <v>47</v>
      </c>
      <c r="G322" s="93" t="s">
        <v>46</v>
      </c>
      <c r="H322" s="92" t="s">
        <v>45</v>
      </c>
      <c r="I322" s="90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6"/>
    </row>
    <row r="323" spans="1:24" ht="65.25" customHeight="1" thickBot="1" x14ac:dyDescent="0.5">
      <c r="A323" s="82" t="s">
        <v>32</v>
      </c>
      <c r="B323" s="73"/>
      <c r="C323" s="81"/>
      <c r="D323" s="81"/>
      <c r="E323" s="80" t="s">
        <v>31</v>
      </c>
      <c r="F323" s="79" t="s">
        <v>30</v>
      </c>
      <c r="G323" s="78"/>
      <c r="H323" s="77"/>
      <c r="I323" s="74" t="s">
        <v>29</v>
      </c>
      <c r="J323" s="76" t="s">
        <v>28</v>
      </c>
      <c r="K323" s="75" t="s">
        <v>92</v>
      </c>
      <c r="L323" s="74" t="s">
        <v>91</v>
      </c>
      <c r="M323" s="73"/>
      <c r="N323" s="189">
        <v>1</v>
      </c>
      <c r="O323" s="72"/>
      <c r="P323" s="71" t="s">
        <v>25</v>
      </c>
      <c r="Q323" s="70" t="s">
        <v>24</v>
      </c>
      <c r="R323" s="70" t="s">
        <v>23</v>
      </c>
      <c r="S323" s="70" t="s">
        <v>22</v>
      </c>
      <c r="T323" s="69"/>
      <c r="U323" s="67" t="s">
        <v>21</v>
      </c>
      <c r="V323" s="188" t="s">
        <v>90</v>
      </c>
      <c r="W323" s="67" t="s">
        <v>19</v>
      </c>
      <c r="X323" s="66"/>
    </row>
    <row r="324" spans="1:24" ht="65.25" customHeight="1" x14ac:dyDescent="0.45">
      <c r="A324" s="317" t="s">
        <v>232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231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717.38</v>
      </c>
      <c r="W325" s="246">
        <f>U325-V325</f>
        <v>7179.5400000000009</v>
      </c>
      <c r="X325" s="45"/>
    </row>
    <row r="326" spans="1:24" ht="65.25" customHeight="1" x14ac:dyDescent="0.5">
      <c r="A326" s="197" t="s">
        <v>230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4"/>
      <c r="Q326" s="44"/>
      <c r="R326" s="44"/>
      <c r="S326" s="44"/>
      <c r="T326" s="44"/>
      <c r="U326" s="47"/>
      <c r="V326" s="47"/>
      <c r="W326" s="246"/>
      <c r="X326" s="45"/>
    </row>
    <row r="327" spans="1:24" ht="65.25" customHeight="1" x14ac:dyDescent="0.5">
      <c r="A327" s="59" t="s">
        <v>229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244.05</v>
      </c>
      <c r="W327" s="246">
        <f>U327-V327</f>
        <v>5101.16</v>
      </c>
      <c r="X327" s="45"/>
    </row>
    <row r="328" spans="1:24" ht="65.25" customHeight="1" x14ac:dyDescent="0.5">
      <c r="A328" s="197" t="s">
        <v>228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4"/>
      <c r="Q328" s="44"/>
      <c r="R328" s="44"/>
      <c r="S328" s="44"/>
      <c r="T328" s="44"/>
      <c r="U328" s="47"/>
      <c r="V328" s="47"/>
      <c r="W328" s="246"/>
      <c r="X328" s="45"/>
    </row>
    <row r="329" spans="1:24" ht="65.25" customHeight="1" x14ac:dyDescent="0.5">
      <c r="A329" s="59" t="s">
        <v>88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227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4"/>
      <c r="P330" s="44"/>
      <c r="Q330" s="44"/>
      <c r="R330" s="174"/>
      <c r="S330" s="44"/>
      <c r="T330" s="44"/>
      <c r="U330" s="47"/>
      <c r="V330" s="246"/>
      <c r="W330" s="246"/>
      <c r="X330" s="27"/>
    </row>
    <row r="331" spans="1:24" ht="65.25" customHeight="1" x14ac:dyDescent="0.5">
      <c r="A331" s="43" t="s">
        <v>88</v>
      </c>
      <c r="B331" s="42"/>
      <c r="C331" s="52">
        <v>1100</v>
      </c>
      <c r="D331" s="52">
        <v>1000</v>
      </c>
      <c r="E331" s="249">
        <v>199.8</v>
      </c>
      <c r="F331" s="40">
        <v>15</v>
      </c>
      <c r="G331" s="51">
        <f>E331*F331</f>
        <v>2997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2997</v>
      </c>
      <c r="N331" s="247">
        <v>76.61</v>
      </c>
      <c r="O331" s="38">
        <f>G331*1.1875%</f>
        <v>35.589374999999997</v>
      </c>
      <c r="P331" s="38">
        <v>0</v>
      </c>
      <c r="Q331" s="38">
        <v>0</v>
      </c>
      <c r="R331" s="176">
        <f>G331*1%</f>
        <v>29.97</v>
      </c>
      <c r="S331" s="38">
        <f>H331*1%</f>
        <v>0</v>
      </c>
      <c r="T331" s="38">
        <f>N331+O331+P331+Q331+R331+S331</f>
        <v>142.169375</v>
      </c>
      <c r="U331" s="36">
        <f>M331-T331</f>
        <v>2854.8306250000001</v>
      </c>
      <c r="V331" s="246">
        <v>0</v>
      </c>
      <c r="W331" s="246">
        <f>U331-V331</f>
        <v>2854.8306250000001</v>
      </c>
      <c r="X331" s="35"/>
    </row>
    <row r="332" spans="1:24" ht="65.25" customHeight="1" x14ac:dyDescent="0.5">
      <c r="A332" s="316" t="s">
        <v>226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4"/>
      <c r="P332" s="44"/>
      <c r="Q332" s="44"/>
      <c r="R332" s="174"/>
      <c r="S332" s="44"/>
      <c r="T332" s="44"/>
      <c r="U332" s="47"/>
      <c r="V332" s="246"/>
      <c r="W332" s="246"/>
      <c r="X332" s="27"/>
    </row>
    <row r="333" spans="1:24" ht="65.25" customHeight="1" x14ac:dyDescent="0.5">
      <c r="A333" s="43" t="s">
        <v>225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4"/>
      <c r="Q334" s="44"/>
      <c r="R334" s="174"/>
      <c r="S334" s="44"/>
      <c r="T334" s="44"/>
      <c r="U334" s="47"/>
      <c r="V334" s="246"/>
      <c r="W334" s="246"/>
      <c r="X334" s="154"/>
    </row>
    <row r="335" spans="1:24" ht="65.25" customHeight="1" x14ac:dyDescent="0.5">
      <c r="A335" s="43" t="s">
        <v>225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224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4"/>
      <c r="P336" s="44"/>
      <c r="Q336" s="44"/>
      <c r="R336" s="174"/>
      <c r="S336" s="44"/>
      <c r="T336" s="44"/>
      <c r="U336" s="47"/>
      <c r="V336" s="246"/>
      <c r="W336" s="246"/>
      <c r="X336" s="154"/>
    </row>
    <row r="337" spans="1:24" ht="65.25" hidden="1" customHeight="1" x14ac:dyDescent="0.5">
      <c r="A337" s="43" t="s">
        <v>223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4"/>
      <c r="Q338" s="44"/>
      <c r="R338" s="44"/>
      <c r="S338" s="44"/>
      <c r="T338" s="44"/>
      <c r="U338" s="47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70</v>
      </c>
      <c r="C339" s="143"/>
      <c r="D339" s="143"/>
      <c r="E339" s="147"/>
      <c r="F339" s="146"/>
      <c r="G339" s="144">
        <f>SUM(G325:G338)</f>
        <v>24828.15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24828.15</v>
      </c>
      <c r="N339" s="145">
        <f>SUM(N325:N338)</f>
        <v>2497.7000000000003</v>
      </c>
      <c r="O339" s="145">
        <f>SUM(O325:O338)</f>
        <v>111.39759375</v>
      </c>
      <c r="P339" s="145">
        <f>SUM(P325:P338)</f>
        <v>0</v>
      </c>
      <c r="Q339" s="145">
        <f>SUM(Q325:Q338)</f>
        <v>0</v>
      </c>
      <c r="R339" s="145">
        <f>SUM(R325:R338)</f>
        <v>93.808499999999995</v>
      </c>
      <c r="S339" s="145">
        <f>SUM(S325:S338)</f>
        <v>0</v>
      </c>
      <c r="T339" s="145">
        <f>SUM(T325:T338)</f>
        <v>2702.9060937499999</v>
      </c>
      <c r="U339" s="144">
        <f>SUM(U325:U338)</f>
        <v>22125.243906250002</v>
      </c>
      <c r="V339" s="144">
        <f>SUM(V325:V338)</f>
        <v>961.43000000000006</v>
      </c>
      <c r="W339" s="144">
        <f>SUM(W325:W338)</f>
        <v>21163.813906250001</v>
      </c>
      <c r="X339" s="143"/>
    </row>
    <row r="340" spans="1:24" s="8" customFormat="1" ht="65.25" customHeight="1" thickBot="1" x14ac:dyDescent="0.55000000000000004">
      <c r="A340" s="105" t="s">
        <v>54</v>
      </c>
      <c r="B340" s="89" t="s">
        <v>53</v>
      </c>
      <c r="C340" s="104" t="s">
        <v>52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51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50</v>
      </c>
    </row>
    <row r="341" spans="1:24" s="8" customFormat="1" ht="65.25" customHeight="1" x14ac:dyDescent="0.45">
      <c r="A341" s="98"/>
      <c r="B341" s="97"/>
      <c r="C341" s="96" t="s">
        <v>49</v>
      </c>
      <c r="D341" s="96" t="s">
        <v>48</v>
      </c>
      <c r="E341" s="95" t="s">
        <v>26</v>
      </c>
      <c r="F341" s="94" t="s">
        <v>47</v>
      </c>
      <c r="G341" s="93" t="s">
        <v>46</v>
      </c>
      <c r="H341" s="92" t="s">
        <v>45</v>
      </c>
      <c r="I341" s="90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10" t="s">
        <v>41</v>
      </c>
      <c r="O341" s="312" t="s">
        <v>40</v>
      </c>
      <c r="P341" s="311" t="s">
        <v>39</v>
      </c>
      <c r="Q341" s="310" t="s">
        <v>38</v>
      </c>
      <c r="R341" s="310" t="s">
        <v>37</v>
      </c>
      <c r="S341" s="310" t="s">
        <v>36</v>
      </c>
      <c r="T341" s="309" t="s">
        <v>35</v>
      </c>
      <c r="U341" s="83" t="s">
        <v>35</v>
      </c>
      <c r="V341" s="84" t="s">
        <v>34</v>
      </c>
      <c r="W341" s="83" t="s">
        <v>33</v>
      </c>
      <c r="X341" s="66"/>
    </row>
    <row r="342" spans="1:24" s="8" customFormat="1" ht="65.25" customHeight="1" thickBot="1" x14ac:dyDescent="0.5">
      <c r="A342" s="82" t="s">
        <v>32</v>
      </c>
      <c r="B342" s="73"/>
      <c r="C342" s="81"/>
      <c r="D342" s="81"/>
      <c r="E342" s="80" t="s">
        <v>31</v>
      </c>
      <c r="F342" s="79" t="s">
        <v>30</v>
      </c>
      <c r="G342" s="78"/>
      <c r="H342" s="77"/>
      <c r="I342" s="74" t="s">
        <v>29</v>
      </c>
      <c r="J342" s="76" t="s">
        <v>28</v>
      </c>
      <c r="K342" s="75" t="s">
        <v>92</v>
      </c>
      <c r="L342" s="74" t="s">
        <v>91</v>
      </c>
      <c r="M342" s="73"/>
      <c r="N342" s="189">
        <v>1</v>
      </c>
      <c r="O342" s="308"/>
      <c r="P342" s="307" t="s">
        <v>25</v>
      </c>
      <c r="Q342" s="306" t="s">
        <v>24</v>
      </c>
      <c r="R342" s="306" t="s">
        <v>23</v>
      </c>
      <c r="S342" s="306" t="s">
        <v>22</v>
      </c>
      <c r="T342" s="305"/>
      <c r="U342" s="67" t="s">
        <v>21</v>
      </c>
      <c r="V342" s="188" t="s">
        <v>90</v>
      </c>
      <c r="W342" s="67" t="s">
        <v>19</v>
      </c>
      <c r="X342" s="66"/>
    </row>
    <row r="343" spans="1:24" ht="65.25" customHeight="1" x14ac:dyDescent="0.45">
      <c r="A343" s="65" t="s">
        <v>222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221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7"/>
      <c r="I345" s="47"/>
      <c r="J345" s="47"/>
      <c r="K345" s="47"/>
      <c r="L345" s="47"/>
      <c r="M345" s="47"/>
      <c r="N345" s="44"/>
      <c r="O345" s="44"/>
      <c r="P345" s="44"/>
      <c r="Q345" s="44"/>
      <c r="R345" s="44"/>
      <c r="S345" s="44"/>
      <c r="T345" s="44"/>
      <c r="U345" s="47"/>
      <c r="V345" s="47"/>
      <c r="W345" s="47"/>
      <c r="X345" s="27"/>
    </row>
    <row r="346" spans="1:24" ht="65.25" customHeight="1" x14ac:dyDescent="0.5">
      <c r="A346" s="169"/>
      <c r="B346" s="148" t="s">
        <v>70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220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219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6">
        <v>0</v>
      </c>
      <c r="I348" s="157">
        <v>0</v>
      </c>
      <c r="J348" s="255">
        <v>0</v>
      </c>
      <c r="K348" s="255"/>
      <c r="L348" s="156">
        <v>0</v>
      </c>
      <c r="M348" s="46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173.05</v>
      </c>
      <c r="W348" s="46">
        <f>U348-V348</f>
        <v>3750.4700000000003</v>
      </c>
      <c r="X348" s="154"/>
    </row>
    <row r="349" spans="1:24" ht="65.25" customHeight="1" x14ac:dyDescent="0.5">
      <c r="A349" s="220" t="s">
        <v>218</v>
      </c>
      <c r="B349" s="152"/>
      <c r="C349" s="50"/>
      <c r="D349" s="50"/>
      <c r="E349" s="199"/>
      <c r="F349" s="48"/>
      <c r="G349" s="55"/>
      <c r="H349" s="47"/>
      <c r="I349" s="149"/>
      <c r="J349" s="254"/>
      <c r="K349" s="254"/>
      <c r="L349" s="149"/>
      <c r="M349" s="47"/>
      <c r="N349" s="44"/>
      <c r="O349" s="44"/>
      <c r="P349" s="44"/>
      <c r="Q349" s="44"/>
      <c r="R349" s="44"/>
      <c r="S349" s="44"/>
      <c r="T349" s="44"/>
      <c r="U349" s="47"/>
      <c r="V349" s="47"/>
      <c r="W349" s="47"/>
      <c r="X349" s="27"/>
    </row>
    <row r="350" spans="1:24" ht="65.25" customHeight="1" x14ac:dyDescent="0.5">
      <c r="A350" s="43" t="s">
        <v>217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6">
        <v>0</v>
      </c>
      <c r="I350" s="157"/>
      <c r="J350" s="156">
        <v>0</v>
      </c>
      <c r="K350" s="156">
        <v>0</v>
      </c>
      <c r="L350" s="156">
        <v>0</v>
      </c>
      <c r="M350" s="46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6">
        <v>0</v>
      </c>
      <c r="W350" s="46">
        <f>U350-V350</f>
        <v>3735.6253124999998</v>
      </c>
      <c r="X350" s="35"/>
    </row>
    <row r="351" spans="1:24" ht="65.25" customHeight="1" x14ac:dyDescent="0.5">
      <c r="A351" s="300" t="s">
        <v>216</v>
      </c>
      <c r="B351" s="50"/>
      <c r="C351" s="50"/>
      <c r="D351" s="50"/>
      <c r="E351" s="199"/>
      <c r="F351" s="48"/>
      <c r="G351" s="55"/>
      <c r="H351" s="47"/>
      <c r="I351" s="149"/>
      <c r="J351" s="149"/>
      <c r="K351" s="149"/>
      <c r="L351" s="149"/>
      <c r="M351" s="47"/>
      <c r="N351" s="44"/>
      <c r="O351" s="44"/>
      <c r="P351" s="44"/>
      <c r="Q351" s="44"/>
      <c r="R351" s="174"/>
      <c r="S351" s="44"/>
      <c r="T351" s="44"/>
      <c r="U351" s="47"/>
      <c r="V351" s="47"/>
      <c r="W351" s="47"/>
      <c r="X351" s="27"/>
    </row>
    <row r="352" spans="1:24" s="298" customFormat="1" ht="65.25" customHeight="1" x14ac:dyDescent="0.5">
      <c r="A352" s="43" t="s">
        <v>210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6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215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7"/>
      <c r="N353" s="174"/>
      <c r="O353" s="44"/>
      <c r="P353" s="174"/>
      <c r="Q353" s="44"/>
      <c r="R353" s="174"/>
      <c r="S353" s="174"/>
      <c r="T353" s="44"/>
      <c r="U353" s="47"/>
      <c r="V353" s="238"/>
      <c r="W353" s="238"/>
      <c r="X353" s="299"/>
    </row>
    <row r="354" spans="1:24" ht="65.25" customHeight="1" x14ac:dyDescent="0.5">
      <c r="A354" s="43" t="s">
        <v>214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6">
        <v>0</v>
      </c>
      <c r="I354" s="157">
        <v>0</v>
      </c>
      <c r="J354" s="156">
        <v>0</v>
      </c>
      <c r="K354" s="156">
        <v>0</v>
      </c>
      <c r="L354" s="156">
        <v>66.7</v>
      </c>
      <c r="M354" s="46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6">
        <v>0</v>
      </c>
      <c r="W354" s="46">
        <f>U354-V354</f>
        <v>2124.0189999999998</v>
      </c>
      <c r="X354" s="35"/>
    </row>
    <row r="355" spans="1:24" ht="65.25" customHeight="1" x14ac:dyDescent="0.5">
      <c r="A355" s="180" t="s">
        <v>213</v>
      </c>
      <c r="B355" s="50"/>
      <c r="C355" s="50"/>
      <c r="D355" s="50"/>
      <c r="E355" s="199"/>
      <c r="F355" s="48"/>
      <c r="G355" s="55"/>
      <c r="H355" s="47"/>
      <c r="I355" s="149"/>
      <c r="J355" s="149"/>
      <c r="K355" s="149"/>
      <c r="L355" s="149"/>
      <c r="M355" s="47"/>
      <c r="N355" s="44"/>
      <c r="O355" s="44"/>
      <c r="P355" s="44"/>
      <c r="Q355" s="44"/>
      <c r="R355" s="174"/>
      <c r="S355" s="44"/>
      <c r="T355" s="44"/>
      <c r="U355" s="47"/>
      <c r="V355" s="47"/>
      <c r="W355" s="47"/>
      <c r="X355" s="27"/>
    </row>
    <row r="356" spans="1:24" ht="65.25" customHeight="1" x14ac:dyDescent="0.5">
      <c r="A356" s="258" t="s">
        <v>210</v>
      </c>
      <c r="B356" s="160"/>
      <c r="C356" s="160">
        <v>1100</v>
      </c>
      <c r="D356" s="160">
        <v>1000</v>
      </c>
      <c r="E356" s="172">
        <v>183.33330000000001</v>
      </c>
      <c r="F356" s="40">
        <v>15</v>
      </c>
      <c r="G356" s="51">
        <f>E356*F356</f>
        <v>2749.9994999999999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6">
        <f>G356+H356+I356+J356+K356+L356</f>
        <v>2749.9994999999999</v>
      </c>
      <c r="N356" s="38">
        <v>49.74</v>
      </c>
      <c r="O356" s="155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49.74</v>
      </c>
      <c r="U356" s="36">
        <f>M356-T356</f>
        <v>2700.2595000000001</v>
      </c>
      <c r="V356" s="36">
        <v>0</v>
      </c>
      <c r="W356" s="36">
        <f>U356-V356</f>
        <v>2700.2595000000001</v>
      </c>
      <c r="X356" s="154" t="s">
        <v>55</v>
      </c>
    </row>
    <row r="357" spans="1:24" ht="65.25" customHeight="1" x14ac:dyDescent="0.5">
      <c r="A357" s="292" t="s">
        <v>212</v>
      </c>
      <c r="B357" s="50"/>
      <c r="C357" s="50"/>
      <c r="D357" s="50"/>
      <c r="E357" s="199"/>
      <c r="F357" s="48"/>
      <c r="G357" s="55"/>
      <c r="H357" s="47"/>
      <c r="I357" s="47"/>
      <c r="J357" s="47"/>
      <c r="K357" s="47"/>
      <c r="L357" s="47"/>
      <c r="M357" s="47"/>
      <c r="N357" s="44"/>
      <c r="O357" s="44"/>
      <c r="P357" s="44"/>
      <c r="Q357" s="44"/>
      <c r="R357" s="44"/>
      <c r="S357" s="44"/>
      <c r="T357" s="44"/>
      <c r="U357" s="47"/>
      <c r="V357" s="47"/>
      <c r="W357" s="47"/>
      <c r="X357" s="27"/>
    </row>
    <row r="358" spans="1:24" ht="65.25" customHeight="1" x14ac:dyDescent="0.5">
      <c r="A358" s="258" t="s">
        <v>210</v>
      </c>
      <c r="B358" s="160"/>
      <c r="C358" s="160">
        <v>1100</v>
      </c>
      <c r="D358" s="160">
        <v>1000</v>
      </c>
      <c r="E358" s="172">
        <v>167.26666</v>
      </c>
      <c r="F358" s="40">
        <v>15</v>
      </c>
      <c r="G358" s="51">
        <f>E358*F358</f>
        <v>2508.9998999999998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6">
        <f>G358+H358+I358+J358+K358+L358</f>
        <v>2508.9998999999998</v>
      </c>
      <c r="N358" s="38">
        <v>8.6</v>
      </c>
      <c r="O358" s="38">
        <f>G358*1.1875%</f>
        <v>29.794373812499998</v>
      </c>
      <c r="P358" s="38">
        <v>0</v>
      </c>
      <c r="Q358" s="38">
        <v>0</v>
      </c>
      <c r="R358" s="38"/>
      <c r="S358" s="38">
        <v>0</v>
      </c>
      <c r="T358" s="38">
        <f>N358+O358+P358+Q358+R358+S358</f>
        <v>38.3943738125</v>
      </c>
      <c r="U358" s="36">
        <f>M358-T358</f>
        <v>2470.6055261874999</v>
      </c>
      <c r="V358" s="36">
        <v>0</v>
      </c>
      <c r="W358" s="36">
        <f>U358-V358</f>
        <v>2470.6055261874999</v>
      </c>
      <c r="X358" s="154" t="s">
        <v>55</v>
      </c>
    </row>
    <row r="359" spans="1:24" ht="65.25" customHeight="1" x14ac:dyDescent="0.5">
      <c r="A359" s="297" t="s">
        <v>211</v>
      </c>
      <c r="B359" s="50"/>
      <c r="C359" s="50"/>
      <c r="D359" s="50"/>
      <c r="E359" s="199"/>
      <c r="F359" s="48"/>
      <c r="G359" s="55"/>
      <c r="H359" s="47"/>
      <c r="I359" s="47"/>
      <c r="J359" s="47"/>
      <c r="K359" s="47"/>
      <c r="L359" s="47"/>
      <c r="M359" s="47"/>
      <c r="N359" s="44"/>
      <c r="O359" s="44"/>
      <c r="P359" s="44"/>
      <c r="Q359" s="44"/>
      <c r="R359" s="44"/>
      <c r="S359" s="44"/>
      <c r="T359" s="44"/>
      <c r="U359" s="47"/>
      <c r="V359" s="47"/>
      <c r="W359" s="47"/>
      <c r="X359" s="27"/>
    </row>
    <row r="360" spans="1:24" ht="65.25" customHeight="1" x14ac:dyDescent="0.5">
      <c r="A360" s="43" t="s">
        <v>210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0</v>
      </c>
      <c r="J360" s="156">
        <v>0</v>
      </c>
      <c r="K360" s="156">
        <v>0</v>
      </c>
      <c r="L360" s="156">
        <v>1.57</v>
      </c>
      <c r="M360" s="46">
        <f>G360+H360+I360+J360+K360+L360</f>
        <v>2417.17</v>
      </c>
      <c r="N360" s="247">
        <v>0</v>
      </c>
      <c r="O360" s="247">
        <v>0</v>
      </c>
      <c r="P360" s="38">
        <v>0</v>
      </c>
      <c r="Q360" s="38">
        <v>0</v>
      </c>
      <c r="R360" s="176">
        <f>G360*1%</f>
        <v>24.155999999999999</v>
      </c>
      <c r="S360" s="38">
        <v>0</v>
      </c>
      <c r="T360" s="38">
        <f>N360+O360+P360+Q360+R360+S360</f>
        <v>24.155999999999999</v>
      </c>
      <c r="U360" s="36">
        <f>M360-T360</f>
        <v>2393.0140000000001</v>
      </c>
      <c r="V360" s="246">
        <v>0</v>
      </c>
      <c r="W360" s="246">
        <f>U360-V360</f>
        <v>2393.0140000000001</v>
      </c>
      <c r="X360" s="35"/>
    </row>
    <row r="361" spans="1:24" ht="65.25" customHeight="1" x14ac:dyDescent="0.5">
      <c r="A361" s="220" t="s">
        <v>209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7"/>
      <c r="N361" s="247"/>
      <c r="O361" s="247"/>
      <c r="P361" s="44"/>
      <c r="Q361" s="44"/>
      <c r="R361" s="174"/>
      <c r="S361" s="44"/>
      <c r="T361" s="44"/>
      <c r="U361" s="47"/>
      <c r="V361" s="246"/>
      <c r="W361" s="246"/>
      <c r="X361" s="27"/>
    </row>
    <row r="362" spans="1:24" ht="65.25" hidden="1" customHeight="1" x14ac:dyDescent="0.5">
      <c r="A362" s="43" t="s">
        <v>208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6">
        <v>0</v>
      </c>
      <c r="I362" s="157">
        <v>0</v>
      </c>
      <c r="J362" s="156">
        <v>0</v>
      </c>
      <c r="K362" s="156">
        <v>0</v>
      </c>
      <c r="L362" s="156">
        <v>0</v>
      </c>
      <c r="M362" s="46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6">
        <v>0</v>
      </c>
      <c r="W362" s="46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7"/>
      <c r="I363" s="149"/>
      <c r="J363" s="149"/>
      <c r="K363" s="149"/>
      <c r="L363" s="149"/>
      <c r="M363" s="47"/>
      <c r="N363" s="44"/>
      <c r="O363" s="44"/>
      <c r="P363" s="44"/>
      <c r="Q363" s="44"/>
      <c r="R363" s="174"/>
      <c r="S363" s="44"/>
      <c r="T363" s="44"/>
      <c r="U363" s="47"/>
      <c r="V363" s="47"/>
      <c r="W363" s="47"/>
      <c r="X363" s="154"/>
    </row>
    <row r="364" spans="1:24" ht="65.25" hidden="1" customHeight="1" x14ac:dyDescent="0.5">
      <c r="A364" s="43" t="s">
        <v>208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6">
        <v>0</v>
      </c>
      <c r="I364" s="157">
        <v>0</v>
      </c>
      <c r="J364" s="156">
        <v>0</v>
      </c>
      <c r="K364" s="156">
        <v>0</v>
      </c>
      <c r="L364" s="156">
        <v>0</v>
      </c>
      <c r="M364" s="46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6">
        <v>0</v>
      </c>
      <c r="W364" s="46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7"/>
      <c r="I365" s="149"/>
      <c r="J365" s="149"/>
      <c r="K365" s="149"/>
      <c r="L365" s="149"/>
      <c r="M365" s="47"/>
      <c r="N365" s="44"/>
      <c r="O365" s="44"/>
      <c r="P365" s="44"/>
      <c r="Q365" s="44"/>
      <c r="R365" s="174"/>
      <c r="S365" s="44"/>
      <c r="T365" s="44"/>
      <c r="U365" s="47"/>
      <c r="V365" s="47"/>
      <c r="W365" s="47"/>
      <c r="X365" s="154"/>
    </row>
    <row r="366" spans="1:24" ht="65.25" customHeight="1" x14ac:dyDescent="0.5">
      <c r="A366" s="169"/>
      <c r="B366" s="148" t="s">
        <v>70</v>
      </c>
      <c r="C366" s="143"/>
      <c r="D366" s="143"/>
      <c r="E366" s="168"/>
      <c r="F366" s="146"/>
      <c r="G366" s="144">
        <f>SUM(G348:G365)</f>
        <v>21156.449399999998</v>
      </c>
      <c r="H366" s="144">
        <f>SUM(H348:H365)</f>
        <v>0</v>
      </c>
      <c r="I366" s="144">
        <f>SUM(I348:I365)</f>
        <v>0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21224.719400000002</v>
      </c>
      <c r="N366" s="145">
        <f>SUM(N348:N365)</f>
        <v>906.35</v>
      </c>
      <c r="O366" s="145">
        <f>SUM(O348:O365)</f>
        <v>79.794061312499991</v>
      </c>
      <c r="P366" s="145">
        <f>SUM(P348:P365)</f>
        <v>0</v>
      </c>
      <c r="Q366" s="145">
        <f>SUM(Q348:Q365)</f>
        <v>0</v>
      </c>
      <c r="R366" s="145">
        <f>SUM(R348:R365)</f>
        <v>115.7115</v>
      </c>
      <c r="S366" s="145">
        <f>SUM(S348:S365)</f>
        <v>0</v>
      </c>
      <c r="T366" s="145">
        <f>SUM(T348:T365)</f>
        <v>1101.8555613124997</v>
      </c>
      <c r="U366" s="144">
        <f>SUM(U348:U365)</f>
        <v>20122.863838687499</v>
      </c>
      <c r="V366" s="144">
        <f>SUM(V348:V365)</f>
        <v>173.05</v>
      </c>
      <c r="W366" s="144">
        <f>SUM(W348:W365)</f>
        <v>19949.8138386875</v>
      </c>
      <c r="X366" s="144">
        <f>SUM(X348:X365)</f>
        <v>0</v>
      </c>
    </row>
    <row r="367" spans="1:24" ht="65.25" customHeight="1" x14ac:dyDescent="0.45">
      <c r="A367" s="65" t="s">
        <v>207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205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206</v>
      </c>
      <c r="B369" s="50"/>
      <c r="C369" s="160"/>
      <c r="D369" s="160"/>
      <c r="E369" s="199"/>
      <c r="F369" s="272"/>
      <c r="G369" s="202"/>
      <c r="H369" s="47"/>
      <c r="I369" s="211"/>
      <c r="J369" s="149"/>
      <c r="K369" s="149"/>
      <c r="L369" s="149"/>
      <c r="M369" s="47"/>
      <c r="N369" s="44"/>
      <c r="O369" s="44"/>
      <c r="P369" s="44"/>
      <c r="Q369" s="44"/>
      <c r="R369" s="174"/>
      <c r="S369" s="44"/>
      <c r="T369" s="44"/>
      <c r="U369" s="47"/>
      <c r="V369" s="246"/>
      <c r="W369" s="47"/>
      <c r="X369" s="154"/>
    </row>
    <row r="370" spans="1:24" ht="65.25" hidden="1" customHeight="1" x14ac:dyDescent="0.5">
      <c r="A370" s="294" t="s">
        <v>205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7"/>
      <c r="I371" s="149"/>
      <c r="J371" s="149"/>
      <c r="K371" s="149"/>
      <c r="L371" s="149"/>
      <c r="M371" s="47"/>
      <c r="N371" s="44"/>
      <c r="O371" s="247"/>
      <c r="P371" s="44"/>
      <c r="Q371" s="44"/>
      <c r="R371" s="44"/>
      <c r="S371" s="44"/>
      <c r="T371" s="44"/>
      <c r="U371" s="47"/>
      <c r="V371" s="47"/>
      <c r="W371" s="47"/>
      <c r="X371" s="27"/>
    </row>
    <row r="372" spans="1:24" ht="65.25" customHeight="1" thickBot="1" x14ac:dyDescent="0.55000000000000004">
      <c r="A372" s="169"/>
      <c r="B372" s="148" t="s">
        <v>70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54</v>
      </c>
      <c r="B373" s="89" t="s">
        <v>53</v>
      </c>
      <c r="C373" s="104" t="s">
        <v>52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51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50</v>
      </c>
    </row>
    <row r="374" spans="1:24" ht="65.25" customHeight="1" x14ac:dyDescent="0.45">
      <c r="A374" s="98"/>
      <c r="B374" s="97"/>
      <c r="C374" s="96" t="s">
        <v>49</v>
      </c>
      <c r="D374" s="96" t="s">
        <v>48</v>
      </c>
      <c r="E374" s="95" t="s">
        <v>26</v>
      </c>
      <c r="F374" s="94" t="s">
        <v>47</v>
      </c>
      <c r="G374" s="93" t="s">
        <v>46</v>
      </c>
      <c r="H374" s="92" t="s">
        <v>45</v>
      </c>
      <c r="I374" s="90" t="s">
        <v>44</v>
      </c>
      <c r="J374" s="91" t="s">
        <v>25</v>
      </c>
      <c r="K374" s="90" t="s">
        <v>43</v>
      </c>
      <c r="L374" s="90" t="s">
        <v>93</v>
      </c>
      <c r="M374" s="89" t="s">
        <v>35</v>
      </c>
      <c r="N374" s="86" t="s">
        <v>41</v>
      </c>
      <c r="O374" s="88" t="s">
        <v>40</v>
      </c>
      <c r="P374" s="87" t="s">
        <v>39</v>
      </c>
      <c r="Q374" s="86" t="s">
        <v>38</v>
      </c>
      <c r="R374" s="86" t="s">
        <v>37</v>
      </c>
      <c r="S374" s="86" t="s">
        <v>36</v>
      </c>
      <c r="T374" s="85" t="s">
        <v>35</v>
      </c>
      <c r="U374" s="83" t="s">
        <v>35</v>
      </c>
      <c r="V374" s="84" t="s">
        <v>34</v>
      </c>
      <c r="W374" s="83" t="s">
        <v>33</v>
      </c>
      <c r="X374" s="66"/>
    </row>
    <row r="375" spans="1:24" ht="65.25" customHeight="1" thickBot="1" x14ac:dyDescent="0.5">
      <c r="A375" s="82" t="s">
        <v>32</v>
      </c>
      <c r="B375" s="73"/>
      <c r="C375" s="81"/>
      <c r="D375" s="81"/>
      <c r="E375" s="80" t="s">
        <v>31</v>
      </c>
      <c r="F375" s="79" t="s">
        <v>30</v>
      </c>
      <c r="G375" s="78"/>
      <c r="H375" s="77"/>
      <c r="I375" s="74" t="s">
        <v>29</v>
      </c>
      <c r="J375" s="76" t="s">
        <v>28</v>
      </c>
      <c r="K375" s="75" t="s">
        <v>92</v>
      </c>
      <c r="L375" s="74" t="s">
        <v>91</v>
      </c>
      <c r="M375" s="73"/>
      <c r="N375" s="189">
        <v>1</v>
      </c>
      <c r="O375" s="72"/>
      <c r="P375" s="71" t="s">
        <v>25</v>
      </c>
      <c r="Q375" s="70" t="s">
        <v>24</v>
      </c>
      <c r="R375" s="70" t="s">
        <v>23</v>
      </c>
      <c r="S375" s="70" t="s">
        <v>22</v>
      </c>
      <c r="T375" s="69"/>
      <c r="U375" s="67" t="s">
        <v>21</v>
      </c>
      <c r="V375" s="188" t="s">
        <v>90</v>
      </c>
      <c r="W375" s="67" t="s">
        <v>19</v>
      </c>
      <c r="X375" s="66"/>
    </row>
    <row r="376" spans="1:24" ht="65.25" customHeight="1" x14ac:dyDescent="0.45">
      <c r="A376" s="293" t="s">
        <v>204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202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/>
      <c r="W377" s="36">
        <f>U377-V377</f>
        <v>3235.9209375</v>
      </c>
      <c r="X377" s="35"/>
    </row>
    <row r="378" spans="1:24" ht="65.25" customHeight="1" x14ac:dyDescent="0.5">
      <c r="A378" s="292" t="s">
        <v>203</v>
      </c>
      <c r="B378" s="50"/>
      <c r="C378" s="50"/>
      <c r="D378" s="50"/>
      <c r="E378" s="199"/>
      <c r="F378" s="48"/>
      <c r="G378" s="55"/>
      <c r="H378" s="47"/>
      <c r="I378" s="47"/>
      <c r="J378" s="47"/>
      <c r="K378" s="47"/>
      <c r="L378" s="47"/>
      <c r="M378" s="47"/>
      <c r="N378" s="44"/>
      <c r="O378" s="44"/>
      <c r="P378" s="44"/>
      <c r="Q378" s="44"/>
      <c r="R378" s="174"/>
      <c r="S378" s="44"/>
      <c r="T378" s="44"/>
      <c r="U378" s="47"/>
      <c r="V378" s="47"/>
      <c r="W378" s="47"/>
      <c r="X378" s="27"/>
    </row>
    <row r="379" spans="1:24" ht="65.25" customHeight="1" x14ac:dyDescent="0.5">
      <c r="A379" s="258" t="s">
        <v>202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f>G379+H379+I379+J379+K379+L379</f>
        <v>3458.7000000000003</v>
      </c>
      <c r="N379" s="38">
        <v>147.12</v>
      </c>
      <c r="O379" s="38">
        <f>G379*1.1875%</f>
        <v>41.072062500000001</v>
      </c>
      <c r="P379" s="38"/>
      <c r="Q379" s="38">
        <v>0</v>
      </c>
      <c r="R379" s="176">
        <f>G379*1%</f>
        <v>34.587000000000003</v>
      </c>
      <c r="S379" s="38">
        <v>0</v>
      </c>
      <c r="T379" s="38">
        <f>N379+O379+P379+Q379+R379+S379</f>
        <v>222.77906250000001</v>
      </c>
      <c r="U379" s="36">
        <f>M379-T379</f>
        <v>3235.9209375</v>
      </c>
      <c r="V379" s="36">
        <v>0</v>
      </c>
      <c r="W379" s="36">
        <f>U379-V379</f>
        <v>3235.9209375</v>
      </c>
      <c r="X379" s="154" t="s">
        <v>55</v>
      </c>
    </row>
    <row r="380" spans="1:24" ht="65.25" customHeight="1" x14ac:dyDescent="0.5">
      <c r="A380" s="278" t="s">
        <v>201</v>
      </c>
      <c r="B380" s="50"/>
      <c r="C380" s="50"/>
      <c r="D380" s="50"/>
      <c r="E380" s="199"/>
      <c r="F380" s="48"/>
      <c r="G380" s="55"/>
      <c r="H380" s="47"/>
      <c r="I380" s="47"/>
      <c r="J380" s="47"/>
      <c r="K380" s="47"/>
      <c r="L380" s="47"/>
      <c r="M380" s="47"/>
      <c r="N380" s="44"/>
      <c r="O380" s="44"/>
      <c r="P380" s="44"/>
      <c r="Q380" s="44"/>
      <c r="R380" s="174"/>
      <c r="S380" s="44"/>
      <c r="T380" s="44"/>
      <c r="U380" s="47"/>
      <c r="V380" s="47"/>
      <c r="W380" s="47"/>
      <c r="X380" s="27"/>
    </row>
    <row r="381" spans="1:24" ht="65.25" customHeight="1" x14ac:dyDescent="0.5">
      <c r="A381" s="258" t="s">
        <v>200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f>G381*1%</f>
        <v>37.5075</v>
      </c>
      <c r="S381" s="38">
        <v>0</v>
      </c>
      <c r="T381" s="38">
        <f>N381+O381+P381+Q381+R381+S381</f>
        <v>391.25765624999997</v>
      </c>
      <c r="U381" s="36">
        <f>M381-T381</f>
        <v>3359.4923437500001</v>
      </c>
      <c r="V381" s="36">
        <v>0</v>
      </c>
      <c r="W381" s="36">
        <f>U381-V381</f>
        <v>3359.4923437500001</v>
      </c>
      <c r="X381" s="154" t="s">
        <v>55</v>
      </c>
    </row>
    <row r="382" spans="1:24" ht="65.25" customHeight="1" x14ac:dyDescent="0.5">
      <c r="A382" s="278" t="s">
        <v>199</v>
      </c>
      <c r="B382" s="50"/>
      <c r="C382" s="50"/>
      <c r="D382" s="50"/>
      <c r="E382" s="199"/>
      <c r="F382" s="48"/>
      <c r="G382" s="55"/>
      <c r="H382" s="47"/>
      <c r="I382" s="47"/>
      <c r="J382" s="47"/>
      <c r="K382" s="47"/>
      <c r="L382" s="47"/>
      <c r="M382" s="47"/>
      <c r="N382" s="44"/>
      <c r="O382" s="44"/>
      <c r="P382" s="44"/>
      <c r="Q382" s="44"/>
      <c r="R382" s="174"/>
      <c r="S382" s="44"/>
      <c r="T382" s="44"/>
      <c r="U382" s="47"/>
      <c r="V382" s="47"/>
      <c r="W382" s="47"/>
      <c r="X382" s="27"/>
    </row>
    <row r="383" spans="1:24" ht="65.25" customHeight="1" x14ac:dyDescent="0.5">
      <c r="A383" s="258" t="s">
        <v>198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197</v>
      </c>
      <c r="B384" s="50"/>
      <c r="C384" s="33"/>
      <c r="D384" s="33"/>
      <c r="E384" s="199"/>
      <c r="F384" s="48"/>
      <c r="G384" s="55"/>
      <c r="H384" s="47"/>
      <c r="I384" s="211"/>
      <c r="J384" s="47"/>
      <c r="K384" s="149"/>
      <c r="L384" s="149"/>
      <c r="M384" s="47"/>
      <c r="N384" s="44"/>
      <c r="O384" s="44"/>
      <c r="P384" s="44"/>
      <c r="Q384" s="44"/>
      <c r="R384" s="174"/>
      <c r="S384" s="44"/>
      <c r="T384" s="44"/>
      <c r="U384" s="47"/>
      <c r="V384" s="246"/>
      <c r="W384" s="47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55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7"/>
      <c r="I386" s="47"/>
      <c r="J386" s="47"/>
      <c r="K386" s="47"/>
      <c r="L386" s="47"/>
      <c r="M386" s="47"/>
      <c r="N386" s="44"/>
      <c r="O386" s="44"/>
      <c r="P386" s="44"/>
      <c r="Q386" s="44"/>
      <c r="R386" s="44"/>
      <c r="S386" s="44"/>
      <c r="T386" s="44"/>
      <c r="U386" s="47"/>
      <c r="V386" s="47"/>
      <c r="W386" s="47"/>
      <c r="X386" s="27"/>
    </row>
    <row r="387" spans="1:24" ht="65.25" customHeight="1" x14ac:dyDescent="0.5">
      <c r="A387" s="243"/>
      <c r="B387" s="18" t="s">
        <v>70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0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13577.250000000002</v>
      </c>
      <c r="N387" s="166">
        <f>SUM(N377:N386)</f>
        <v>670.5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135.77250000000001</v>
      </c>
      <c r="S387" s="166">
        <f>SUM(S377:S386)</f>
        <v>0</v>
      </c>
      <c r="T387" s="166">
        <f>SUM(T377:T386)</f>
        <v>967.50234375000002</v>
      </c>
      <c r="U387" s="15">
        <f>SUM(U377:U386)</f>
        <v>12609.74765625</v>
      </c>
      <c r="V387" s="15">
        <f>SUM(V377:V386)</f>
        <v>0</v>
      </c>
      <c r="W387" s="15">
        <f>SUM(W377:W386)</f>
        <v>12609.74765625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69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62558.849399999999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62627.119400000003</v>
      </c>
      <c r="N389" s="110">
        <f>N387+N372+N366+N346+N339</f>
        <v>4151.16</v>
      </c>
      <c r="O389" s="110">
        <f>O387+O372+O366+O346+O339</f>
        <v>388.01087381249994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375.26249999999999</v>
      </c>
      <c r="S389" s="110">
        <f>S387+S372+S366+S346+S339</f>
        <v>0</v>
      </c>
      <c r="T389" s="110">
        <f>T387+T372+T366+T346+T339</f>
        <v>4914.4333738124997</v>
      </c>
      <c r="U389" s="22">
        <f>U387+U372+U366+U346+U339</f>
        <v>57712.686026187497</v>
      </c>
      <c r="V389" s="22">
        <f>V387+V372+V366+V346+V339</f>
        <v>1134.48</v>
      </c>
      <c r="W389" s="22">
        <f>W387+W372+W366+W346+W339</f>
        <v>56578.206026187501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54</v>
      </c>
      <c r="B394" s="89" t="s">
        <v>53</v>
      </c>
      <c r="C394" s="104" t="s">
        <v>52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51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50</v>
      </c>
    </row>
    <row r="395" spans="1:24" ht="65.25" customHeight="1" x14ac:dyDescent="0.45">
      <c r="A395" s="98"/>
      <c r="B395" s="97"/>
      <c r="C395" s="96" t="s">
        <v>49</v>
      </c>
      <c r="D395" s="96" t="s">
        <v>48</v>
      </c>
      <c r="E395" s="95" t="s">
        <v>26</v>
      </c>
      <c r="F395" s="94" t="s">
        <v>47</v>
      </c>
      <c r="G395" s="93" t="s">
        <v>46</v>
      </c>
      <c r="H395" s="92" t="s">
        <v>45</v>
      </c>
      <c r="I395" s="90" t="s">
        <v>44</v>
      </c>
      <c r="J395" s="91" t="s">
        <v>25</v>
      </c>
      <c r="K395" s="90" t="s">
        <v>43</v>
      </c>
      <c r="L395" s="90" t="s">
        <v>93</v>
      </c>
      <c r="M395" s="89" t="s">
        <v>35</v>
      </c>
      <c r="N395" s="86" t="s">
        <v>41</v>
      </c>
      <c r="O395" s="88" t="s">
        <v>40</v>
      </c>
      <c r="P395" s="87" t="s">
        <v>39</v>
      </c>
      <c r="Q395" s="86" t="s">
        <v>38</v>
      </c>
      <c r="R395" s="86" t="s">
        <v>37</v>
      </c>
      <c r="S395" s="86" t="s">
        <v>36</v>
      </c>
      <c r="T395" s="85" t="s">
        <v>35</v>
      </c>
      <c r="U395" s="83" t="s">
        <v>35</v>
      </c>
      <c r="V395" s="84" t="s">
        <v>34</v>
      </c>
      <c r="W395" s="83" t="s">
        <v>33</v>
      </c>
      <c r="X395" s="66"/>
    </row>
    <row r="396" spans="1:24" ht="65.25" customHeight="1" thickBot="1" x14ac:dyDescent="0.5">
      <c r="A396" s="82" t="s">
        <v>32</v>
      </c>
      <c r="B396" s="73"/>
      <c r="C396" s="81"/>
      <c r="D396" s="81"/>
      <c r="E396" s="80" t="s">
        <v>31</v>
      </c>
      <c r="F396" s="79" t="s">
        <v>30</v>
      </c>
      <c r="G396" s="78"/>
      <c r="H396" s="77"/>
      <c r="I396" s="74" t="s">
        <v>29</v>
      </c>
      <c r="J396" s="76" t="s">
        <v>28</v>
      </c>
      <c r="K396" s="75" t="s">
        <v>92</v>
      </c>
      <c r="L396" s="74" t="s">
        <v>91</v>
      </c>
      <c r="M396" s="73"/>
      <c r="N396" s="189">
        <v>1</v>
      </c>
      <c r="O396" s="72"/>
      <c r="P396" s="71" t="s">
        <v>25</v>
      </c>
      <c r="Q396" s="70" t="s">
        <v>24</v>
      </c>
      <c r="R396" s="70" t="s">
        <v>23</v>
      </c>
      <c r="S396" s="70" t="s">
        <v>22</v>
      </c>
      <c r="T396" s="69"/>
      <c r="U396" s="67" t="s">
        <v>21</v>
      </c>
      <c r="V396" s="188" t="s">
        <v>90</v>
      </c>
      <c r="W396" s="67" t="s">
        <v>19</v>
      </c>
      <c r="X396" s="66"/>
    </row>
    <row r="397" spans="1:24" ht="130.5" customHeight="1" x14ac:dyDescent="0.45">
      <c r="A397" s="289" t="s">
        <v>196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195</v>
      </c>
      <c r="B398" s="161"/>
      <c r="C398" s="161">
        <v>1100</v>
      </c>
      <c r="D398" s="161">
        <v>1000</v>
      </c>
      <c r="E398" s="170">
        <v>406.75</v>
      </c>
      <c r="F398" s="218">
        <v>15</v>
      </c>
      <c r="G398" s="41">
        <f>E398*F398</f>
        <v>6101.25</v>
      </c>
      <c r="H398" s="46">
        <v>0</v>
      </c>
      <c r="I398" s="157">
        <v>0</v>
      </c>
      <c r="J398" s="156">
        <v>0</v>
      </c>
      <c r="K398" s="156">
        <v>0</v>
      </c>
      <c r="L398" s="156">
        <v>0</v>
      </c>
      <c r="M398" s="46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244.05</v>
      </c>
      <c r="W398" s="46">
        <f>U398-V398</f>
        <v>5101.16</v>
      </c>
      <c r="X398" s="154"/>
    </row>
    <row r="399" spans="1:24" ht="65.25" customHeight="1" x14ac:dyDescent="0.5">
      <c r="A399" s="203" t="s">
        <v>194</v>
      </c>
      <c r="B399" s="152"/>
      <c r="C399" s="152"/>
      <c r="D399" s="152"/>
      <c r="E399" s="199"/>
      <c r="F399" s="212"/>
      <c r="G399" s="57"/>
      <c r="H399" s="47"/>
      <c r="I399" s="149"/>
      <c r="J399" s="149"/>
      <c r="K399" s="149"/>
      <c r="L399" s="149"/>
      <c r="M399" s="47"/>
      <c r="N399" s="44"/>
      <c r="O399" s="44"/>
      <c r="P399" s="44"/>
      <c r="Q399" s="44"/>
      <c r="R399" s="44"/>
      <c r="S399" s="44"/>
      <c r="T399" s="44"/>
      <c r="U399" s="47"/>
      <c r="V399" s="47"/>
      <c r="W399" s="47"/>
      <c r="X399" s="27"/>
    </row>
    <row r="400" spans="1:24" ht="65.25" customHeight="1" x14ac:dyDescent="0.5">
      <c r="A400" s="282" t="s">
        <v>193</v>
      </c>
      <c r="B400" s="173"/>
      <c r="C400" s="173">
        <v>1100</v>
      </c>
      <c r="D400" s="173">
        <v>1000</v>
      </c>
      <c r="E400" s="170">
        <v>260.63</v>
      </c>
      <c r="F400" s="218">
        <v>15</v>
      </c>
      <c r="G400" s="41">
        <f>E400*F400</f>
        <v>3909.45</v>
      </c>
      <c r="H400" s="46">
        <v>0</v>
      </c>
      <c r="I400" s="279">
        <v>0</v>
      </c>
      <c r="J400" s="156">
        <v>0</v>
      </c>
      <c r="K400" s="156">
        <v>0</v>
      </c>
      <c r="L400" s="156">
        <v>0</v>
      </c>
      <c r="M400" s="46">
        <f>G400+H400+I400+J400+K400+L400</f>
        <v>3909.45</v>
      </c>
      <c r="N400" s="155">
        <v>334.6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420.11921875000002</v>
      </c>
      <c r="U400" s="36">
        <f>M400-T400</f>
        <v>3489.3307812499997</v>
      </c>
      <c r="V400" s="46">
        <v>0</v>
      </c>
      <c r="W400" s="46">
        <f>U400-V400</f>
        <v>3489.3307812499997</v>
      </c>
      <c r="X400" s="35"/>
    </row>
    <row r="401" spans="1:24" ht="65.25" customHeight="1" x14ac:dyDescent="0.5">
      <c r="A401" s="220" t="s">
        <v>192</v>
      </c>
      <c r="B401" s="152"/>
      <c r="C401" s="152"/>
      <c r="D401" s="152"/>
      <c r="E401" s="199"/>
      <c r="F401" s="212"/>
      <c r="G401" s="57"/>
      <c r="H401" s="47"/>
      <c r="I401" s="254"/>
      <c r="J401" s="149"/>
      <c r="K401" s="149"/>
      <c r="L401" s="149"/>
      <c r="M401" s="47"/>
      <c r="N401" s="44"/>
      <c r="O401" s="44"/>
      <c r="P401" s="44"/>
      <c r="Q401" s="44"/>
      <c r="R401" s="174"/>
      <c r="S401" s="44"/>
      <c r="T401" s="44"/>
      <c r="U401" s="47"/>
      <c r="V401" s="47"/>
      <c r="W401" s="47"/>
      <c r="X401" s="27"/>
    </row>
    <row r="402" spans="1:24" ht="65.25" customHeight="1" x14ac:dyDescent="0.5">
      <c r="A402" s="43" t="s">
        <v>191</v>
      </c>
      <c r="B402" s="173"/>
      <c r="C402" s="161">
        <v>1100</v>
      </c>
      <c r="D402" s="161">
        <v>1000</v>
      </c>
      <c r="E402" s="170">
        <v>260.63</v>
      </c>
      <c r="F402" s="218">
        <v>15</v>
      </c>
      <c r="G402" s="41">
        <f>E402*F402</f>
        <v>3909.45</v>
      </c>
      <c r="H402" s="46">
        <v>0</v>
      </c>
      <c r="I402" s="157">
        <v>0</v>
      </c>
      <c r="J402" s="156">
        <v>0</v>
      </c>
      <c r="K402" s="156">
        <v>0</v>
      </c>
      <c r="L402" s="156">
        <v>0</v>
      </c>
      <c r="M402" s="46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6">
        <v>0</v>
      </c>
      <c r="W402" s="46">
        <f>U402-V402</f>
        <v>3489.3307812499997</v>
      </c>
      <c r="X402" s="35"/>
    </row>
    <row r="403" spans="1:24" ht="65.25" customHeight="1" x14ac:dyDescent="0.5">
      <c r="A403" s="58" t="s">
        <v>190</v>
      </c>
      <c r="B403" s="152"/>
      <c r="C403" s="152"/>
      <c r="D403" s="152"/>
      <c r="E403" s="199"/>
      <c r="F403" s="212"/>
      <c r="G403" s="57"/>
      <c r="H403" s="47"/>
      <c r="I403" s="149"/>
      <c r="J403" s="149"/>
      <c r="K403" s="149"/>
      <c r="L403" s="149"/>
      <c r="M403" s="47"/>
      <c r="N403" s="44"/>
      <c r="O403" s="44"/>
      <c r="P403" s="44"/>
      <c r="Q403" s="44"/>
      <c r="R403" s="174"/>
      <c r="S403" s="44"/>
      <c r="T403" s="44"/>
      <c r="U403" s="47"/>
      <c r="V403" s="47"/>
      <c r="W403" s="47"/>
      <c r="X403" s="27"/>
    </row>
    <row r="404" spans="1:24" ht="65.25" customHeight="1" x14ac:dyDescent="0.5">
      <c r="A404" s="43" t="s">
        <v>175</v>
      </c>
      <c r="B404" s="173"/>
      <c r="C404" s="173">
        <v>1100</v>
      </c>
      <c r="D404" s="173">
        <v>1000</v>
      </c>
      <c r="E404" s="170">
        <v>199.8</v>
      </c>
      <c r="F404" s="218">
        <v>15</v>
      </c>
      <c r="G404" s="41">
        <f>E404*F404</f>
        <v>2997</v>
      </c>
      <c r="H404" s="46">
        <v>0</v>
      </c>
      <c r="I404" s="157">
        <v>0</v>
      </c>
      <c r="J404" s="156">
        <v>0</v>
      </c>
      <c r="K404" s="156">
        <v>0</v>
      </c>
      <c r="L404" s="156">
        <v>0</v>
      </c>
      <c r="M404" s="46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6">
        <v>0</v>
      </c>
      <c r="W404" s="46">
        <f>U404-V404</f>
        <v>2854.8306250000001</v>
      </c>
      <c r="X404" s="35"/>
    </row>
    <row r="405" spans="1:24" ht="65.25" customHeight="1" x14ac:dyDescent="0.5">
      <c r="A405" s="153" t="s">
        <v>189</v>
      </c>
      <c r="B405" s="152"/>
      <c r="C405" s="152"/>
      <c r="D405" s="152"/>
      <c r="E405" s="199"/>
      <c r="F405" s="212"/>
      <c r="G405" s="57"/>
      <c r="H405" s="47"/>
      <c r="I405" s="149"/>
      <c r="J405" s="149"/>
      <c r="K405" s="149"/>
      <c r="L405" s="149"/>
      <c r="M405" s="47"/>
      <c r="N405" s="44"/>
      <c r="O405" s="44"/>
      <c r="P405" s="44"/>
      <c r="Q405" s="44"/>
      <c r="R405" s="174"/>
      <c r="S405" s="44"/>
      <c r="T405" s="44"/>
      <c r="U405" s="47"/>
      <c r="V405" s="47"/>
      <c r="W405" s="47"/>
      <c r="X405" s="27"/>
    </row>
    <row r="406" spans="1:24" ht="65.25" customHeight="1" x14ac:dyDescent="0.5">
      <c r="A406" s="43" t="s">
        <v>175</v>
      </c>
      <c r="B406" s="173"/>
      <c r="C406" s="161">
        <v>1100</v>
      </c>
      <c r="D406" s="161">
        <v>1000</v>
      </c>
      <c r="E406" s="170">
        <v>160.51</v>
      </c>
      <c r="F406" s="218">
        <v>15</v>
      </c>
      <c r="G406" s="41">
        <f>E406*F406</f>
        <v>2407.6499999999996</v>
      </c>
      <c r="H406" s="46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6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6">
        <v>0</v>
      </c>
      <c r="W406" s="46">
        <f>U406-V406</f>
        <v>2357.4126562499996</v>
      </c>
      <c r="X406" s="35"/>
    </row>
    <row r="407" spans="1:24" ht="65.25" customHeight="1" x14ac:dyDescent="0.5">
      <c r="A407" s="153" t="s">
        <v>188</v>
      </c>
      <c r="B407" s="152"/>
      <c r="C407" s="152"/>
      <c r="D407" s="152"/>
      <c r="E407" s="199"/>
      <c r="F407" s="212"/>
      <c r="G407" s="57"/>
      <c r="H407" s="47"/>
      <c r="I407" s="149"/>
      <c r="J407" s="149"/>
      <c r="K407" s="149"/>
      <c r="L407" s="149"/>
      <c r="M407" s="47"/>
      <c r="N407" s="44"/>
      <c r="O407" s="44"/>
      <c r="P407" s="44"/>
      <c r="Q407" s="44"/>
      <c r="R407" s="174"/>
      <c r="S407" s="44"/>
      <c r="T407" s="44"/>
      <c r="U407" s="47"/>
      <c r="V407" s="47"/>
      <c r="W407" s="47"/>
      <c r="X407" s="27"/>
    </row>
    <row r="408" spans="1:24" ht="65.25" customHeight="1" x14ac:dyDescent="0.5">
      <c r="A408" s="43" t="s">
        <v>187</v>
      </c>
      <c r="B408" s="173"/>
      <c r="C408" s="173">
        <v>1100</v>
      </c>
      <c r="D408" s="173">
        <v>1000</v>
      </c>
      <c r="E408" s="170">
        <v>173.77</v>
      </c>
      <c r="F408" s="218">
        <v>15</v>
      </c>
      <c r="G408" s="41">
        <f>E408*F408</f>
        <v>2606.5500000000002</v>
      </c>
      <c r="H408" s="46">
        <v>0</v>
      </c>
      <c r="I408" s="157">
        <v>0</v>
      </c>
      <c r="J408" s="156">
        <v>0</v>
      </c>
      <c r="K408" s="156">
        <v>0</v>
      </c>
      <c r="L408" s="156">
        <v>0</v>
      </c>
      <c r="M408" s="46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6">
        <v>200.01</v>
      </c>
      <c r="W408" s="46">
        <f>U408-V408</f>
        <v>2330.3117187500002</v>
      </c>
      <c r="X408" s="35"/>
    </row>
    <row r="409" spans="1:24" ht="65.25" customHeight="1" x14ac:dyDescent="0.5">
      <c r="A409" s="281" t="s">
        <v>186</v>
      </c>
      <c r="B409" s="161"/>
      <c r="C409" s="152"/>
      <c r="D409" s="152"/>
      <c r="E409" s="199"/>
      <c r="F409" s="212"/>
      <c r="G409" s="57"/>
      <c r="H409" s="47"/>
      <c r="I409" s="149"/>
      <c r="J409" s="149"/>
      <c r="K409" s="149"/>
      <c r="L409" s="149"/>
      <c r="M409" s="47"/>
      <c r="N409" s="44"/>
      <c r="O409" s="44"/>
      <c r="P409" s="44"/>
      <c r="Q409" s="44"/>
      <c r="R409" s="174"/>
      <c r="S409" s="44"/>
      <c r="T409" s="44"/>
      <c r="U409" s="47"/>
      <c r="V409" s="47"/>
      <c r="W409" s="47"/>
      <c r="X409" s="154"/>
    </row>
    <row r="410" spans="1:24" ht="65.25" customHeight="1" x14ac:dyDescent="0.5">
      <c r="A410" s="206" t="s">
        <v>175</v>
      </c>
      <c r="B410" s="173"/>
      <c r="C410" s="161">
        <v>1100</v>
      </c>
      <c r="D410" s="161">
        <v>1000</v>
      </c>
      <c r="E410" s="170">
        <v>203.42</v>
      </c>
      <c r="F410" s="218">
        <v>15</v>
      </c>
      <c r="G410" s="41">
        <f>E410*F410</f>
        <v>3051.2999999999997</v>
      </c>
      <c r="H410" s="46">
        <v>0</v>
      </c>
      <c r="I410" s="157">
        <v>0</v>
      </c>
      <c r="J410" s="156">
        <v>0</v>
      </c>
      <c r="K410" s="156">
        <v>0</v>
      </c>
      <c r="L410" s="156">
        <v>0</v>
      </c>
      <c r="M410" s="46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6">
        <v>0</v>
      </c>
      <c r="W410" s="46">
        <f>U410-V410</f>
        <v>2902.0328124999996</v>
      </c>
      <c r="X410" s="35"/>
    </row>
    <row r="411" spans="1:24" ht="65.25" customHeight="1" x14ac:dyDescent="0.5">
      <c r="A411" s="180" t="s">
        <v>185</v>
      </c>
      <c r="B411" s="161"/>
      <c r="C411" s="152"/>
      <c r="D411" s="152"/>
      <c r="E411" s="199"/>
      <c r="F411" s="212"/>
      <c r="G411" s="57"/>
      <c r="H411" s="47"/>
      <c r="I411" s="149"/>
      <c r="J411" s="149"/>
      <c r="K411" s="149"/>
      <c r="L411" s="149"/>
      <c r="M411" s="47"/>
      <c r="N411" s="44"/>
      <c r="O411" s="44"/>
      <c r="P411" s="44"/>
      <c r="Q411" s="44"/>
      <c r="R411" s="174"/>
      <c r="S411" s="44"/>
      <c r="T411" s="44"/>
      <c r="U411" s="47"/>
      <c r="V411" s="47"/>
      <c r="W411" s="47"/>
      <c r="X411" s="27"/>
    </row>
    <row r="412" spans="1:24" ht="65.25" customHeight="1" x14ac:dyDescent="0.5">
      <c r="A412" s="162" t="s">
        <v>182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6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71" t="s">
        <v>184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7"/>
      <c r="N413" s="247"/>
      <c r="O413" s="44"/>
      <c r="P413" s="44"/>
      <c r="Q413" s="44"/>
      <c r="R413" s="174"/>
      <c r="S413" s="44"/>
      <c r="T413" s="44"/>
      <c r="U413" s="47"/>
      <c r="V413" s="246"/>
      <c r="W413" s="246"/>
      <c r="X413" s="154"/>
    </row>
    <row r="414" spans="1:24" ht="65.25" customHeight="1" x14ac:dyDescent="0.5">
      <c r="A414" s="43" t="s">
        <v>182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6">
        <v>0</v>
      </c>
      <c r="I414" s="279">
        <v>0</v>
      </c>
      <c r="J414" s="156">
        <v>0</v>
      </c>
      <c r="K414" s="156">
        <v>0</v>
      </c>
      <c r="L414" s="156">
        <v>0</v>
      </c>
      <c r="M414" s="46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6">
        <v>0</v>
      </c>
      <c r="W414" s="46">
        <f>U414-V414</f>
        <v>2884.035625</v>
      </c>
      <c r="X414" s="35"/>
    </row>
    <row r="415" spans="1:24" ht="65.25" customHeight="1" x14ac:dyDescent="0.5">
      <c r="A415" s="34" t="s">
        <v>183</v>
      </c>
      <c r="B415" s="160"/>
      <c r="C415" s="160"/>
      <c r="D415" s="160"/>
      <c r="E415" s="199"/>
      <c r="F415" s="48"/>
      <c r="G415" s="57"/>
      <c r="H415" s="47"/>
      <c r="I415" s="254"/>
      <c r="J415" s="149"/>
      <c r="K415" s="149"/>
      <c r="L415" s="149"/>
      <c r="M415" s="47"/>
      <c r="N415" s="44"/>
      <c r="O415" s="44"/>
      <c r="P415" s="44"/>
      <c r="Q415" s="44"/>
      <c r="R415" s="174"/>
      <c r="S415" s="44"/>
      <c r="T415" s="44"/>
      <c r="U415" s="47"/>
      <c r="V415" s="47"/>
      <c r="W415" s="47"/>
      <c r="X415" s="154"/>
    </row>
    <row r="416" spans="1:24" ht="65.25" customHeight="1" x14ac:dyDescent="0.5">
      <c r="A416" s="43" t="s">
        <v>182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6">
        <v>0</v>
      </c>
      <c r="I416" s="157">
        <v>0</v>
      </c>
      <c r="J416" s="157">
        <v>0</v>
      </c>
      <c r="K416" s="157">
        <v>0</v>
      </c>
      <c r="L416" s="157">
        <v>0</v>
      </c>
      <c r="M416" s="46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6">
        <v>0</v>
      </c>
      <c r="W416" s="46">
        <f>U416-V416</f>
        <v>3277.4675000000002</v>
      </c>
      <c r="X416" s="35"/>
    </row>
    <row r="417" spans="1:24" ht="65.25" customHeight="1" x14ac:dyDescent="0.5">
      <c r="A417" s="278" t="s">
        <v>181</v>
      </c>
      <c r="B417" s="152"/>
      <c r="C417" s="50"/>
      <c r="D417" s="50"/>
      <c r="E417" s="199"/>
      <c r="F417" s="48"/>
      <c r="G417" s="57"/>
      <c r="H417" s="47"/>
      <c r="I417" s="149"/>
      <c r="J417" s="149"/>
      <c r="K417" s="149"/>
      <c r="L417" s="149"/>
      <c r="M417" s="47"/>
      <c r="N417" s="44"/>
      <c r="O417" s="44"/>
      <c r="P417" s="44"/>
      <c r="Q417" s="44"/>
      <c r="R417" s="174"/>
      <c r="S417" s="44"/>
      <c r="T417" s="44"/>
      <c r="U417" s="47"/>
      <c r="V417" s="47"/>
      <c r="W417" s="47"/>
      <c r="X417" s="27"/>
    </row>
    <row r="418" spans="1:24" ht="65.25" customHeight="1" x14ac:dyDescent="0.5">
      <c r="A418" s="43" t="s">
        <v>179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6">
        <v>0</v>
      </c>
      <c r="I418" s="157">
        <v>0</v>
      </c>
      <c r="J418" s="156">
        <v>0</v>
      </c>
      <c r="K418" s="156">
        <v>0</v>
      </c>
      <c r="L418" s="156">
        <v>0</v>
      </c>
      <c r="M418" s="46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f>G418*1%</f>
        <v>39.094499999999996</v>
      </c>
      <c r="S418" s="38">
        <v>0</v>
      </c>
      <c r="T418" s="38">
        <f>N418+O418+P418+Q418+R418+S418</f>
        <v>420.11921875000002</v>
      </c>
      <c r="U418" s="36">
        <f>M418-T418</f>
        <v>3489.3307812499997</v>
      </c>
      <c r="V418" s="46">
        <v>0</v>
      </c>
      <c r="W418" s="46">
        <f>U418-V418</f>
        <v>3489.3307812499997</v>
      </c>
      <c r="X418" s="35"/>
    </row>
    <row r="419" spans="1:24" ht="65.25" customHeight="1" x14ac:dyDescent="0.5">
      <c r="A419" s="220" t="s">
        <v>180</v>
      </c>
      <c r="B419" s="50"/>
      <c r="C419" s="244"/>
      <c r="D419" s="244"/>
      <c r="E419" s="199"/>
      <c r="F419" s="48"/>
      <c r="G419" s="57"/>
      <c r="H419" s="47"/>
      <c r="I419" s="149"/>
      <c r="J419" s="157"/>
      <c r="K419" s="157"/>
      <c r="L419" s="157"/>
      <c r="M419" s="47"/>
      <c r="N419" s="44"/>
      <c r="O419" s="44"/>
      <c r="P419" s="44"/>
      <c r="Q419" s="44"/>
      <c r="R419" s="174"/>
      <c r="S419" s="44"/>
      <c r="T419" s="44"/>
      <c r="U419" s="47"/>
      <c r="V419" s="47"/>
      <c r="W419" s="47"/>
      <c r="X419" s="27"/>
    </row>
    <row r="420" spans="1:24" ht="65.25" customHeight="1" x14ac:dyDescent="0.5">
      <c r="A420" s="43" t="s">
        <v>179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6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6">
        <v>0</v>
      </c>
      <c r="W420" s="46">
        <f>U420-V420</f>
        <v>3489.3307812499997</v>
      </c>
      <c r="X420" s="35"/>
    </row>
    <row r="421" spans="1:24" ht="65.25" customHeight="1" x14ac:dyDescent="0.5">
      <c r="A421" s="153" t="s">
        <v>178</v>
      </c>
      <c r="B421" s="50"/>
      <c r="C421" s="244"/>
      <c r="D421" s="244"/>
      <c r="E421" s="199"/>
      <c r="F421" s="276"/>
      <c r="G421" s="57"/>
      <c r="H421" s="47"/>
      <c r="I421" s="275"/>
      <c r="J421" s="250"/>
      <c r="K421" s="274"/>
      <c r="L421" s="250"/>
      <c r="M421" s="273"/>
      <c r="N421" s="44"/>
      <c r="O421" s="44"/>
      <c r="P421" s="44"/>
      <c r="Q421" s="44"/>
      <c r="R421" s="174"/>
      <c r="S421" s="44"/>
      <c r="T421" s="44"/>
      <c r="U421" s="47"/>
      <c r="V421" s="47"/>
      <c r="W421" s="47"/>
      <c r="X421" s="27"/>
    </row>
    <row r="422" spans="1:24" ht="65.25" customHeight="1" x14ac:dyDescent="0.5">
      <c r="A422" s="43" t="s">
        <v>175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6">
        <v>0</v>
      </c>
      <c r="I422" s="157">
        <v>0</v>
      </c>
      <c r="J422" s="157">
        <v>0</v>
      </c>
      <c r="K422" s="157">
        <v>0</v>
      </c>
      <c r="L422" s="157">
        <v>0</v>
      </c>
      <c r="M422" s="46">
        <f>G422+H422+I422+J422+K422+L422</f>
        <v>2997</v>
      </c>
      <c r="N422" s="155">
        <v>76.61</v>
      </c>
      <c r="O422" s="38">
        <f>G422*1.1875%</f>
        <v>35.589374999999997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142.169375</v>
      </c>
      <c r="U422" s="36">
        <f>M422-T422</f>
        <v>2854.8306250000001</v>
      </c>
      <c r="V422" s="46">
        <v>0</v>
      </c>
      <c r="W422" s="46">
        <f>U422-V422</f>
        <v>2854.8306250000001</v>
      </c>
      <c r="X422" s="35"/>
    </row>
    <row r="423" spans="1:24" ht="65.25" customHeight="1" x14ac:dyDescent="0.5">
      <c r="A423" s="153" t="s">
        <v>177</v>
      </c>
      <c r="B423" s="50"/>
      <c r="C423" s="50"/>
      <c r="D423" s="50"/>
      <c r="E423" s="199"/>
      <c r="F423" s="48"/>
      <c r="G423" s="57"/>
      <c r="H423" s="47"/>
      <c r="I423" s="149"/>
      <c r="J423" s="149"/>
      <c r="K423" s="149"/>
      <c r="L423" s="149"/>
      <c r="M423" s="47"/>
      <c r="N423" s="44"/>
      <c r="O423" s="44"/>
      <c r="P423" s="44"/>
      <c r="Q423" s="44"/>
      <c r="R423" s="174"/>
      <c r="S423" s="155"/>
      <c r="T423" s="44"/>
      <c r="U423" s="47"/>
      <c r="V423" s="47"/>
      <c r="W423" s="47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175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176</v>
      </c>
      <c r="B428" s="160"/>
      <c r="C428" s="160"/>
      <c r="D428" s="160"/>
      <c r="E428" s="170"/>
      <c r="F428" s="48"/>
      <c r="G428" s="57"/>
      <c r="H428" s="47"/>
      <c r="I428" s="149"/>
      <c r="J428" s="149"/>
      <c r="K428" s="149"/>
      <c r="L428" s="149"/>
      <c r="M428" s="47"/>
      <c r="N428" s="44"/>
      <c r="O428" s="44"/>
      <c r="P428" s="44"/>
      <c r="Q428" s="44"/>
      <c r="R428" s="174"/>
      <c r="S428" s="44"/>
      <c r="T428" s="44"/>
      <c r="U428" s="47"/>
      <c r="V428" s="47"/>
      <c r="W428" s="47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175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0</v>
      </c>
      <c r="J430" s="156">
        <v>0</v>
      </c>
      <c r="K430" s="156">
        <v>0</v>
      </c>
      <c r="L430" s="156">
        <v>0</v>
      </c>
      <c r="M430" s="36">
        <f>G430+H430+I430+J430+K430+L430</f>
        <v>3051.2999999999997</v>
      </c>
      <c r="N430" s="38">
        <v>82.52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113.03299999999999</v>
      </c>
      <c r="U430" s="36">
        <f>M430-T430</f>
        <v>2938.2669999999998</v>
      </c>
      <c r="V430" s="36">
        <v>0</v>
      </c>
      <c r="W430" s="36">
        <f>U430-V430</f>
        <v>2938.2669999999998</v>
      </c>
      <c r="X430" s="35"/>
    </row>
    <row r="431" spans="1:24" ht="65.25" customHeight="1" x14ac:dyDescent="0.5">
      <c r="A431" s="153" t="s">
        <v>174</v>
      </c>
      <c r="B431" s="50"/>
      <c r="C431" s="50"/>
      <c r="D431" s="50"/>
      <c r="E431" s="199"/>
      <c r="F431" s="48"/>
      <c r="G431" s="57"/>
      <c r="H431" s="47"/>
      <c r="I431" s="149"/>
      <c r="J431" s="149"/>
      <c r="K431" s="149"/>
      <c r="L431" s="149"/>
      <c r="M431" s="47"/>
      <c r="N431" s="44"/>
      <c r="O431" s="44"/>
      <c r="P431" s="44"/>
      <c r="Q431" s="44"/>
      <c r="R431" s="174"/>
      <c r="S431" s="44"/>
      <c r="T431" s="44"/>
      <c r="U431" s="47"/>
      <c r="V431" s="47"/>
      <c r="W431" s="47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6">
        <v>0</v>
      </c>
      <c r="I432" s="157">
        <v>0</v>
      </c>
      <c r="J432" s="156">
        <v>0</v>
      </c>
      <c r="K432" s="156">
        <v>0</v>
      </c>
      <c r="L432" s="156"/>
      <c r="M432" s="46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6">
        <v>0</v>
      </c>
      <c r="W432" s="46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7"/>
      <c r="I433" s="149"/>
      <c r="J433" s="149"/>
      <c r="K433" s="149"/>
      <c r="L433" s="149"/>
      <c r="M433" s="47"/>
      <c r="N433" s="44"/>
      <c r="O433" s="44"/>
      <c r="P433" s="44"/>
      <c r="Q433" s="44"/>
      <c r="R433" s="174"/>
      <c r="S433" s="44"/>
      <c r="T433" s="44"/>
      <c r="U433" s="47"/>
      <c r="V433" s="47"/>
      <c r="W433" s="47"/>
      <c r="X433" s="27"/>
    </row>
    <row r="434" spans="1:24" ht="65.25" customHeight="1" thickBot="1" x14ac:dyDescent="0.55000000000000004">
      <c r="A434" s="204"/>
      <c r="B434" s="148" t="s">
        <v>70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0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51615.179999999993</v>
      </c>
      <c r="N434" s="145">
        <f>SUM(N398:N433)</f>
        <v>2968.0499999999997</v>
      </c>
      <c r="O434" s="145">
        <f>SUM(O398:O433)</f>
        <v>504.21487500000006</v>
      </c>
      <c r="P434" s="145">
        <f>SUM(P398:P433)</f>
        <v>0</v>
      </c>
      <c r="Q434" s="145">
        <f>SUM(Q398:Q433)</f>
        <v>0</v>
      </c>
      <c r="R434" s="145">
        <f>SUM(R398:R433)</f>
        <v>424.60200000000003</v>
      </c>
      <c r="S434" s="145">
        <f>SUM(S398:S433)</f>
        <v>0</v>
      </c>
      <c r="T434" s="145">
        <f>SUM(T398:T433)</f>
        <v>3896.8668750000002</v>
      </c>
      <c r="U434" s="144">
        <f>SUM(U398:U433)</f>
        <v>47718.313125000001</v>
      </c>
      <c r="V434" s="144">
        <f>SUM(V398:V433)</f>
        <v>444.06</v>
      </c>
      <c r="W434" s="144">
        <f>SUM(W398:W433)</f>
        <v>47274.253124999996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54</v>
      </c>
      <c r="B435" s="89" t="s">
        <v>53</v>
      </c>
      <c r="C435" s="104" t="s">
        <v>52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51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50</v>
      </c>
    </row>
    <row r="436" spans="1:24" s="8" customFormat="1" ht="65.25" customHeight="1" x14ac:dyDescent="0.45">
      <c r="A436" s="98"/>
      <c r="B436" s="97"/>
      <c r="C436" s="96" t="s">
        <v>49</v>
      </c>
      <c r="D436" s="96" t="s">
        <v>48</v>
      </c>
      <c r="E436" s="95" t="s">
        <v>26</v>
      </c>
      <c r="F436" s="94" t="s">
        <v>47</v>
      </c>
      <c r="G436" s="93" t="s">
        <v>46</v>
      </c>
      <c r="H436" s="92" t="s">
        <v>45</v>
      </c>
      <c r="I436" s="90" t="s">
        <v>44</v>
      </c>
      <c r="J436" s="91" t="s">
        <v>25</v>
      </c>
      <c r="K436" s="90" t="s">
        <v>43</v>
      </c>
      <c r="L436" s="90" t="s">
        <v>93</v>
      </c>
      <c r="M436" s="89" t="s">
        <v>35</v>
      </c>
      <c r="N436" s="86" t="s">
        <v>41</v>
      </c>
      <c r="O436" s="88" t="s">
        <v>40</v>
      </c>
      <c r="P436" s="87" t="s">
        <v>39</v>
      </c>
      <c r="Q436" s="86" t="s">
        <v>38</v>
      </c>
      <c r="R436" s="86" t="s">
        <v>37</v>
      </c>
      <c r="S436" s="86" t="s">
        <v>36</v>
      </c>
      <c r="T436" s="85" t="s">
        <v>35</v>
      </c>
      <c r="U436" s="83" t="s">
        <v>35</v>
      </c>
      <c r="V436" s="84" t="s">
        <v>34</v>
      </c>
      <c r="W436" s="83" t="s">
        <v>33</v>
      </c>
      <c r="X436" s="66"/>
    </row>
    <row r="437" spans="1:24" s="8" customFormat="1" ht="65.25" customHeight="1" thickBot="1" x14ac:dyDescent="0.5">
      <c r="A437" s="82" t="s">
        <v>32</v>
      </c>
      <c r="B437" s="73"/>
      <c r="C437" s="81"/>
      <c r="D437" s="81"/>
      <c r="E437" s="80" t="s">
        <v>31</v>
      </c>
      <c r="F437" s="79" t="s">
        <v>30</v>
      </c>
      <c r="G437" s="78"/>
      <c r="H437" s="77"/>
      <c r="I437" s="74" t="s">
        <v>29</v>
      </c>
      <c r="J437" s="76" t="s">
        <v>28</v>
      </c>
      <c r="K437" s="75" t="s">
        <v>92</v>
      </c>
      <c r="L437" s="74" t="s">
        <v>91</v>
      </c>
      <c r="M437" s="73"/>
      <c r="N437" s="189">
        <v>1</v>
      </c>
      <c r="O437" s="72"/>
      <c r="P437" s="71" t="s">
        <v>25</v>
      </c>
      <c r="Q437" s="70" t="s">
        <v>24</v>
      </c>
      <c r="R437" s="70" t="s">
        <v>23</v>
      </c>
      <c r="S437" s="70" t="s">
        <v>22</v>
      </c>
      <c r="T437" s="69"/>
      <c r="U437" s="67" t="s">
        <v>21</v>
      </c>
      <c r="V437" s="188" t="s">
        <v>90</v>
      </c>
      <c r="W437" s="67" t="s">
        <v>19</v>
      </c>
      <c r="X437" s="66"/>
    </row>
    <row r="438" spans="1:24" ht="65.25" customHeight="1" x14ac:dyDescent="0.45">
      <c r="A438" s="65" t="s">
        <v>173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172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171</v>
      </c>
      <c r="B440" s="50"/>
      <c r="C440" s="50"/>
      <c r="D440" s="50"/>
      <c r="E440" s="199"/>
      <c r="F440" s="48"/>
      <c r="G440" s="55"/>
      <c r="H440" s="47"/>
      <c r="I440" s="149"/>
      <c r="J440" s="149"/>
      <c r="K440" s="149"/>
      <c r="L440" s="149"/>
      <c r="M440" s="47"/>
      <c r="N440" s="44"/>
      <c r="O440" s="44"/>
      <c r="P440" s="44"/>
      <c r="Q440" s="44"/>
      <c r="R440" s="174"/>
      <c r="S440" s="44"/>
      <c r="T440" s="44"/>
      <c r="U440" s="47"/>
      <c r="V440" s="47"/>
      <c r="W440" s="47"/>
      <c r="X440" s="27"/>
    </row>
    <row r="441" spans="1:24" ht="65.25" hidden="1" customHeight="1" x14ac:dyDescent="0.5">
      <c r="A441" s="206" t="s">
        <v>170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6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6">
        <v>0</v>
      </c>
      <c r="W441" s="46">
        <f>U441-V441</f>
        <v>0</v>
      </c>
      <c r="X441" s="35"/>
    </row>
    <row r="442" spans="1:24" ht="65.25" hidden="1" customHeight="1" x14ac:dyDescent="0.5">
      <c r="A442" s="205"/>
      <c r="B442" s="161"/>
      <c r="C442" s="161"/>
      <c r="D442" s="161"/>
      <c r="E442" s="199"/>
      <c r="F442" s="48"/>
      <c r="G442" s="55"/>
      <c r="H442" s="47"/>
      <c r="I442" s="149"/>
      <c r="J442" s="149"/>
      <c r="K442" s="149"/>
      <c r="L442" s="149"/>
      <c r="M442" s="47"/>
      <c r="N442" s="44"/>
      <c r="O442" s="44"/>
      <c r="P442" s="44"/>
      <c r="Q442" s="44"/>
      <c r="R442" s="44"/>
      <c r="S442" s="44"/>
      <c r="T442" s="44"/>
      <c r="U442" s="47"/>
      <c r="V442" s="47"/>
      <c r="W442" s="47"/>
      <c r="X442" s="154"/>
    </row>
    <row r="443" spans="1:24" ht="65.25" customHeight="1" x14ac:dyDescent="0.5">
      <c r="A443" s="204"/>
      <c r="B443" s="148" t="s">
        <v>70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169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168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6">
        <v>0</v>
      </c>
      <c r="I445" s="217">
        <v>0</v>
      </c>
      <c r="J445" s="156">
        <v>0</v>
      </c>
      <c r="K445" s="156">
        <v>0</v>
      </c>
      <c r="L445" s="156">
        <v>0</v>
      </c>
      <c r="M445" s="46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6">
        <v>0</v>
      </c>
      <c r="W445" s="46">
        <f>U445-V445</f>
        <v>2748.0379687499999</v>
      </c>
      <c r="X445" s="154"/>
    </row>
    <row r="446" spans="1:24" ht="65.25" customHeight="1" x14ac:dyDescent="0.5">
      <c r="A446" s="58" t="s">
        <v>167</v>
      </c>
      <c r="B446" s="152"/>
      <c r="C446" s="50"/>
      <c r="D446" s="50"/>
      <c r="E446" s="199"/>
      <c r="F446" s="48"/>
      <c r="G446" s="55"/>
      <c r="H446" s="47"/>
      <c r="I446" s="211"/>
      <c r="J446" s="149"/>
      <c r="K446" s="149"/>
      <c r="L446" s="149"/>
      <c r="M446" s="47"/>
      <c r="N446" s="44"/>
      <c r="O446" s="44"/>
      <c r="P446" s="44"/>
      <c r="Q446" s="44"/>
      <c r="R446" s="174"/>
      <c r="S446" s="44"/>
      <c r="T446" s="44"/>
      <c r="U446" s="47"/>
      <c r="V446" s="47"/>
      <c r="W446" s="47"/>
      <c r="X446" s="27"/>
    </row>
    <row r="447" spans="1:24" ht="65.25" customHeight="1" x14ac:dyDescent="0.5">
      <c r="A447" s="43" t="s">
        <v>166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6">
        <v>0</v>
      </c>
      <c r="I447" s="157">
        <v>0</v>
      </c>
      <c r="J447" s="255">
        <v>0</v>
      </c>
      <c r="K447" s="255">
        <v>0</v>
      </c>
      <c r="L447" s="255"/>
      <c r="M447" s="46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6">
        <v>0</v>
      </c>
      <c r="W447" s="46">
        <f>U447-V447</f>
        <v>0</v>
      </c>
      <c r="X447" s="35"/>
    </row>
    <row r="448" spans="1:24" ht="65.25" customHeight="1" x14ac:dyDescent="0.5">
      <c r="A448" s="220"/>
      <c r="B448" s="50"/>
      <c r="C448" s="50"/>
      <c r="D448" s="50"/>
      <c r="E448" s="199"/>
      <c r="F448" s="48"/>
      <c r="G448" s="55"/>
      <c r="H448" s="47"/>
      <c r="I448" s="149"/>
      <c r="J448" s="254"/>
      <c r="K448" s="254"/>
      <c r="L448" s="254"/>
      <c r="M448" s="47"/>
      <c r="N448" s="44"/>
      <c r="O448" s="44"/>
      <c r="P448" s="44"/>
      <c r="Q448" s="44"/>
      <c r="R448" s="174"/>
      <c r="S448" s="44"/>
      <c r="T448" s="44"/>
      <c r="U448" s="47"/>
      <c r="V448" s="47"/>
      <c r="W448" s="47"/>
      <c r="X448" s="27"/>
    </row>
    <row r="449" spans="1:24" ht="65.25" customHeight="1" x14ac:dyDescent="0.5">
      <c r="A449" s="43" t="s">
        <v>165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6">
        <v>0</v>
      </c>
      <c r="I449" s="157">
        <v>0</v>
      </c>
      <c r="J449" s="156">
        <v>0</v>
      </c>
      <c r="K449" s="156">
        <v>0</v>
      </c>
      <c r="L449" s="156">
        <v>0</v>
      </c>
      <c r="M449" s="46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6">
        <v>0</v>
      </c>
      <c r="W449" s="214">
        <f>U449-V449</f>
        <v>3373.22953125</v>
      </c>
      <c r="X449" s="35"/>
    </row>
    <row r="450" spans="1:24" ht="65.25" customHeight="1" x14ac:dyDescent="0.5">
      <c r="A450" s="34" t="s">
        <v>164</v>
      </c>
      <c r="B450" s="160"/>
      <c r="C450" s="50"/>
      <c r="D450" s="50"/>
      <c r="E450" s="199"/>
      <c r="F450" s="48"/>
      <c r="G450" s="55"/>
      <c r="H450" s="47"/>
      <c r="I450" s="149"/>
      <c r="J450" s="149"/>
      <c r="K450" s="149"/>
      <c r="L450" s="149"/>
      <c r="M450" s="47"/>
      <c r="N450" s="44"/>
      <c r="O450" s="44"/>
      <c r="P450" s="44"/>
      <c r="Q450" s="44"/>
      <c r="R450" s="44"/>
      <c r="S450" s="44"/>
      <c r="T450" s="44"/>
      <c r="U450" s="47"/>
      <c r="V450" s="47"/>
      <c r="W450" s="209"/>
      <c r="X450" s="154"/>
    </row>
    <row r="451" spans="1:24" ht="65.25" customHeight="1" x14ac:dyDescent="0.5">
      <c r="A451" s="204"/>
      <c r="B451" s="148" t="s">
        <v>70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163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162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5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7"/>
      <c r="Q454" s="47"/>
      <c r="R454" s="47"/>
      <c r="S454" s="47"/>
      <c r="T454" s="47"/>
      <c r="U454" s="47"/>
      <c r="V454" s="246"/>
      <c r="W454" s="246"/>
      <c r="X454" s="45"/>
    </row>
    <row r="455" spans="1:24" ht="65.25" customHeight="1" thickBot="1" x14ac:dyDescent="0.55000000000000004">
      <c r="A455" s="252"/>
      <c r="B455" s="18" t="s">
        <v>70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54</v>
      </c>
      <c r="B456" s="89" t="s">
        <v>53</v>
      </c>
      <c r="C456" s="104" t="s">
        <v>52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51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50</v>
      </c>
    </row>
    <row r="457" spans="1:24" s="8" customFormat="1" ht="65.25" customHeight="1" x14ac:dyDescent="0.45">
      <c r="A457" s="98"/>
      <c r="B457" s="97"/>
      <c r="C457" s="96" t="s">
        <v>49</v>
      </c>
      <c r="D457" s="96" t="s">
        <v>48</v>
      </c>
      <c r="E457" s="95" t="s">
        <v>26</v>
      </c>
      <c r="F457" s="94" t="s">
        <v>47</v>
      </c>
      <c r="G457" s="93" t="s">
        <v>46</v>
      </c>
      <c r="H457" s="92" t="s">
        <v>45</v>
      </c>
      <c r="I457" s="90" t="s">
        <v>44</v>
      </c>
      <c r="J457" s="91" t="s">
        <v>25</v>
      </c>
      <c r="K457" s="90" t="s">
        <v>43</v>
      </c>
      <c r="L457" s="90" t="s">
        <v>93</v>
      </c>
      <c r="M457" s="89" t="s">
        <v>35</v>
      </c>
      <c r="N457" s="86" t="s">
        <v>41</v>
      </c>
      <c r="O457" s="88" t="s">
        <v>40</v>
      </c>
      <c r="P457" s="87" t="s">
        <v>39</v>
      </c>
      <c r="Q457" s="86" t="s">
        <v>38</v>
      </c>
      <c r="R457" s="86" t="s">
        <v>37</v>
      </c>
      <c r="S457" s="86" t="s">
        <v>36</v>
      </c>
      <c r="T457" s="85" t="s">
        <v>35</v>
      </c>
      <c r="U457" s="83" t="s">
        <v>35</v>
      </c>
      <c r="V457" s="84" t="s">
        <v>34</v>
      </c>
      <c r="W457" s="83" t="s">
        <v>33</v>
      </c>
      <c r="X457" s="66"/>
    </row>
    <row r="458" spans="1:24" s="8" customFormat="1" ht="65.25" customHeight="1" thickBot="1" x14ac:dyDescent="0.5">
      <c r="A458" s="82" t="s">
        <v>32</v>
      </c>
      <c r="B458" s="73"/>
      <c r="C458" s="81"/>
      <c r="D458" s="81"/>
      <c r="E458" s="80" t="s">
        <v>31</v>
      </c>
      <c r="F458" s="79" t="s">
        <v>30</v>
      </c>
      <c r="G458" s="78"/>
      <c r="H458" s="77"/>
      <c r="I458" s="74" t="s">
        <v>29</v>
      </c>
      <c r="J458" s="76" t="s">
        <v>28</v>
      </c>
      <c r="K458" s="75" t="s">
        <v>92</v>
      </c>
      <c r="L458" s="74" t="s">
        <v>91</v>
      </c>
      <c r="M458" s="73"/>
      <c r="N458" s="189">
        <v>1</v>
      </c>
      <c r="O458" s="72"/>
      <c r="P458" s="71" t="s">
        <v>25</v>
      </c>
      <c r="Q458" s="70" t="s">
        <v>24</v>
      </c>
      <c r="R458" s="70" t="s">
        <v>23</v>
      </c>
      <c r="S458" s="70" t="s">
        <v>22</v>
      </c>
      <c r="T458" s="69"/>
      <c r="U458" s="67" t="s">
        <v>21</v>
      </c>
      <c r="V458" s="188" t="s">
        <v>90</v>
      </c>
      <c r="W458" s="67" t="s">
        <v>19</v>
      </c>
      <c r="X458" s="66"/>
    </row>
    <row r="459" spans="1:24" ht="65.25" customHeight="1" x14ac:dyDescent="0.45">
      <c r="A459" s="65" t="s">
        <v>161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159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5"/>
    </row>
    <row r="461" spans="1:24" ht="65.25" customHeight="1" x14ac:dyDescent="0.5">
      <c r="A461" s="153" t="s">
        <v>160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4"/>
      <c r="P461" s="44"/>
      <c r="Q461" s="44"/>
      <c r="R461" s="174"/>
      <c r="S461" s="44"/>
      <c r="T461" s="44"/>
      <c r="U461" s="47"/>
      <c r="V461" s="246"/>
      <c r="W461" s="246"/>
      <c r="X461" s="45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5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4"/>
      <c r="Q463" s="44"/>
      <c r="R463" s="174"/>
      <c r="S463" s="44"/>
      <c r="T463" s="44"/>
      <c r="U463" s="47"/>
      <c r="V463" s="246"/>
      <c r="W463" s="246"/>
      <c r="X463" s="45"/>
    </row>
    <row r="464" spans="1:24" ht="65.25" customHeight="1" x14ac:dyDescent="0.5">
      <c r="A464" s="43" t="s">
        <v>159</v>
      </c>
      <c r="B464" s="52"/>
      <c r="C464" s="52">
        <v>1100</v>
      </c>
      <c r="D464" s="52">
        <v>1000</v>
      </c>
      <c r="E464" s="249">
        <v>210.88</v>
      </c>
      <c r="F464" s="40">
        <v>15</v>
      </c>
      <c r="G464" s="51">
        <f>E464*F464</f>
        <v>3163.2</v>
      </c>
      <c r="H464" s="246">
        <v>0</v>
      </c>
      <c r="I464" s="250">
        <v>0</v>
      </c>
      <c r="J464" s="156">
        <v>0</v>
      </c>
      <c r="K464" s="156">
        <v>0</v>
      </c>
      <c r="L464" s="156">
        <v>0</v>
      </c>
      <c r="M464" s="246">
        <f>G464+H464+I464+J464+K464+L464</f>
        <v>3163.2</v>
      </c>
      <c r="N464" s="247">
        <v>114.97</v>
      </c>
      <c r="O464" s="38">
        <f>G464*1.1875%</f>
        <v>37.562999999999995</v>
      </c>
      <c r="P464" s="38">
        <v>0</v>
      </c>
      <c r="Q464" s="38">
        <v>0</v>
      </c>
      <c r="R464" s="176">
        <f>G464*1%</f>
        <v>31.631999999999998</v>
      </c>
      <c r="S464" s="38">
        <f>H464*1%</f>
        <v>0</v>
      </c>
      <c r="T464" s="38">
        <f>N464+O464+P464+Q464+R464+S464</f>
        <v>184.16499999999999</v>
      </c>
      <c r="U464" s="36">
        <f>M464-T464</f>
        <v>2979.0349999999999</v>
      </c>
      <c r="V464" s="246">
        <v>0</v>
      </c>
      <c r="W464" s="246">
        <f>U464-V464</f>
        <v>2979.0349999999999</v>
      </c>
      <c r="X464" s="45"/>
    </row>
    <row r="465" spans="1:24" ht="65.25" customHeight="1" x14ac:dyDescent="0.5">
      <c r="A465" s="58" t="s">
        <v>158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4"/>
      <c r="P465" s="44"/>
      <c r="Q465" s="44"/>
      <c r="R465" s="174"/>
      <c r="S465" s="44"/>
      <c r="T465" s="44"/>
      <c r="U465" s="47"/>
      <c r="V465" s="246"/>
      <c r="W465" s="246"/>
      <c r="X465" s="45"/>
    </row>
    <row r="466" spans="1:24" ht="65.25" customHeight="1" x14ac:dyDescent="0.5">
      <c r="A466" s="43" t="s">
        <v>157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5"/>
    </row>
    <row r="467" spans="1:24" ht="65.25" customHeight="1" x14ac:dyDescent="0.5">
      <c r="A467" s="58" t="s">
        <v>156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4"/>
      <c r="P467" s="44"/>
      <c r="Q467" s="44"/>
      <c r="R467" s="174"/>
      <c r="S467" s="44"/>
      <c r="T467" s="44"/>
      <c r="U467" s="47"/>
      <c r="V467" s="246"/>
      <c r="W467" s="246"/>
      <c r="X467" s="45"/>
    </row>
    <row r="468" spans="1:24" ht="65.25" customHeight="1" x14ac:dyDescent="0.5">
      <c r="A468" s="43" t="s">
        <v>155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f>G468*1.1875%</f>
        <v>30.952781250000001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76.228281250000009</v>
      </c>
      <c r="U468" s="36">
        <f>M468-T468</f>
        <v>2530.3217187500004</v>
      </c>
      <c r="V468" s="246">
        <v>200</v>
      </c>
      <c r="W468" s="246">
        <f>U468-V468</f>
        <v>2330.3217187500004</v>
      </c>
      <c r="X468" s="35"/>
    </row>
    <row r="469" spans="1:24" ht="65.25" customHeight="1" x14ac:dyDescent="0.5">
      <c r="A469" s="180" t="s">
        <v>154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4"/>
      <c r="P469" s="44"/>
      <c r="Q469" s="44"/>
      <c r="R469" s="174"/>
      <c r="S469" s="44"/>
      <c r="T469" s="44"/>
      <c r="U469" s="47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7"/>
      <c r="I471" s="149"/>
      <c r="J471" s="149"/>
      <c r="K471" s="149"/>
      <c r="L471" s="149"/>
      <c r="M471" s="246"/>
      <c r="N471" s="44"/>
      <c r="O471" s="44"/>
      <c r="P471" s="44"/>
      <c r="Q471" s="44"/>
      <c r="R471" s="44"/>
      <c r="S471" s="44"/>
      <c r="T471" s="44"/>
      <c r="U471" s="47"/>
      <c r="V471" s="47"/>
      <c r="W471" s="47"/>
      <c r="X471" s="27"/>
    </row>
    <row r="472" spans="1:24" ht="65.25" customHeight="1" x14ac:dyDescent="0.5">
      <c r="A472" s="204"/>
      <c r="B472" s="148" t="s">
        <v>70</v>
      </c>
      <c r="C472" s="143"/>
      <c r="D472" s="143"/>
      <c r="E472" s="168"/>
      <c r="F472" s="146"/>
      <c r="G472" s="144">
        <f>SUM(G460:G471)</f>
        <v>10178.700000000001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78.180000000000007</v>
      </c>
      <c r="M472" s="144">
        <f>SUM(M460:M471)</f>
        <v>10256.880000000001</v>
      </c>
      <c r="N472" s="145">
        <f>SUM(N460:N471)</f>
        <v>142.86000000000001</v>
      </c>
      <c r="O472" s="145">
        <f>SUM(O460:O471)</f>
        <v>120.87206249999998</v>
      </c>
      <c r="P472" s="145">
        <f>SUM(P460:P471)</f>
        <v>0</v>
      </c>
      <c r="Q472" s="145">
        <f>SUM(Q460:Q471)</f>
        <v>0</v>
      </c>
      <c r="R472" s="145">
        <f>SUM(R460:R471)</f>
        <v>101.78699999999999</v>
      </c>
      <c r="S472" s="145">
        <f>SUM(S460:S471)</f>
        <v>0</v>
      </c>
      <c r="T472" s="145">
        <f>SUM(T460:T471)</f>
        <v>365.51906250000002</v>
      </c>
      <c r="U472" s="144">
        <f>SUM(U460:U471)</f>
        <v>9891.3609375000015</v>
      </c>
      <c r="V472" s="144">
        <f>SUM(V460:V471)</f>
        <v>200</v>
      </c>
      <c r="W472" s="144">
        <f>SUM(W460:W471)</f>
        <v>9691.3609375000015</v>
      </c>
      <c r="X472" s="143"/>
    </row>
    <row r="473" spans="1:24" ht="65.25" customHeight="1" x14ac:dyDescent="0.45">
      <c r="A473" s="65" t="s">
        <v>153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150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6">
        <v>0</v>
      </c>
      <c r="I474" s="157">
        <v>0</v>
      </c>
      <c r="J474" s="156">
        <v>0</v>
      </c>
      <c r="K474" s="156">
        <v>0</v>
      </c>
      <c r="L474" s="156">
        <v>0</v>
      </c>
      <c r="M474" s="46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6">
        <v>0</v>
      </c>
      <c r="W474" s="46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7"/>
      <c r="I475" s="149"/>
      <c r="J475" s="149"/>
      <c r="K475" s="149"/>
      <c r="L475" s="149"/>
      <c r="M475" s="47"/>
      <c r="N475" s="44"/>
      <c r="O475" s="44"/>
      <c r="P475" s="44"/>
      <c r="Q475" s="44"/>
      <c r="R475" s="44"/>
      <c r="S475" s="44"/>
      <c r="T475" s="44"/>
      <c r="U475" s="47"/>
      <c r="V475" s="47"/>
      <c r="W475" s="47"/>
      <c r="X475" s="27"/>
    </row>
    <row r="476" spans="1:24" ht="65.25" customHeight="1" x14ac:dyDescent="0.5">
      <c r="A476" s="162" t="s">
        <v>150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6">
        <v>0</v>
      </c>
      <c r="I476" s="157">
        <v>0</v>
      </c>
      <c r="J476" s="156">
        <v>0</v>
      </c>
      <c r="K476" s="156">
        <v>0</v>
      </c>
      <c r="L476" s="156">
        <v>66.7</v>
      </c>
      <c r="M476" s="46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6">
        <v>0</v>
      </c>
      <c r="W476" s="46">
        <f>U476-V476</f>
        <v>2144.7999999999997</v>
      </c>
      <c r="X476" s="35"/>
    </row>
    <row r="477" spans="1:24" ht="65.25" customHeight="1" x14ac:dyDescent="0.5">
      <c r="A477" s="180" t="s">
        <v>152</v>
      </c>
      <c r="B477" s="50"/>
      <c r="C477" s="50"/>
      <c r="D477" s="50"/>
      <c r="E477" s="199"/>
      <c r="F477" s="48"/>
      <c r="G477" s="55"/>
      <c r="H477" s="47"/>
      <c r="I477" s="149"/>
      <c r="J477" s="149"/>
      <c r="K477" s="149"/>
      <c r="L477" s="149"/>
      <c r="M477" s="47"/>
      <c r="N477" s="44"/>
      <c r="O477" s="44"/>
      <c r="P477" s="44"/>
      <c r="Q477" s="44"/>
      <c r="R477" s="44"/>
      <c r="S477" s="44"/>
      <c r="T477" s="44"/>
      <c r="U477" s="47"/>
      <c r="V477" s="47"/>
      <c r="W477" s="47"/>
      <c r="X477" s="27"/>
    </row>
    <row r="478" spans="1:24" ht="65.25" customHeight="1" x14ac:dyDescent="0.5">
      <c r="A478" s="59" t="s">
        <v>150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6">
        <v>0</v>
      </c>
      <c r="I478" s="157">
        <v>0</v>
      </c>
      <c r="J478" s="156">
        <v>0</v>
      </c>
      <c r="K478" s="156">
        <v>0</v>
      </c>
      <c r="L478" s="156">
        <v>2.35</v>
      </c>
      <c r="M478" s="46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6">
        <v>0</v>
      </c>
      <c r="W478" s="46">
        <f>U478-V478</f>
        <v>2386.6660000000002</v>
      </c>
      <c r="X478" s="35"/>
    </row>
    <row r="479" spans="1:24" ht="65.25" customHeight="1" x14ac:dyDescent="0.5">
      <c r="A479" s="153" t="s">
        <v>151</v>
      </c>
      <c r="B479" s="50"/>
      <c r="C479" s="244"/>
      <c r="D479" s="244"/>
      <c r="E479" s="199"/>
      <c r="F479" s="48"/>
      <c r="G479" s="55"/>
      <c r="H479" s="47"/>
      <c r="I479" s="149"/>
      <c r="J479" s="149"/>
      <c r="K479" s="149"/>
      <c r="L479" s="149"/>
      <c r="M479" s="47"/>
      <c r="N479" s="44"/>
      <c r="O479" s="44"/>
      <c r="P479" s="44"/>
      <c r="Q479" s="44"/>
      <c r="R479" s="174"/>
      <c r="S479" s="44"/>
      <c r="T479" s="44"/>
      <c r="U479" s="47"/>
      <c r="V479" s="47"/>
      <c r="W479" s="47"/>
      <c r="X479" s="27"/>
    </row>
    <row r="480" spans="1:24" ht="65.25" hidden="1" customHeight="1" x14ac:dyDescent="0.5">
      <c r="A480" s="59" t="s">
        <v>150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6">
        <v>0</v>
      </c>
      <c r="I480" s="157">
        <v>0</v>
      </c>
      <c r="J480" s="156">
        <v>0</v>
      </c>
      <c r="K480" s="156">
        <v>0</v>
      </c>
      <c r="L480" s="156">
        <v>0</v>
      </c>
      <c r="M480" s="46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6">
        <v>0</v>
      </c>
      <c r="W480" s="46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7"/>
      <c r="I481" s="149"/>
      <c r="J481" s="149"/>
      <c r="K481" s="149"/>
      <c r="L481" s="149"/>
      <c r="M481" s="47"/>
      <c r="N481" s="44"/>
      <c r="O481" s="44"/>
      <c r="P481" s="44"/>
      <c r="Q481" s="44"/>
      <c r="R481" s="44"/>
      <c r="S481" s="44"/>
      <c r="T481" s="44"/>
      <c r="U481" s="47"/>
      <c r="V481" s="47"/>
      <c r="W481" s="47"/>
      <c r="X481" s="27"/>
    </row>
    <row r="482" spans="1:24" ht="65.25" hidden="1" customHeight="1" x14ac:dyDescent="0.5">
      <c r="A482" s="59" t="s">
        <v>149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6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6">
        <v>0</v>
      </c>
      <c r="W482" s="46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7"/>
      <c r="I483" s="149"/>
      <c r="J483" s="149"/>
      <c r="K483" s="149"/>
      <c r="L483" s="149"/>
      <c r="M483" s="47"/>
      <c r="N483" s="44"/>
      <c r="O483" s="44"/>
      <c r="P483" s="44"/>
      <c r="Q483" s="44"/>
      <c r="R483" s="44"/>
      <c r="S483" s="44"/>
      <c r="T483" s="44"/>
      <c r="U483" s="47"/>
      <c r="V483" s="47"/>
      <c r="W483" s="47"/>
      <c r="X483" s="27"/>
    </row>
    <row r="484" spans="1:24" ht="65.25" customHeight="1" x14ac:dyDescent="0.5">
      <c r="A484" s="59" t="s">
        <v>149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6">
        <v>0</v>
      </c>
      <c r="I484" s="157">
        <v>0</v>
      </c>
      <c r="J484" s="156"/>
      <c r="K484" s="156">
        <v>0</v>
      </c>
      <c r="L484" s="156"/>
      <c r="M484" s="46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6">
        <v>0</v>
      </c>
      <c r="W484" s="46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7"/>
      <c r="I485" s="149"/>
      <c r="J485" s="149"/>
      <c r="K485" s="149"/>
      <c r="L485" s="149"/>
      <c r="M485" s="47"/>
      <c r="N485" s="44"/>
      <c r="O485" s="44"/>
      <c r="P485" s="44"/>
      <c r="Q485" s="44"/>
      <c r="R485" s="174"/>
      <c r="S485" s="44"/>
      <c r="T485" s="44"/>
      <c r="U485" s="47"/>
      <c r="V485" s="47"/>
      <c r="W485" s="47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54</v>
      </c>
      <c r="B487" s="89" t="s">
        <v>53</v>
      </c>
      <c r="C487" s="104" t="s">
        <v>52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51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50</v>
      </c>
    </row>
    <row r="488" spans="1:24" s="8" customFormat="1" ht="65.25" customHeight="1" x14ac:dyDescent="0.45">
      <c r="A488" s="98"/>
      <c r="B488" s="97"/>
      <c r="C488" s="96" t="s">
        <v>49</v>
      </c>
      <c r="D488" s="96" t="s">
        <v>48</v>
      </c>
      <c r="E488" s="95" t="s">
        <v>26</v>
      </c>
      <c r="F488" s="94" t="s">
        <v>47</v>
      </c>
      <c r="G488" s="93" t="s">
        <v>46</v>
      </c>
      <c r="H488" s="92" t="s">
        <v>45</v>
      </c>
      <c r="I488" s="90" t="s">
        <v>44</v>
      </c>
      <c r="J488" s="91" t="s">
        <v>25</v>
      </c>
      <c r="K488" s="90" t="s">
        <v>43</v>
      </c>
      <c r="L488" s="90" t="s">
        <v>93</v>
      </c>
      <c r="M488" s="89" t="s">
        <v>35</v>
      </c>
      <c r="N488" s="86" t="s">
        <v>41</v>
      </c>
      <c r="O488" s="88" t="s">
        <v>40</v>
      </c>
      <c r="P488" s="87" t="s">
        <v>39</v>
      </c>
      <c r="Q488" s="86" t="s">
        <v>38</v>
      </c>
      <c r="R488" s="86" t="s">
        <v>37</v>
      </c>
      <c r="S488" s="86" t="s">
        <v>36</v>
      </c>
      <c r="T488" s="85" t="s">
        <v>35</v>
      </c>
      <c r="U488" s="83" t="s">
        <v>35</v>
      </c>
      <c r="V488" s="84" t="s">
        <v>34</v>
      </c>
      <c r="W488" s="83" t="s">
        <v>33</v>
      </c>
      <c r="X488" s="66"/>
    </row>
    <row r="489" spans="1:24" s="8" customFormat="1" ht="65.25" customHeight="1" thickBot="1" x14ac:dyDescent="0.5">
      <c r="A489" s="82" t="s">
        <v>32</v>
      </c>
      <c r="B489" s="73"/>
      <c r="C489" s="81"/>
      <c r="D489" s="81"/>
      <c r="E489" s="80" t="s">
        <v>31</v>
      </c>
      <c r="F489" s="79" t="s">
        <v>30</v>
      </c>
      <c r="G489" s="78"/>
      <c r="H489" s="77"/>
      <c r="I489" s="74" t="s">
        <v>29</v>
      </c>
      <c r="J489" s="76" t="s">
        <v>28</v>
      </c>
      <c r="K489" s="75" t="s">
        <v>92</v>
      </c>
      <c r="L489" s="74" t="s">
        <v>91</v>
      </c>
      <c r="M489" s="73"/>
      <c r="N489" s="189">
        <v>1</v>
      </c>
      <c r="O489" s="72"/>
      <c r="P489" s="71" t="s">
        <v>25</v>
      </c>
      <c r="Q489" s="70" t="s">
        <v>24</v>
      </c>
      <c r="R489" s="70" t="s">
        <v>23</v>
      </c>
      <c r="S489" s="70" t="s">
        <v>22</v>
      </c>
      <c r="T489" s="69"/>
      <c r="U489" s="67" t="s">
        <v>21</v>
      </c>
      <c r="V489" s="188" t="s">
        <v>90</v>
      </c>
      <c r="W489" s="67" t="s">
        <v>19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6">
        <v>0</v>
      </c>
      <c r="I490" s="157">
        <v>0</v>
      </c>
      <c r="J490" s="240">
        <v>0</v>
      </c>
      <c r="K490" s="240">
        <v>0</v>
      </c>
      <c r="L490" s="240"/>
      <c r="M490" s="46">
        <f>G490+H490+I490+J490+K490+L490</f>
        <v>0</v>
      </c>
      <c r="N490" s="46">
        <v>0</v>
      </c>
      <c r="O490" s="46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6">
        <f>N490+O490+P490+Q490+R490+S490</f>
        <v>0</v>
      </c>
      <c r="U490" s="46">
        <f>M490-T490</f>
        <v>0</v>
      </c>
      <c r="V490" s="46">
        <v>0</v>
      </c>
      <c r="W490" s="46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7"/>
      <c r="I491" s="149"/>
      <c r="J491" s="149"/>
      <c r="K491" s="149"/>
      <c r="L491" s="149"/>
      <c r="M491" s="47"/>
      <c r="N491" s="47"/>
      <c r="O491" s="47"/>
      <c r="P491" s="47"/>
      <c r="Q491" s="47"/>
      <c r="R491" s="238"/>
      <c r="S491" s="46"/>
      <c r="T491" s="47"/>
      <c r="U491" s="47"/>
      <c r="V491" s="47"/>
      <c r="W491" s="47"/>
      <c r="X491" s="27"/>
    </row>
    <row r="492" spans="1:24" ht="65.25" customHeight="1" x14ac:dyDescent="0.5">
      <c r="A492" s="43" t="s">
        <v>148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6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6">
        <f>M492-T492</f>
        <v>2741.7754687499996</v>
      </c>
      <c r="V492" s="46">
        <v>0</v>
      </c>
      <c r="W492" s="46">
        <f>U492-V492</f>
        <v>2741.7754687499996</v>
      </c>
      <c r="X492" s="35"/>
    </row>
    <row r="493" spans="1:24" ht="65.25" customHeight="1" thickBot="1" x14ac:dyDescent="0.55000000000000004">
      <c r="A493" s="220" t="s">
        <v>147</v>
      </c>
      <c r="B493" s="50"/>
      <c r="C493" s="160"/>
      <c r="D493" s="160"/>
      <c r="E493" s="199"/>
      <c r="F493" s="48"/>
      <c r="G493" s="55"/>
      <c r="H493" s="47"/>
      <c r="I493" s="149"/>
      <c r="J493" s="149"/>
      <c r="K493" s="149"/>
      <c r="L493" s="149"/>
      <c r="M493" s="47"/>
      <c r="N493" s="44"/>
      <c r="O493" s="44"/>
      <c r="P493" s="44"/>
      <c r="Q493" s="44"/>
      <c r="R493" s="174"/>
      <c r="S493" s="44"/>
      <c r="T493" s="44"/>
      <c r="U493" s="47"/>
      <c r="V493" s="47"/>
      <c r="W493" s="47"/>
      <c r="X493" s="27"/>
    </row>
    <row r="494" spans="1:24" ht="65.25" customHeight="1" x14ac:dyDescent="0.5">
      <c r="A494" s="59" t="s">
        <v>146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39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6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6">
        <f>M494-T494</f>
        <v>2703.83</v>
      </c>
      <c r="V494" s="36">
        <v>57.34</v>
      </c>
      <c r="W494" s="46">
        <f>U494-V494</f>
        <v>2646.49</v>
      </c>
      <c r="X494" s="35"/>
    </row>
    <row r="495" spans="1:24" ht="65.25" customHeight="1" x14ac:dyDescent="0.5">
      <c r="A495" s="221" t="s">
        <v>145</v>
      </c>
      <c r="B495" s="50"/>
      <c r="C495" s="160"/>
      <c r="D495" s="160"/>
      <c r="E495" s="199"/>
      <c r="F495" s="48"/>
      <c r="G495" s="55"/>
      <c r="H495" s="47"/>
      <c r="I495" s="149"/>
      <c r="J495" s="149"/>
      <c r="K495" s="149"/>
      <c r="L495" s="149"/>
      <c r="M495" s="47"/>
      <c r="N495" s="44"/>
      <c r="O495" s="44"/>
      <c r="P495" s="44"/>
      <c r="Q495" s="44"/>
      <c r="R495" s="44"/>
      <c r="S495" s="44"/>
      <c r="T495" s="44"/>
      <c r="U495" s="47"/>
      <c r="V495" s="47"/>
      <c r="W495" s="47"/>
      <c r="X495" s="27"/>
    </row>
    <row r="496" spans="1:24" ht="65.25" customHeight="1" x14ac:dyDescent="0.5">
      <c r="A496" s="169" t="s">
        <v>69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57.34</v>
      </c>
      <c r="W496" s="144">
        <f>W494+W492+W490+W484+W482+W480+W478+W476+W474</f>
        <v>9919.7314687500002</v>
      </c>
      <c r="X496" s="235" t="s">
        <v>144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54</v>
      </c>
      <c r="B498" s="89" t="s">
        <v>53</v>
      </c>
      <c r="C498" s="104" t="s">
        <v>52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51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50</v>
      </c>
    </row>
    <row r="499" spans="1:24" s="8" customFormat="1" ht="65.25" customHeight="1" x14ac:dyDescent="0.45">
      <c r="A499" s="98"/>
      <c r="B499" s="97"/>
      <c r="C499" s="96" t="s">
        <v>49</v>
      </c>
      <c r="D499" s="96" t="s">
        <v>48</v>
      </c>
      <c r="E499" s="95" t="s">
        <v>26</v>
      </c>
      <c r="F499" s="94" t="s">
        <v>47</v>
      </c>
      <c r="G499" s="93" t="s">
        <v>46</v>
      </c>
      <c r="H499" s="92" t="s">
        <v>45</v>
      </c>
      <c r="I499" s="90" t="s">
        <v>44</v>
      </c>
      <c r="J499" s="91" t="s">
        <v>25</v>
      </c>
      <c r="K499" s="90" t="s">
        <v>43</v>
      </c>
      <c r="L499" s="90" t="s">
        <v>93</v>
      </c>
      <c r="M499" s="89" t="s">
        <v>35</v>
      </c>
      <c r="N499" s="86" t="s">
        <v>41</v>
      </c>
      <c r="O499" s="88" t="s">
        <v>40</v>
      </c>
      <c r="P499" s="87" t="s">
        <v>39</v>
      </c>
      <c r="Q499" s="86" t="s">
        <v>38</v>
      </c>
      <c r="R499" s="86" t="s">
        <v>37</v>
      </c>
      <c r="S499" s="86" t="s">
        <v>36</v>
      </c>
      <c r="T499" s="85" t="s">
        <v>35</v>
      </c>
      <c r="U499" s="83" t="s">
        <v>35</v>
      </c>
      <c r="V499" s="84" t="s">
        <v>34</v>
      </c>
      <c r="W499" s="83" t="s">
        <v>33</v>
      </c>
      <c r="X499" s="66"/>
    </row>
    <row r="500" spans="1:24" s="8" customFormat="1" ht="65.25" customHeight="1" thickBot="1" x14ac:dyDescent="0.5">
      <c r="A500" s="82" t="s">
        <v>32</v>
      </c>
      <c r="B500" s="73"/>
      <c r="C500" s="81"/>
      <c r="D500" s="81"/>
      <c r="E500" s="80" t="s">
        <v>31</v>
      </c>
      <c r="F500" s="79" t="s">
        <v>30</v>
      </c>
      <c r="G500" s="78"/>
      <c r="H500" s="77"/>
      <c r="I500" s="74" t="s">
        <v>29</v>
      </c>
      <c r="J500" s="76" t="s">
        <v>28</v>
      </c>
      <c r="K500" s="75" t="s">
        <v>92</v>
      </c>
      <c r="L500" s="74" t="s">
        <v>91</v>
      </c>
      <c r="M500" s="73"/>
      <c r="N500" s="189">
        <v>1</v>
      </c>
      <c r="O500" s="72"/>
      <c r="P500" s="71" t="s">
        <v>25</v>
      </c>
      <c r="Q500" s="70" t="s">
        <v>24</v>
      </c>
      <c r="R500" s="70" t="s">
        <v>23</v>
      </c>
      <c r="S500" s="70" t="s">
        <v>22</v>
      </c>
      <c r="T500" s="69"/>
      <c r="U500" s="67" t="s">
        <v>21</v>
      </c>
      <c r="V500" s="188" t="s">
        <v>90</v>
      </c>
      <c r="W500" s="67" t="s">
        <v>19</v>
      </c>
      <c r="X500" s="66"/>
    </row>
    <row r="501" spans="1:24" ht="65.25" customHeight="1" x14ac:dyDescent="0.5">
      <c r="A501" s="65" t="s">
        <v>143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142</v>
      </c>
      <c r="B502" s="160"/>
      <c r="C502" s="160">
        <v>1100</v>
      </c>
      <c r="D502" s="160">
        <v>1000</v>
      </c>
      <c r="E502" s="170">
        <v>334.64</v>
      </c>
      <c r="F502" s="40">
        <v>0</v>
      </c>
      <c r="G502" s="51">
        <f>E502*F502</f>
        <v>0</v>
      </c>
      <c r="H502" s="46">
        <v>0</v>
      </c>
      <c r="I502" s="157">
        <v>0</v>
      </c>
      <c r="J502" s="156">
        <v>0</v>
      </c>
      <c r="K502" s="156">
        <v>0</v>
      </c>
      <c r="L502" s="156">
        <v>0</v>
      </c>
      <c r="M502" s="46">
        <f>G502+H502+I502+J502+K502+L502</f>
        <v>0</v>
      </c>
      <c r="N502" s="155">
        <v>0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0</v>
      </c>
      <c r="U502" s="36">
        <f>M502-T502</f>
        <v>0</v>
      </c>
      <c r="V502" s="36">
        <v>0</v>
      </c>
      <c r="W502" s="46">
        <f>U502-V502</f>
        <v>0</v>
      </c>
      <c r="X502" s="154"/>
    </row>
    <row r="503" spans="1:24" ht="65.25" customHeight="1" x14ac:dyDescent="0.5">
      <c r="A503" s="58" t="s">
        <v>141</v>
      </c>
      <c r="B503" s="50"/>
      <c r="C503" s="50"/>
      <c r="D503" s="50"/>
      <c r="E503" s="199"/>
      <c r="F503" s="48"/>
      <c r="G503" s="55"/>
      <c r="H503" s="47"/>
      <c r="I503" s="149"/>
      <c r="J503" s="149"/>
      <c r="K503" s="149"/>
      <c r="L503" s="149"/>
      <c r="M503" s="47"/>
      <c r="N503" s="44"/>
      <c r="O503" s="44"/>
      <c r="P503" s="44"/>
      <c r="Q503" s="44"/>
      <c r="R503" s="174"/>
      <c r="S503" s="44"/>
      <c r="T503" s="44"/>
      <c r="U503" s="47"/>
      <c r="V503" s="47"/>
      <c r="W503" s="47"/>
      <c r="X503" s="27"/>
    </row>
    <row r="504" spans="1:24" ht="65.25" customHeight="1" x14ac:dyDescent="0.5">
      <c r="A504" s="59" t="s">
        <v>140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6">
        <v>0</v>
      </c>
      <c r="I504" s="157">
        <v>0</v>
      </c>
      <c r="J504" s="156">
        <v>0</v>
      </c>
      <c r="K504" s="156">
        <v>0</v>
      </c>
      <c r="L504" s="156">
        <v>0</v>
      </c>
      <c r="M504" s="46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6">
        <v>0</v>
      </c>
      <c r="W504" s="46">
        <f>U504-V504</f>
        <v>3435.0910937499993</v>
      </c>
      <c r="X504" s="35"/>
    </row>
    <row r="505" spans="1:24" ht="65.25" customHeight="1" x14ac:dyDescent="0.5">
      <c r="A505" s="187" t="s">
        <v>139</v>
      </c>
      <c r="B505" s="160"/>
      <c r="C505" s="160"/>
      <c r="D505" s="160"/>
      <c r="E505" s="199"/>
      <c r="F505" s="48"/>
      <c r="G505" s="55"/>
      <c r="H505" s="47"/>
      <c r="I505" s="149"/>
      <c r="J505" s="149"/>
      <c r="K505" s="149"/>
      <c r="L505" s="149"/>
      <c r="M505" s="47"/>
      <c r="N505" s="44"/>
      <c r="O505" s="44"/>
      <c r="P505" s="44"/>
      <c r="Q505" s="44"/>
      <c r="R505" s="174"/>
      <c r="S505" s="44"/>
      <c r="T505" s="44"/>
      <c r="U505" s="47"/>
      <c r="V505" s="47"/>
      <c r="W505" s="47"/>
      <c r="X505" s="154"/>
    </row>
    <row r="506" spans="1:24" ht="65.25" customHeight="1" x14ac:dyDescent="0.5">
      <c r="A506" s="169"/>
      <c r="B506" s="148" t="s">
        <v>70</v>
      </c>
      <c r="C506" s="143"/>
      <c r="D506" s="143"/>
      <c r="E506" s="168"/>
      <c r="F506" s="146"/>
      <c r="G506" s="144">
        <f>SUM(G502:G505)</f>
        <v>3843.1499999999996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3843.1499999999996</v>
      </c>
      <c r="N506" s="145">
        <f>SUM(N502:N505)</f>
        <v>323.99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408.05890625000006</v>
      </c>
      <c r="U506" s="144">
        <f>SUM(U502:U505)</f>
        <v>3435.0910937499993</v>
      </c>
      <c r="V506" s="144">
        <f>SUM(V502:V505)</f>
        <v>0</v>
      </c>
      <c r="W506" s="144">
        <f>SUM(W502:W505)</f>
        <v>3435.0910937499993</v>
      </c>
      <c r="X506" s="143"/>
    </row>
    <row r="507" spans="1:24" ht="65.25" customHeight="1" x14ac:dyDescent="0.45">
      <c r="A507" s="65" t="s">
        <v>138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137</v>
      </c>
      <c r="B508" s="173"/>
      <c r="C508" s="173">
        <v>1100</v>
      </c>
      <c r="D508" s="173">
        <v>1000</v>
      </c>
      <c r="E508" s="172">
        <v>202.04</v>
      </c>
      <c r="F508" s="218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136</v>
      </c>
      <c r="B509" s="152"/>
      <c r="C509" s="152"/>
      <c r="D509" s="152"/>
      <c r="E509" s="199"/>
      <c r="F509" s="212"/>
      <c r="G509" s="57"/>
      <c r="H509" s="47"/>
      <c r="I509" s="149"/>
      <c r="J509" s="149"/>
      <c r="K509" s="149"/>
      <c r="L509" s="149"/>
      <c r="M509" s="47"/>
      <c r="N509" s="44"/>
      <c r="O509" s="44"/>
      <c r="P509" s="44"/>
      <c r="Q509" s="44"/>
      <c r="R509" s="174"/>
      <c r="S509" s="44"/>
      <c r="T509" s="44"/>
      <c r="U509" s="47"/>
      <c r="V509" s="47"/>
      <c r="W509" s="47"/>
      <c r="X509" s="27"/>
    </row>
    <row r="510" spans="1:24" ht="65.25" hidden="1" customHeight="1" x14ac:dyDescent="0.5">
      <c r="A510" s="232" t="s">
        <v>135</v>
      </c>
      <c r="B510" s="161"/>
      <c r="C510" s="161">
        <v>1100</v>
      </c>
      <c r="D510" s="161">
        <v>1000</v>
      </c>
      <c r="E510" s="170"/>
      <c r="F510" s="218"/>
      <c r="G510" s="41">
        <f>E510*F510</f>
        <v>0</v>
      </c>
      <c r="H510" s="46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6">
        <v>0</v>
      </c>
      <c r="W510" s="46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2"/>
      <c r="G511" s="57"/>
      <c r="H511" s="47"/>
      <c r="I511" s="149"/>
      <c r="J511" s="149"/>
      <c r="K511" s="149"/>
      <c r="L511" s="149"/>
      <c r="M511" s="47"/>
      <c r="N511" s="44"/>
      <c r="O511" s="44"/>
      <c r="P511" s="44"/>
      <c r="Q511" s="44"/>
      <c r="R511" s="44"/>
      <c r="S511" s="44"/>
      <c r="T511" s="44"/>
      <c r="U511" s="47"/>
      <c r="V511" s="47"/>
      <c r="W511" s="47"/>
      <c r="X511" s="27"/>
    </row>
    <row r="512" spans="1:24" ht="65.25" customHeight="1" x14ac:dyDescent="0.5">
      <c r="A512" s="232" t="s">
        <v>135</v>
      </c>
      <c r="B512" s="161"/>
      <c r="C512" s="173">
        <v>1100</v>
      </c>
      <c r="D512" s="173">
        <v>1000</v>
      </c>
      <c r="E512" s="170">
        <v>152.93</v>
      </c>
      <c r="F512" s="218">
        <v>0</v>
      </c>
      <c r="G512" s="41">
        <f>E512*F512</f>
        <v>0</v>
      </c>
      <c r="H512" s="46">
        <v>0</v>
      </c>
      <c r="I512" s="157"/>
      <c r="J512" s="157">
        <v>0</v>
      </c>
      <c r="K512" s="157">
        <v>0</v>
      </c>
      <c r="L512" s="157">
        <v>0</v>
      </c>
      <c r="M512" s="36">
        <f>G512+H512+I512+J512+K512+L512</f>
        <v>0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0</v>
      </c>
      <c r="V512" s="36">
        <v>0</v>
      </c>
      <c r="W512" s="46">
        <f>U512-V512</f>
        <v>0</v>
      </c>
      <c r="X512" s="35"/>
    </row>
    <row r="513" spans="1:26" ht="65.25" customHeight="1" x14ac:dyDescent="0.5">
      <c r="A513" s="58"/>
      <c r="B513" s="152"/>
      <c r="C513" s="152"/>
      <c r="D513" s="152"/>
      <c r="E513" s="199"/>
      <c r="F513" s="212"/>
      <c r="G513" s="57"/>
      <c r="H513" s="47"/>
      <c r="I513" s="149"/>
      <c r="J513" s="149"/>
      <c r="K513" s="149"/>
      <c r="L513" s="149"/>
      <c r="M513" s="47"/>
      <c r="N513" s="44"/>
      <c r="O513" s="44"/>
      <c r="P513" s="44"/>
      <c r="Q513" s="44"/>
      <c r="R513" s="44"/>
      <c r="S513" s="44"/>
      <c r="T513" s="44"/>
      <c r="U513" s="47"/>
      <c r="V513" s="47"/>
      <c r="W513" s="47"/>
      <c r="X513" s="27"/>
    </row>
    <row r="514" spans="1:26" ht="65.25" hidden="1" customHeight="1" x14ac:dyDescent="0.5">
      <c r="A514" s="43" t="s">
        <v>120</v>
      </c>
      <c r="B514" s="42"/>
      <c r="C514" s="161">
        <v>1100</v>
      </c>
      <c r="D514" s="161">
        <v>1000</v>
      </c>
      <c r="E514" s="170"/>
      <c r="F514" s="218"/>
      <c r="G514" s="41">
        <f>E514*F514</f>
        <v>0</v>
      </c>
      <c r="H514" s="46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6">
        <v>0</v>
      </c>
      <c r="W514" s="46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2"/>
      <c r="G515" s="57"/>
      <c r="H515" s="47"/>
      <c r="I515" s="149"/>
      <c r="J515" s="149"/>
      <c r="K515" s="149"/>
      <c r="L515" s="149"/>
      <c r="M515" s="47"/>
      <c r="N515" s="44"/>
      <c r="O515" s="44"/>
      <c r="P515" s="44"/>
      <c r="Q515" s="44"/>
      <c r="R515" s="44"/>
      <c r="S515" s="44"/>
      <c r="T515" s="44"/>
      <c r="U515" s="47"/>
      <c r="V515" s="47"/>
      <c r="W515" s="47"/>
      <c r="X515" s="27"/>
    </row>
    <row r="516" spans="1:26" ht="65.25" customHeight="1" x14ac:dyDescent="0.5">
      <c r="A516" s="43" t="s">
        <v>120</v>
      </c>
      <c r="B516" s="42"/>
      <c r="C516" s="161">
        <v>1100</v>
      </c>
      <c r="D516" s="161">
        <v>1000</v>
      </c>
      <c r="E516" s="170">
        <v>183.6</v>
      </c>
      <c r="F516" s="218">
        <v>15</v>
      </c>
      <c r="G516" s="41">
        <f>E516*F516</f>
        <v>2754</v>
      </c>
      <c r="H516" s="46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231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6">
        <v>0</v>
      </c>
      <c r="W516" s="46">
        <f>U516-V516</f>
        <v>2643.5862499999998</v>
      </c>
      <c r="X516" s="35"/>
    </row>
    <row r="517" spans="1:26" ht="65.25" customHeight="1" x14ac:dyDescent="0.5">
      <c r="A517" s="153" t="s">
        <v>134</v>
      </c>
      <c r="B517" s="50"/>
      <c r="C517" s="152"/>
      <c r="D517" s="152"/>
      <c r="E517" s="199"/>
      <c r="F517" s="212"/>
      <c r="G517" s="57"/>
      <c r="H517" s="47"/>
      <c r="I517" s="149"/>
      <c r="J517" s="149"/>
      <c r="K517" s="149"/>
      <c r="L517" s="149"/>
      <c r="M517" s="47"/>
      <c r="N517" s="44"/>
      <c r="O517" s="44"/>
      <c r="P517" s="44"/>
      <c r="Q517" s="44"/>
      <c r="R517" s="174"/>
      <c r="S517" s="44"/>
      <c r="T517" s="44"/>
      <c r="U517" s="47"/>
      <c r="V517" s="47"/>
      <c r="W517" s="47"/>
      <c r="X517" s="27"/>
      <c r="Y517" s="207"/>
      <c r="Z517" s="207"/>
    </row>
    <row r="518" spans="1:26" s="207" customFormat="1" ht="65.25" customHeight="1" x14ac:dyDescent="0.5">
      <c r="A518" s="43" t="s">
        <v>120</v>
      </c>
      <c r="B518" s="42"/>
      <c r="C518" s="42">
        <v>1100</v>
      </c>
      <c r="D518" s="42">
        <v>1000</v>
      </c>
      <c r="E518" s="172">
        <v>183.6</v>
      </c>
      <c r="F518" s="218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6">
        <v>0</v>
      </c>
      <c r="W518" s="46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133</v>
      </c>
      <c r="B519" s="50"/>
      <c r="C519" s="50"/>
      <c r="D519" s="50"/>
      <c r="E519" s="199"/>
      <c r="F519" s="212"/>
      <c r="G519" s="57"/>
      <c r="H519" s="47"/>
      <c r="I519" s="149"/>
      <c r="J519" s="149"/>
      <c r="K519" s="149"/>
      <c r="L519" s="149"/>
      <c r="M519" s="47"/>
      <c r="N519" s="44"/>
      <c r="O519" s="44"/>
      <c r="P519" s="44"/>
      <c r="Q519" s="44"/>
      <c r="R519" s="174"/>
      <c r="S519" s="44"/>
      <c r="T519" s="44"/>
      <c r="U519" s="47"/>
      <c r="V519" s="47"/>
      <c r="W519" s="47"/>
      <c r="X519" s="27"/>
    </row>
    <row r="520" spans="1:26" ht="65.25" customHeight="1" thickBot="1" x14ac:dyDescent="0.55000000000000004">
      <c r="A520" s="105" t="s">
        <v>54</v>
      </c>
      <c r="B520" s="89" t="s">
        <v>53</v>
      </c>
      <c r="C520" s="104" t="s">
        <v>52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51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50</v>
      </c>
    </row>
    <row r="521" spans="1:26" ht="65.25" customHeight="1" x14ac:dyDescent="0.45">
      <c r="A521" s="98"/>
      <c r="B521" s="97"/>
      <c r="C521" s="96" t="s">
        <v>49</v>
      </c>
      <c r="D521" s="96" t="s">
        <v>48</v>
      </c>
      <c r="E521" s="95" t="s">
        <v>26</v>
      </c>
      <c r="F521" s="94" t="s">
        <v>47</v>
      </c>
      <c r="G521" s="93" t="s">
        <v>46</v>
      </c>
      <c r="H521" s="92" t="s">
        <v>45</v>
      </c>
      <c r="I521" s="90" t="s">
        <v>44</v>
      </c>
      <c r="J521" s="91" t="s">
        <v>25</v>
      </c>
      <c r="K521" s="90" t="s">
        <v>43</v>
      </c>
      <c r="L521" s="90" t="s">
        <v>93</v>
      </c>
      <c r="M521" s="89" t="s">
        <v>35</v>
      </c>
      <c r="N521" s="86" t="s">
        <v>41</v>
      </c>
      <c r="O521" s="88" t="s">
        <v>40</v>
      </c>
      <c r="P521" s="87" t="s">
        <v>39</v>
      </c>
      <c r="Q521" s="86" t="s">
        <v>38</v>
      </c>
      <c r="R521" s="86" t="s">
        <v>37</v>
      </c>
      <c r="S521" s="86" t="s">
        <v>36</v>
      </c>
      <c r="T521" s="85" t="s">
        <v>35</v>
      </c>
      <c r="U521" s="83" t="s">
        <v>35</v>
      </c>
      <c r="V521" s="84" t="s">
        <v>34</v>
      </c>
      <c r="W521" s="83" t="s">
        <v>33</v>
      </c>
      <c r="X521" s="66"/>
    </row>
    <row r="522" spans="1:26" ht="65.25" customHeight="1" thickBot="1" x14ac:dyDescent="0.5">
      <c r="A522" s="82" t="s">
        <v>32</v>
      </c>
      <c r="B522" s="73"/>
      <c r="C522" s="81"/>
      <c r="D522" s="81"/>
      <c r="E522" s="80" t="s">
        <v>31</v>
      </c>
      <c r="F522" s="79" t="s">
        <v>30</v>
      </c>
      <c r="G522" s="78"/>
      <c r="H522" s="77"/>
      <c r="I522" s="74" t="s">
        <v>29</v>
      </c>
      <c r="J522" s="76" t="s">
        <v>28</v>
      </c>
      <c r="K522" s="75" t="s">
        <v>92</v>
      </c>
      <c r="L522" s="74" t="s">
        <v>91</v>
      </c>
      <c r="M522" s="73"/>
      <c r="N522" s="189">
        <v>1</v>
      </c>
      <c r="O522" s="72"/>
      <c r="P522" s="71" t="s">
        <v>25</v>
      </c>
      <c r="Q522" s="70" t="s">
        <v>24</v>
      </c>
      <c r="R522" s="70" t="s">
        <v>23</v>
      </c>
      <c r="S522" s="70" t="s">
        <v>22</v>
      </c>
      <c r="T522" s="69"/>
      <c r="U522" s="67" t="s">
        <v>21</v>
      </c>
      <c r="V522" s="188" t="s">
        <v>90</v>
      </c>
      <c r="W522" s="67" t="s">
        <v>19</v>
      </c>
      <c r="X522" s="66"/>
    </row>
    <row r="523" spans="1:26" ht="65.25" customHeight="1" x14ac:dyDescent="0.5">
      <c r="A523" s="162" t="s">
        <v>120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58" t="s">
        <v>132</v>
      </c>
      <c r="B524" s="50"/>
      <c r="C524" s="50"/>
      <c r="D524" s="50"/>
      <c r="E524" s="199"/>
      <c r="F524" s="48"/>
      <c r="G524" s="55"/>
      <c r="H524" s="47"/>
      <c r="I524" s="149"/>
      <c r="J524" s="149"/>
      <c r="K524" s="149"/>
      <c r="L524" s="149"/>
      <c r="M524" s="47"/>
      <c r="N524" s="44"/>
      <c r="O524" s="44"/>
      <c r="P524" s="44"/>
      <c r="Q524" s="44"/>
      <c r="R524" s="174"/>
      <c r="S524" s="44"/>
      <c r="T524" s="44"/>
      <c r="U524" s="47"/>
      <c r="V524" s="47"/>
      <c r="W524" s="47"/>
      <c r="X524" s="27"/>
    </row>
    <row r="525" spans="1:26" ht="65.25" customHeight="1" x14ac:dyDescent="0.5">
      <c r="A525" s="14" t="s">
        <v>69</v>
      </c>
      <c r="B525" s="8"/>
      <c r="C525" s="8"/>
      <c r="D525" s="8"/>
      <c r="E525" s="107"/>
      <c r="F525" s="230"/>
      <c r="G525" s="17">
        <f>G523+G518+G516+G514+G512+G510+G508</f>
        <v>11292.6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0</v>
      </c>
      <c r="M525" s="17">
        <f>M523+M518+M516+M514+M512+M510+M508</f>
        <v>11292.6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10847.498125</v>
      </c>
      <c r="V525" s="17">
        <f>V523+V518+V516+V514+V512+V510+V508</f>
        <v>0</v>
      </c>
      <c r="W525" s="17">
        <f>W523+W518+W516+W514+W512+W510+W508</f>
        <v>10847.498125</v>
      </c>
      <c r="X525" s="229"/>
    </row>
    <row r="526" spans="1:26" ht="65.25" customHeight="1" x14ac:dyDescent="0.45">
      <c r="A526" s="65" t="s">
        <v>131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129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5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20" t="s">
        <v>130</v>
      </c>
      <c r="B528" s="50"/>
      <c r="C528" s="50"/>
      <c r="D528" s="50"/>
      <c r="E528" s="199"/>
      <c r="F528" s="48"/>
      <c r="G528" s="55"/>
      <c r="H528" s="47"/>
      <c r="I528" s="149"/>
      <c r="J528" s="149"/>
      <c r="K528" s="149"/>
      <c r="L528" s="149"/>
      <c r="M528" s="47"/>
      <c r="N528" s="44"/>
      <c r="O528" s="44"/>
      <c r="P528" s="210"/>
      <c r="Q528" s="44"/>
      <c r="R528" s="174"/>
      <c r="S528" s="44"/>
      <c r="T528" s="44"/>
      <c r="U528" s="47"/>
      <c r="V528" s="47"/>
      <c r="W528" s="47"/>
      <c r="X528" s="27"/>
    </row>
    <row r="529" spans="1:24" ht="65.25" customHeight="1" x14ac:dyDescent="0.5">
      <c r="A529" s="43" t="s">
        <v>129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20" t="s">
        <v>128</v>
      </c>
      <c r="B530" s="50"/>
      <c r="C530" s="50"/>
      <c r="D530" s="50"/>
      <c r="E530" s="199"/>
      <c r="F530" s="48"/>
      <c r="G530" s="55"/>
      <c r="H530" s="47"/>
      <c r="I530" s="149"/>
      <c r="J530" s="149"/>
      <c r="K530" s="149"/>
      <c r="L530" s="149"/>
      <c r="M530" s="47"/>
      <c r="N530" s="44"/>
      <c r="O530" s="44"/>
      <c r="P530" s="44"/>
      <c r="Q530" s="44"/>
      <c r="R530" s="174"/>
      <c r="S530" s="44"/>
      <c r="T530" s="44"/>
      <c r="U530" s="47"/>
      <c r="V530" s="47"/>
      <c r="W530" s="47"/>
      <c r="X530" s="27"/>
    </row>
    <row r="531" spans="1:24" ht="65.25" customHeight="1" x14ac:dyDescent="0.5">
      <c r="A531" s="43" t="s">
        <v>127</v>
      </c>
      <c r="B531" s="42"/>
      <c r="C531" s="42">
        <v>1100</v>
      </c>
      <c r="D531" s="42">
        <v>1000</v>
      </c>
      <c r="E531" s="228">
        <v>273.74</v>
      </c>
      <c r="F531" s="227">
        <v>15</v>
      </c>
      <c r="G531" s="226">
        <f>E531*F531</f>
        <v>4106.1000000000004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4106.1000000000004</v>
      </c>
      <c r="N531" s="38">
        <v>366.06</v>
      </c>
      <c r="O531" s="38">
        <f>G531*1.1875%</f>
        <v>48.759937500000007</v>
      </c>
      <c r="P531" s="38">
        <v>0</v>
      </c>
      <c r="Q531" s="38">
        <v>0</v>
      </c>
      <c r="R531" s="176">
        <f>G531*1%</f>
        <v>41.061000000000007</v>
      </c>
      <c r="S531" s="38">
        <v>0</v>
      </c>
      <c r="T531" s="38">
        <f>N531+O531+P531+Q531+R531+S531</f>
        <v>455.88093750000007</v>
      </c>
      <c r="U531" s="36">
        <f>M531-T531</f>
        <v>3650.2190625000003</v>
      </c>
      <c r="V531" s="36">
        <v>0</v>
      </c>
      <c r="W531" s="36">
        <f>U531-V531</f>
        <v>3650.2190625000003</v>
      </c>
      <c r="X531" s="35"/>
    </row>
    <row r="532" spans="1:24" ht="65.25" customHeight="1" x14ac:dyDescent="0.5">
      <c r="A532" s="220" t="s">
        <v>126</v>
      </c>
      <c r="B532" s="50"/>
      <c r="C532" s="50"/>
      <c r="D532" s="50"/>
      <c r="E532" s="224"/>
      <c r="F532" s="223"/>
      <c r="G532" s="222"/>
      <c r="H532" s="47"/>
      <c r="I532" s="211"/>
      <c r="J532" s="149"/>
      <c r="K532" s="149"/>
      <c r="L532" s="149"/>
      <c r="M532" s="47"/>
      <c r="N532" s="44"/>
      <c r="O532" s="44"/>
      <c r="P532" s="44"/>
      <c r="Q532" s="44"/>
      <c r="R532" s="174"/>
      <c r="S532" s="44"/>
      <c r="T532" s="44"/>
      <c r="U532" s="47"/>
      <c r="V532" s="47"/>
      <c r="W532" s="47"/>
      <c r="X532" s="27"/>
    </row>
    <row r="533" spans="1:24" ht="65.25" customHeight="1" x14ac:dyDescent="0.5">
      <c r="A533" s="43" t="s">
        <v>125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0</v>
      </c>
      <c r="J533" s="156">
        <v>0</v>
      </c>
      <c r="K533" s="156">
        <v>0</v>
      </c>
      <c r="L533" s="156">
        <v>0</v>
      </c>
      <c r="M533" s="36">
        <f>G533+H533+I533+J533+K533+L533</f>
        <v>3258</v>
      </c>
      <c r="N533" s="38">
        <v>125.29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196.55874999999997</v>
      </c>
      <c r="U533" s="36">
        <f>M533-T533</f>
        <v>3061.4412499999999</v>
      </c>
      <c r="V533" s="36">
        <v>0</v>
      </c>
      <c r="W533" s="36">
        <f>U533-V533</f>
        <v>3061.4412499999999</v>
      </c>
      <c r="X533" s="35"/>
    </row>
    <row r="534" spans="1:24" ht="65.25" customHeight="1" x14ac:dyDescent="0.5">
      <c r="A534" s="183" t="s">
        <v>124</v>
      </c>
      <c r="B534" s="160"/>
      <c r="C534" s="50"/>
      <c r="D534" s="50"/>
      <c r="E534" s="199"/>
      <c r="F534" s="48"/>
      <c r="G534" s="55"/>
      <c r="H534" s="47"/>
      <c r="I534" s="149"/>
      <c r="J534" s="149"/>
      <c r="K534" s="149"/>
      <c r="L534" s="149"/>
      <c r="M534" s="47"/>
      <c r="N534" s="44"/>
      <c r="O534" s="44"/>
      <c r="P534" s="44"/>
      <c r="Q534" s="44"/>
      <c r="R534" s="174"/>
      <c r="S534" s="44"/>
      <c r="T534" s="44"/>
      <c r="U534" s="47"/>
      <c r="V534" s="47"/>
      <c r="W534" s="47"/>
      <c r="X534" s="154"/>
    </row>
    <row r="535" spans="1:24" ht="65.25" customHeight="1" x14ac:dyDescent="0.5">
      <c r="A535" s="184" t="s">
        <v>122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123</v>
      </c>
      <c r="B536" s="160"/>
      <c r="C536" s="50"/>
      <c r="D536" s="50"/>
      <c r="E536" s="199"/>
      <c r="F536" s="48"/>
      <c r="G536" s="55"/>
      <c r="H536" s="47"/>
      <c r="I536" s="149"/>
      <c r="J536" s="149"/>
      <c r="K536" s="149"/>
      <c r="L536" s="149"/>
      <c r="M536" s="47"/>
      <c r="N536" s="44"/>
      <c r="O536" s="44"/>
      <c r="P536" s="44"/>
      <c r="Q536" s="44"/>
      <c r="R536" s="174"/>
      <c r="S536" s="44"/>
      <c r="T536" s="44"/>
      <c r="U536" s="47"/>
      <c r="V536" s="47"/>
      <c r="W536" s="47"/>
      <c r="X536" s="154"/>
    </row>
    <row r="537" spans="1:24" ht="65.25" customHeight="1" x14ac:dyDescent="0.5">
      <c r="A537" s="184" t="s">
        <v>122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121</v>
      </c>
      <c r="B538" s="160"/>
      <c r="C538" s="50"/>
      <c r="D538" s="50"/>
      <c r="E538" s="199"/>
      <c r="F538" s="48"/>
      <c r="G538" s="55"/>
      <c r="H538" s="47"/>
      <c r="I538" s="149"/>
      <c r="J538" s="149"/>
      <c r="K538" s="149"/>
      <c r="L538" s="149"/>
      <c r="M538" s="47"/>
      <c r="N538" s="44"/>
      <c r="O538" s="44"/>
      <c r="P538" s="44"/>
      <c r="Q538" s="44"/>
      <c r="R538" s="174"/>
      <c r="S538" s="44"/>
      <c r="T538" s="44"/>
      <c r="U538" s="47"/>
      <c r="V538" s="47"/>
      <c r="W538" s="47"/>
      <c r="X538" s="154"/>
    </row>
    <row r="539" spans="1:24" ht="65.25" customHeight="1" x14ac:dyDescent="0.5">
      <c r="A539" s="43" t="s">
        <v>120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119</v>
      </c>
      <c r="B540" s="160"/>
      <c r="C540" s="50"/>
      <c r="D540" s="50"/>
      <c r="E540" s="199"/>
      <c r="F540" s="48"/>
      <c r="G540" s="55"/>
      <c r="H540" s="47"/>
      <c r="I540" s="149"/>
      <c r="J540" s="149"/>
      <c r="K540" s="149"/>
      <c r="L540" s="149"/>
      <c r="M540" s="47"/>
      <c r="N540" s="44"/>
      <c r="O540" s="44"/>
      <c r="P540" s="44"/>
      <c r="Q540" s="44"/>
      <c r="R540" s="174"/>
      <c r="S540" s="44"/>
      <c r="T540" s="44"/>
      <c r="U540" s="47"/>
      <c r="V540" s="47"/>
      <c r="W540" s="47"/>
      <c r="X540" s="154"/>
    </row>
    <row r="541" spans="1:24" ht="65.25" customHeight="1" x14ac:dyDescent="0.5">
      <c r="A541" s="169"/>
      <c r="B541" s="148" t="s">
        <v>70</v>
      </c>
      <c r="C541" s="143"/>
      <c r="D541" s="143"/>
      <c r="E541" s="147"/>
      <c r="F541" s="146"/>
      <c r="G541" s="144">
        <f>SUM(G527:G540)</f>
        <v>21728.550000000003</v>
      </c>
      <c r="H541" s="144">
        <f>SUM(H527:H540)</f>
        <v>0</v>
      </c>
      <c r="I541" s="144">
        <f>SUM(I527:I540)</f>
        <v>0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21733.510000000002</v>
      </c>
      <c r="N541" s="145">
        <f>SUM(N527:N540)</f>
        <v>837.4899999999999</v>
      </c>
      <c r="O541" s="145">
        <f>SUM(O527:O540)</f>
        <v>258.02653125000001</v>
      </c>
      <c r="P541" s="145">
        <f>SUM(P527:P540)</f>
        <v>0</v>
      </c>
      <c r="Q541" s="145">
        <f>SUM(Q527:Q540)</f>
        <v>0</v>
      </c>
      <c r="R541" s="145">
        <f>SUM(R527:R540)</f>
        <v>217.28549999999998</v>
      </c>
      <c r="S541" s="145">
        <f>SUM(S527:S540)</f>
        <v>0</v>
      </c>
      <c r="T541" s="145">
        <f>SUM(T527:T540)</f>
        <v>1312.80203125</v>
      </c>
      <c r="U541" s="144">
        <f>SUM(U527:U540)</f>
        <v>20420.707968750001</v>
      </c>
      <c r="V541" s="144">
        <f>SUM(V527:V540)</f>
        <v>0</v>
      </c>
      <c r="W541" s="144">
        <f>SUM(W527:W540)</f>
        <v>20420.707968750001</v>
      </c>
      <c r="X541" s="143"/>
    </row>
    <row r="542" spans="1:24" ht="65.25" customHeight="1" x14ac:dyDescent="0.45">
      <c r="A542" s="65" t="s">
        <v>118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117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6">
        <v>0</v>
      </c>
      <c r="I543" s="157">
        <v>0</v>
      </c>
      <c r="J543" s="156">
        <v>0</v>
      </c>
      <c r="K543" s="156">
        <v>0</v>
      </c>
      <c r="L543" s="156">
        <v>0</v>
      </c>
      <c r="M543" s="46">
        <f>G543+H543+I543+J543+K543+L543</f>
        <v>0</v>
      </c>
      <c r="N543" s="46">
        <v>0</v>
      </c>
      <c r="O543" s="46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6">
        <v>0</v>
      </c>
      <c r="W543" s="46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7"/>
      <c r="I544" s="149"/>
      <c r="J544" s="149"/>
      <c r="K544" s="149"/>
      <c r="L544" s="149"/>
      <c r="M544" s="47"/>
      <c r="N544" s="47"/>
      <c r="O544" s="47"/>
      <c r="P544" s="28"/>
      <c r="Q544" s="47"/>
      <c r="R544" s="47"/>
      <c r="S544" s="47"/>
      <c r="T544" s="47"/>
      <c r="U544" s="47"/>
      <c r="V544" s="47"/>
      <c r="W544" s="47"/>
      <c r="X544" s="27"/>
    </row>
    <row r="545" spans="1:24" s="8" customFormat="1" ht="65.25" customHeight="1" thickBot="1" x14ac:dyDescent="0.55000000000000004">
      <c r="A545" s="105" t="s">
        <v>54</v>
      </c>
      <c r="B545" s="89" t="s">
        <v>53</v>
      </c>
      <c r="C545" s="104" t="s">
        <v>52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51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50</v>
      </c>
    </row>
    <row r="546" spans="1:24" s="8" customFormat="1" ht="65.25" customHeight="1" x14ac:dyDescent="0.45">
      <c r="A546" s="98"/>
      <c r="B546" s="97"/>
      <c r="C546" s="96" t="s">
        <v>49</v>
      </c>
      <c r="D546" s="96" t="s">
        <v>48</v>
      </c>
      <c r="E546" s="95" t="s">
        <v>26</v>
      </c>
      <c r="F546" s="94" t="s">
        <v>47</v>
      </c>
      <c r="G546" s="93" t="s">
        <v>46</v>
      </c>
      <c r="H546" s="92" t="s">
        <v>45</v>
      </c>
      <c r="I546" s="90" t="s">
        <v>44</v>
      </c>
      <c r="J546" s="91" t="s">
        <v>25</v>
      </c>
      <c r="K546" s="90" t="s">
        <v>43</v>
      </c>
      <c r="L546" s="90" t="s">
        <v>93</v>
      </c>
      <c r="M546" s="89" t="s">
        <v>35</v>
      </c>
      <c r="N546" s="86" t="s">
        <v>41</v>
      </c>
      <c r="O546" s="88" t="s">
        <v>40</v>
      </c>
      <c r="P546" s="87" t="s">
        <v>39</v>
      </c>
      <c r="Q546" s="86" t="s">
        <v>38</v>
      </c>
      <c r="R546" s="86" t="s">
        <v>37</v>
      </c>
      <c r="S546" s="86" t="s">
        <v>36</v>
      </c>
      <c r="T546" s="85" t="s">
        <v>35</v>
      </c>
      <c r="U546" s="83" t="s">
        <v>35</v>
      </c>
      <c r="V546" s="84" t="s">
        <v>34</v>
      </c>
      <c r="W546" s="83" t="s">
        <v>33</v>
      </c>
      <c r="X546" s="66"/>
    </row>
    <row r="547" spans="1:24" s="8" customFormat="1" ht="65.25" customHeight="1" thickBot="1" x14ac:dyDescent="0.5">
      <c r="A547" s="82" t="s">
        <v>32</v>
      </c>
      <c r="B547" s="73"/>
      <c r="C547" s="81"/>
      <c r="D547" s="81"/>
      <c r="E547" s="80" t="s">
        <v>31</v>
      </c>
      <c r="F547" s="79" t="s">
        <v>30</v>
      </c>
      <c r="G547" s="78"/>
      <c r="H547" s="77"/>
      <c r="I547" s="74" t="s">
        <v>29</v>
      </c>
      <c r="J547" s="76" t="s">
        <v>28</v>
      </c>
      <c r="K547" s="75" t="s">
        <v>92</v>
      </c>
      <c r="L547" s="74" t="s">
        <v>91</v>
      </c>
      <c r="M547" s="73"/>
      <c r="N547" s="189">
        <v>1</v>
      </c>
      <c r="O547" s="72"/>
      <c r="P547" s="71" t="s">
        <v>25</v>
      </c>
      <c r="Q547" s="70" t="s">
        <v>24</v>
      </c>
      <c r="R547" s="70" t="s">
        <v>23</v>
      </c>
      <c r="S547" s="70" t="s">
        <v>22</v>
      </c>
      <c r="T547" s="69"/>
      <c r="U547" s="67" t="s">
        <v>21</v>
      </c>
      <c r="V547" s="188" t="s">
        <v>90</v>
      </c>
      <c r="W547" s="67" t="s">
        <v>19</v>
      </c>
      <c r="X547" s="66"/>
    </row>
    <row r="548" spans="1:24" ht="65.25" hidden="1" customHeight="1" x14ac:dyDescent="0.5">
      <c r="A548" s="162" t="s">
        <v>116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6">
        <v>0</v>
      </c>
      <c r="I548" s="157">
        <v>0</v>
      </c>
      <c r="J548" s="156">
        <v>0</v>
      </c>
      <c r="K548" s="156">
        <v>0</v>
      </c>
      <c r="L548" s="156">
        <v>0</v>
      </c>
      <c r="M548" s="46">
        <f>G548+H548+I548+J548+K548+L548</f>
        <v>0</v>
      </c>
      <c r="N548" s="46">
        <v>0</v>
      </c>
      <c r="O548" s="46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6">
        <v>0</v>
      </c>
      <c r="W548" s="46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7"/>
      <c r="I549" s="149"/>
      <c r="J549" s="149"/>
      <c r="K549" s="149"/>
      <c r="L549" s="149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27"/>
    </row>
    <row r="550" spans="1:24" ht="65.25" hidden="1" customHeight="1" x14ac:dyDescent="0.5">
      <c r="A550" s="162" t="s">
        <v>116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6">
        <v>0</v>
      </c>
      <c r="I550" s="157">
        <v>0</v>
      </c>
      <c r="J550" s="156">
        <v>0</v>
      </c>
      <c r="K550" s="156">
        <v>0</v>
      </c>
      <c r="L550" s="156">
        <v>0</v>
      </c>
      <c r="M550" s="46">
        <f>G550+H550+I550+J550+K550+L550</f>
        <v>0</v>
      </c>
      <c r="N550" s="46">
        <v>0</v>
      </c>
      <c r="O550" s="46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6">
        <v>0</v>
      </c>
      <c r="W550" s="46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7"/>
      <c r="I551" s="149"/>
      <c r="J551" s="149"/>
      <c r="K551" s="149"/>
      <c r="L551" s="149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27"/>
    </row>
    <row r="552" spans="1:24" ht="65.25" hidden="1" customHeight="1" x14ac:dyDescent="0.5">
      <c r="A552" s="162" t="s">
        <v>116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6">
        <v>0</v>
      </c>
      <c r="I552" s="157">
        <v>0</v>
      </c>
      <c r="J552" s="156">
        <v>0</v>
      </c>
      <c r="K552" s="156">
        <v>0</v>
      </c>
      <c r="L552" s="156">
        <v>0</v>
      </c>
      <c r="M552" s="46">
        <f>G552+H552+I552+J552+K552+L552</f>
        <v>0</v>
      </c>
      <c r="N552" s="46">
        <v>0</v>
      </c>
      <c r="O552" s="46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6">
        <v>0</v>
      </c>
      <c r="W552" s="46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7"/>
      <c r="I553" s="149"/>
      <c r="J553" s="149"/>
      <c r="K553" s="149"/>
      <c r="L553" s="149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27"/>
    </row>
    <row r="554" spans="1:24" ht="65.25" customHeight="1" x14ac:dyDescent="0.5">
      <c r="A554" s="14"/>
      <c r="B554" s="18" t="s">
        <v>70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115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114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20"/>
      <c r="B557" s="50"/>
      <c r="C557" s="50"/>
      <c r="D557" s="50"/>
      <c r="E557" s="199"/>
      <c r="F557" s="48"/>
      <c r="G557" s="55"/>
      <c r="H557" s="47"/>
      <c r="I557" s="149"/>
      <c r="J557" s="149"/>
      <c r="K557" s="149"/>
      <c r="L557" s="149"/>
      <c r="M557" s="47"/>
      <c r="N557" s="44"/>
      <c r="O557" s="44"/>
      <c r="P557" s="44"/>
      <c r="Q557" s="44"/>
      <c r="R557" s="44"/>
      <c r="S557" s="44"/>
      <c r="T557" s="44"/>
      <c r="U557" s="47"/>
      <c r="V557" s="47"/>
      <c r="W557" s="47"/>
      <c r="X557" s="27"/>
    </row>
    <row r="558" spans="1:24" ht="65.25" customHeight="1" x14ac:dyDescent="0.5">
      <c r="A558" s="162" t="s">
        <v>113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6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6">
        <v>0</v>
      </c>
      <c r="W558" s="46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7"/>
      <c r="I559" s="149"/>
      <c r="J559" s="149"/>
      <c r="K559" s="149"/>
      <c r="L559" s="149"/>
      <c r="M559" s="47"/>
      <c r="N559" s="44"/>
      <c r="O559" s="44"/>
      <c r="P559" s="44"/>
      <c r="Q559" s="44"/>
      <c r="R559" s="44"/>
      <c r="S559" s="44"/>
      <c r="T559" s="44"/>
      <c r="U559" s="47"/>
      <c r="V559" s="47"/>
      <c r="W559" s="47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6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6">
        <v>0</v>
      </c>
      <c r="W560" s="46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7"/>
      <c r="I561" s="149"/>
      <c r="J561" s="149"/>
      <c r="K561" s="149"/>
      <c r="L561" s="149"/>
      <c r="M561" s="47"/>
      <c r="N561" s="44"/>
      <c r="O561" s="44"/>
      <c r="P561" s="44"/>
      <c r="Q561" s="44"/>
      <c r="R561" s="44"/>
      <c r="S561" s="44"/>
      <c r="T561" s="44"/>
      <c r="U561" s="47"/>
      <c r="V561" s="47"/>
      <c r="W561" s="47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6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6">
        <v>0</v>
      </c>
      <c r="W562" s="46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7"/>
      <c r="I563" s="149"/>
      <c r="J563" s="149"/>
      <c r="K563" s="149"/>
      <c r="L563" s="149"/>
      <c r="M563" s="47"/>
      <c r="N563" s="44"/>
      <c r="O563" s="44"/>
      <c r="P563" s="44"/>
      <c r="Q563" s="44"/>
      <c r="R563" s="44"/>
      <c r="S563" s="44"/>
      <c r="T563" s="44"/>
      <c r="U563" s="47"/>
      <c r="V563" s="47"/>
      <c r="W563" s="47"/>
      <c r="X563" s="27"/>
    </row>
    <row r="564" spans="1:24" s="207" customFormat="1" ht="65.25" hidden="1" customHeight="1" x14ac:dyDescent="0.5">
      <c r="A564" s="219"/>
      <c r="B564" s="161"/>
      <c r="C564" s="173">
        <v>1100</v>
      </c>
      <c r="D564" s="173">
        <v>1000</v>
      </c>
      <c r="E564" s="170">
        <v>0</v>
      </c>
      <c r="F564" s="218">
        <v>0</v>
      </c>
      <c r="G564" s="51">
        <f>E564*F564</f>
        <v>0</v>
      </c>
      <c r="H564" s="214">
        <v>0</v>
      </c>
      <c r="I564" s="217">
        <v>0</v>
      </c>
      <c r="J564" s="217">
        <v>0</v>
      </c>
      <c r="K564" s="217">
        <v>0</v>
      </c>
      <c r="L564" s="217">
        <v>0</v>
      </c>
      <c r="M564" s="36">
        <f>G564+H564+I564+J564+K564+L564</f>
        <v>0</v>
      </c>
      <c r="N564" s="216">
        <v>0</v>
      </c>
      <c r="O564" s="215">
        <v>0</v>
      </c>
      <c r="P564" s="215">
        <v>0</v>
      </c>
      <c r="Q564" s="215">
        <v>0</v>
      </c>
      <c r="R564" s="215">
        <f>G564*1%</f>
        <v>0</v>
      </c>
      <c r="S564" s="215">
        <v>0</v>
      </c>
      <c r="T564" s="38">
        <f>N564+O564+P564+Q564+R564+S564</f>
        <v>0</v>
      </c>
      <c r="U564" s="36">
        <f>M564-T564</f>
        <v>0</v>
      </c>
      <c r="V564" s="214">
        <v>0</v>
      </c>
      <c r="W564" s="214">
        <f>U564-V564</f>
        <v>0</v>
      </c>
      <c r="X564" s="213"/>
    </row>
    <row r="565" spans="1:24" s="207" customFormat="1" ht="65.25" hidden="1" customHeight="1" x14ac:dyDescent="0.5">
      <c r="A565" s="205"/>
      <c r="B565" s="152"/>
      <c r="C565" s="152"/>
      <c r="D565" s="152"/>
      <c r="E565" s="199"/>
      <c r="F565" s="212"/>
      <c r="G565" s="55"/>
      <c r="H565" s="209"/>
      <c r="I565" s="211"/>
      <c r="J565" s="211"/>
      <c r="K565" s="211"/>
      <c r="L565" s="211"/>
      <c r="M565" s="47"/>
      <c r="N565" s="210"/>
      <c r="O565" s="210"/>
      <c r="P565" s="210"/>
      <c r="Q565" s="210"/>
      <c r="R565" s="210"/>
      <c r="S565" s="210"/>
      <c r="T565" s="44"/>
      <c r="U565" s="47"/>
      <c r="V565" s="209"/>
      <c r="W565" s="209"/>
      <c r="X565" s="208"/>
    </row>
    <row r="566" spans="1:24" ht="65.25" hidden="1" customHeight="1" x14ac:dyDescent="0.5">
      <c r="A566" s="206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6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6">
        <v>0</v>
      </c>
      <c r="W566" s="46">
        <f>U566-V566</f>
        <v>0</v>
      </c>
      <c r="X566" s="35"/>
    </row>
    <row r="567" spans="1:24" ht="65.25" hidden="1" customHeight="1" x14ac:dyDescent="0.5">
      <c r="A567" s="205"/>
      <c r="B567" s="161"/>
      <c r="C567" s="50"/>
      <c r="D567" s="50"/>
      <c r="E567" s="199"/>
      <c r="F567" s="48"/>
      <c r="G567" s="55"/>
      <c r="H567" s="47"/>
      <c r="I567" s="149"/>
      <c r="J567" s="149"/>
      <c r="K567" s="149"/>
      <c r="L567" s="149"/>
      <c r="M567" s="47"/>
      <c r="N567" s="44"/>
      <c r="O567" s="44"/>
      <c r="P567" s="44"/>
      <c r="Q567" s="44"/>
      <c r="R567" s="44"/>
      <c r="S567" s="44"/>
      <c r="T567" s="44"/>
      <c r="U567" s="47"/>
      <c r="V567" s="47"/>
      <c r="W567" s="47"/>
      <c r="X567" s="154"/>
    </row>
    <row r="568" spans="1:24" ht="65.25" customHeight="1" x14ac:dyDescent="0.5">
      <c r="A568" s="204"/>
      <c r="B568" s="148" t="s">
        <v>70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112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111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6">
        <v>0</v>
      </c>
      <c r="I570" s="157">
        <v>0</v>
      </c>
      <c r="J570" s="156">
        <v>0</v>
      </c>
      <c r="K570" s="156">
        <v>0</v>
      </c>
      <c r="L570" s="156">
        <v>0</v>
      </c>
      <c r="M570" s="46">
        <f>G570+H570+I570+J570+K570+L570</f>
        <v>4950.6000000000004</v>
      </c>
      <c r="N570" s="155">
        <v>514.65</v>
      </c>
      <c r="O570" s="38">
        <v>0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564.15599999999995</v>
      </c>
      <c r="U570" s="36">
        <f>M570-T570</f>
        <v>4386.4440000000004</v>
      </c>
      <c r="V570" s="46">
        <v>0</v>
      </c>
      <c r="W570" s="46">
        <f>U570-V570</f>
        <v>4386.4440000000004</v>
      </c>
      <c r="X570" s="154"/>
    </row>
    <row r="571" spans="1:24" ht="65.25" customHeight="1" x14ac:dyDescent="0.5">
      <c r="A571" s="180" t="s">
        <v>110</v>
      </c>
      <c r="B571" s="50"/>
      <c r="C571" s="50"/>
      <c r="D571" s="50"/>
      <c r="E571" s="199"/>
      <c r="F571" s="48"/>
      <c r="G571" s="55"/>
      <c r="H571" s="47"/>
      <c r="I571" s="149"/>
      <c r="J571" s="149"/>
      <c r="K571" s="149"/>
      <c r="L571" s="149"/>
      <c r="M571" s="47"/>
      <c r="N571" s="44"/>
      <c r="O571" s="44"/>
      <c r="P571" s="44"/>
      <c r="Q571" s="44"/>
      <c r="R571" s="44"/>
      <c r="S571" s="44"/>
      <c r="T571" s="44"/>
      <c r="U571" s="47"/>
      <c r="V571" s="47"/>
      <c r="W571" s="47"/>
      <c r="X571" s="27"/>
    </row>
    <row r="572" spans="1:24" ht="65.25" customHeight="1" x14ac:dyDescent="0.5">
      <c r="A572" s="162" t="s">
        <v>109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6">
        <v>0</v>
      </c>
      <c r="I572" s="157">
        <v>0</v>
      </c>
      <c r="J572" s="156">
        <v>0</v>
      </c>
      <c r="K572" s="156">
        <v>0</v>
      </c>
      <c r="L572" s="156">
        <v>0</v>
      </c>
      <c r="M572" s="46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6">
        <f>U572-V572</f>
        <v>4225.2000000000007</v>
      </c>
      <c r="X572" s="154"/>
    </row>
    <row r="573" spans="1:24" ht="65.25" customHeight="1" thickBot="1" x14ac:dyDescent="0.55000000000000004">
      <c r="A573" s="197" t="s">
        <v>108</v>
      </c>
      <c r="B573" s="50"/>
      <c r="C573" s="50"/>
      <c r="D573" s="50"/>
      <c r="E573" s="57"/>
      <c r="F573" s="48"/>
      <c r="G573" s="55"/>
      <c r="H573" s="47"/>
      <c r="I573" s="149"/>
      <c r="J573" s="149"/>
      <c r="K573" s="149"/>
      <c r="L573" s="149"/>
      <c r="M573" s="47"/>
      <c r="N573" s="44"/>
      <c r="O573" s="44"/>
      <c r="P573" s="29"/>
      <c r="Q573" s="44"/>
      <c r="R573" s="44"/>
      <c r="S573" s="44"/>
      <c r="T573" s="44"/>
      <c r="U573" s="47"/>
      <c r="V573" s="47"/>
      <c r="W573" s="47"/>
      <c r="X573" s="27"/>
    </row>
    <row r="574" spans="1:24" s="8" customFormat="1" ht="65.25" customHeight="1" thickBot="1" x14ac:dyDescent="0.55000000000000004">
      <c r="A574" s="105" t="s">
        <v>54</v>
      </c>
      <c r="B574" s="89" t="s">
        <v>53</v>
      </c>
      <c r="C574" s="104" t="s">
        <v>52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51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50</v>
      </c>
    </row>
    <row r="575" spans="1:24" s="8" customFormat="1" ht="65.25" customHeight="1" x14ac:dyDescent="0.45">
      <c r="A575" s="98"/>
      <c r="B575" s="97"/>
      <c r="C575" s="96" t="s">
        <v>49</v>
      </c>
      <c r="D575" s="96" t="s">
        <v>48</v>
      </c>
      <c r="E575" s="95" t="s">
        <v>26</v>
      </c>
      <c r="F575" s="94" t="s">
        <v>47</v>
      </c>
      <c r="G575" s="93" t="s">
        <v>46</v>
      </c>
      <c r="H575" s="92" t="s">
        <v>45</v>
      </c>
      <c r="I575" s="90" t="s">
        <v>44</v>
      </c>
      <c r="J575" s="91" t="s">
        <v>25</v>
      </c>
      <c r="K575" s="90" t="s">
        <v>43</v>
      </c>
      <c r="L575" s="90" t="s">
        <v>93</v>
      </c>
      <c r="M575" s="89" t="s">
        <v>35</v>
      </c>
      <c r="N575" s="86" t="s">
        <v>41</v>
      </c>
      <c r="O575" s="88" t="s">
        <v>40</v>
      </c>
      <c r="P575" s="87" t="s">
        <v>39</v>
      </c>
      <c r="Q575" s="86" t="s">
        <v>38</v>
      </c>
      <c r="R575" s="86" t="s">
        <v>37</v>
      </c>
      <c r="S575" s="86" t="s">
        <v>36</v>
      </c>
      <c r="T575" s="85" t="s">
        <v>35</v>
      </c>
      <c r="U575" s="83" t="s">
        <v>35</v>
      </c>
      <c r="V575" s="84" t="s">
        <v>34</v>
      </c>
      <c r="W575" s="83" t="s">
        <v>33</v>
      </c>
      <c r="X575" s="66"/>
    </row>
    <row r="576" spans="1:24" s="8" customFormat="1" ht="65.25" customHeight="1" thickBot="1" x14ac:dyDescent="0.5">
      <c r="A576" s="82" t="s">
        <v>32</v>
      </c>
      <c r="B576" s="73"/>
      <c r="C576" s="81"/>
      <c r="D576" s="81"/>
      <c r="E576" s="80" t="s">
        <v>31</v>
      </c>
      <c r="F576" s="79" t="s">
        <v>30</v>
      </c>
      <c r="G576" s="78"/>
      <c r="H576" s="77"/>
      <c r="I576" s="74" t="s">
        <v>29</v>
      </c>
      <c r="J576" s="76" t="s">
        <v>28</v>
      </c>
      <c r="K576" s="75" t="s">
        <v>92</v>
      </c>
      <c r="L576" s="74" t="s">
        <v>91</v>
      </c>
      <c r="M576" s="73"/>
      <c r="N576" s="189">
        <v>1</v>
      </c>
      <c r="O576" s="72"/>
      <c r="P576" s="71" t="s">
        <v>25</v>
      </c>
      <c r="Q576" s="70" t="s">
        <v>24</v>
      </c>
      <c r="R576" s="70" t="s">
        <v>23</v>
      </c>
      <c r="S576" s="70" t="s">
        <v>22</v>
      </c>
      <c r="T576" s="69"/>
      <c r="U576" s="67" t="s">
        <v>21</v>
      </c>
      <c r="V576" s="188" t="s">
        <v>90</v>
      </c>
      <c r="W576" s="67" t="s">
        <v>19</v>
      </c>
      <c r="X576" s="66"/>
    </row>
    <row r="577" spans="1:24" ht="65.25" hidden="1" customHeight="1" x14ac:dyDescent="0.5">
      <c r="A577" s="59" t="s">
        <v>107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6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6">
        <v>0</v>
      </c>
      <c r="W577" s="46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7"/>
      <c r="I578" s="149"/>
      <c r="J578" s="149"/>
      <c r="K578" s="149"/>
      <c r="L578" s="149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27"/>
    </row>
    <row r="579" spans="1:24" ht="65.25" customHeight="1" x14ac:dyDescent="0.5">
      <c r="A579" s="59" t="s">
        <v>107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6">
        <v>0</v>
      </c>
      <c r="W579" s="46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7"/>
      <c r="I580" s="149"/>
      <c r="J580" s="149"/>
      <c r="K580" s="149"/>
      <c r="L580" s="149"/>
      <c r="M580" s="47"/>
      <c r="N580" s="44"/>
      <c r="O580" s="44"/>
      <c r="P580" s="44"/>
      <c r="Q580" s="44"/>
      <c r="R580" s="44"/>
      <c r="S580" s="44"/>
      <c r="T580" s="44"/>
      <c r="U580" s="47"/>
      <c r="V580" s="47"/>
      <c r="W580" s="47"/>
      <c r="X580" s="27"/>
    </row>
    <row r="581" spans="1:24" ht="65.25" customHeight="1" x14ac:dyDescent="0.5">
      <c r="A581" s="59" t="s">
        <v>106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6">
        <v>0</v>
      </c>
      <c r="W581" s="46">
        <f>U581-V581</f>
        <v>2998.7504999999996</v>
      </c>
      <c r="X581" s="35"/>
    </row>
    <row r="582" spans="1:24" ht="65.25" customHeight="1" x14ac:dyDescent="0.5">
      <c r="A582" s="153" t="s">
        <v>105</v>
      </c>
      <c r="B582" s="50"/>
      <c r="C582" s="50"/>
      <c r="D582" s="50"/>
      <c r="E582" s="199"/>
      <c r="F582" s="48"/>
      <c r="G582" s="55"/>
      <c r="H582" s="47"/>
      <c r="I582" s="149"/>
      <c r="J582" s="149"/>
      <c r="K582" s="149"/>
      <c r="L582" s="149"/>
      <c r="M582" s="47"/>
      <c r="N582" s="44"/>
      <c r="O582" s="44"/>
      <c r="P582" s="44"/>
      <c r="Q582" s="44"/>
      <c r="R582" s="174"/>
      <c r="S582" s="44"/>
      <c r="T582" s="44"/>
      <c r="U582" s="47"/>
      <c r="V582" s="47"/>
      <c r="W582" s="47"/>
      <c r="X582" s="27"/>
    </row>
    <row r="583" spans="1:24" ht="65.25" customHeight="1" x14ac:dyDescent="0.5">
      <c r="A583" s="59" t="s">
        <v>104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155">
        <v>0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114.2565</v>
      </c>
      <c r="U583" s="36">
        <f>M583-T583</f>
        <v>2947.3935000000001</v>
      </c>
      <c r="V583" s="46">
        <v>0</v>
      </c>
      <c r="W583" s="46">
        <f>U583-V583</f>
        <v>2947.3935000000001</v>
      </c>
      <c r="X583" s="35"/>
    </row>
    <row r="584" spans="1:24" ht="65.25" customHeight="1" x14ac:dyDescent="0.5">
      <c r="A584" s="53" t="s">
        <v>103</v>
      </c>
      <c r="B584" s="160"/>
      <c r="C584" s="50"/>
      <c r="D584" s="50"/>
      <c r="E584" s="199"/>
      <c r="F584" s="48"/>
      <c r="G584" s="55"/>
      <c r="H584" s="47"/>
      <c r="I584" s="149"/>
      <c r="J584" s="149"/>
      <c r="K584" s="149"/>
      <c r="L584" s="149"/>
      <c r="M584" s="47"/>
      <c r="N584" s="44"/>
      <c r="O584" s="44"/>
      <c r="P584" s="44"/>
      <c r="Q584" s="44"/>
      <c r="R584" s="174"/>
      <c r="S584" s="44"/>
      <c r="T584" s="44"/>
      <c r="U584" s="47"/>
      <c r="V584" s="47"/>
      <c r="W584" s="47"/>
      <c r="X584" s="154"/>
    </row>
    <row r="585" spans="1:24" ht="65.25" customHeight="1" x14ac:dyDescent="0.5">
      <c r="A585" s="185" t="s">
        <v>102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6">
        <v>0</v>
      </c>
      <c r="W585" s="46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7"/>
      <c r="I586" s="149"/>
      <c r="J586" s="149"/>
      <c r="K586" s="149"/>
      <c r="L586" s="149"/>
      <c r="M586" s="47"/>
      <c r="N586" s="44"/>
      <c r="O586" s="155"/>
      <c r="P586" s="44"/>
      <c r="Q586" s="44"/>
      <c r="R586" s="44"/>
      <c r="S586" s="44"/>
      <c r="T586" s="44"/>
      <c r="U586" s="47"/>
      <c r="V586" s="47"/>
      <c r="W586" s="47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6">
        <v>0</v>
      </c>
      <c r="W587" s="46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7"/>
      <c r="I588" s="149"/>
      <c r="J588" s="149"/>
      <c r="K588" s="149"/>
      <c r="L588" s="149"/>
      <c r="M588" s="47"/>
      <c r="N588" s="44"/>
      <c r="O588" s="44"/>
      <c r="P588" s="44"/>
      <c r="Q588" s="44"/>
      <c r="R588" s="44"/>
      <c r="S588" s="44"/>
      <c r="T588" s="44"/>
      <c r="U588" s="47"/>
      <c r="V588" s="47"/>
      <c r="W588" s="47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7"/>
      <c r="I590" s="149"/>
      <c r="J590" s="149"/>
      <c r="K590" s="149"/>
      <c r="L590" s="149"/>
      <c r="M590" s="47"/>
      <c r="N590" s="44"/>
      <c r="O590" s="44"/>
      <c r="P590" s="44"/>
      <c r="Q590" s="44"/>
      <c r="R590" s="44"/>
      <c r="S590" s="44"/>
      <c r="T590" s="44"/>
      <c r="U590" s="47"/>
      <c r="V590" s="47"/>
      <c r="W590" s="47"/>
      <c r="X590" s="27"/>
    </row>
    <row r="591" spans="1:24" ht="65.25" customHeight="1" x14ac:dyDescent="0.5">
      <c r="A591" s="169"/>
      <c r="B591" s="148" t="s">
        <v>70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0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1325.3620000000001</v>
      </c>
      <c r="U591" s="144">
        <f>U589+U587+U585+U583+U581+U579+U577+U572+U570</f>
        <v>14713.988000000001</v>
      </c>
      <c r="V591" s="144">
        <f>V589+V587+V585+V583+V581+V579+V577+V572+V570</f>
        <v>156.19999999999999</v>
      </c>
      <c r="W591" s="144">
        <f>W589+W587+W585+W583+W581+W579+W577+W572+W570</f>
        <v>14557.788</v>
      </c>
      <c r="X591" s="143"/>
    </row>
    <row r="592" spans="1:24" ht="65.25" customHeight="1" x14ac:dyDescent="0.45">
      <c r="A592" s="65" t="s">
        <v>101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100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v>68.28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849.5</v>
      </c>
      <c r="U593" s="36">
        <f>M593-T593</f>
        <v>5369.6500000000005</v>
      </c>
      <c r="V593" s="36">
        <v>0</v>
      </c>
      <c r="W593" s="36">
        <f>U593-V593</f>
        <v>5369.6500000000005</v>
      </c>
      <c r="X593" s="35"/>
    </row>
    <row r="594" spans="1:24" ht="65.25" customHeight="1" x14ac:dyDescent="0.5">
      <c r="A594" s="200" t="s">
        <v>99</v>
      </c>
      <c r="B594" s="50"/>
      <c r="C594" s="50"/>
      <c r="D594" s="50"/>
      <c r="E594" s="199"/>
      <c r="F594" s="48"/>
      <c r="G594" s="55"/>
      <c r="H594" s="47"/>
      <c r="I594" s="47"/>
      <c r="J594" s="47"/>
      <c r="K594" s="47"/>
      <c r="L594" s="47"/>
      <c r="M594" s="47"/>
      <c r="N594" s="44"/>
      <c r="O594" s="44"/>
      <c r="P594" s="44"/>
      <c r="Q594" s="44"/>
      <c r="R594" s="44"/>
      <c r="S594" s="44"/>
      <c r="T594" s="44"/>
      <c r="U594" s="47"/>
      <c r="V594" s="47"/>
      <c r="W594" s="47"/>
      <c r="X594" s="27"/>
    </row>
    <row r="595" spans="1:24" ht="65.25" customHeight="1" x14ac:dyDescent="0.5">
      <c r="A595" s="169"/>
      <c r="B595" s="148" t="s">
        <v>70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68.28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849.5</v>
      </c>
      <c r="U595" s="144">
        <f>SUM(U593)</f>
        <v>5369.6500000000005</v>
      </c>
      <c r="V595" s="144">
        <f>SUM(V593)</f>
        <v>0</v>
      </c>
      <c r="W595" s="144">
        <f>SUM(W593)</f>
        <v>5369.6500000000005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98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97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6">
        <v>0</v>
      </c>
      <c r="I598" s="157">
        <v>0</v>
      </c>
      <c r="J598" s="156">
        <v>0</v>
      </c>
      <c r="K598" s="156">
        <v>0</v>
      </c>
      <c r="L598" s="156">
        <v>0</v>
      </c>
      <c r="M598" s="46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259.58</v>
      </c>
      <c r="W598" s="46">
        <f>U598-V598</f>
        <v>5391.03</v>
      </c>
      <c r="X598" s="154"/>
    </row>
    <row r="599" spans="1:24" ht="65.25" customHeight="1" x14ac:dyDescent="0.5">
      <c r="A599" s="197" t="s">
        <v>96</v>
      </c>
      <c r="B599" s="152"/>
      <c r="C599" s="50"/>
      <c r="D599" s="50"/>
      <c r="E599" s="151"/>
      <c r="F599" s="48"/>
      <c r="G599" s="150"/>
      <c r="H599" s="47"/>
      <c r="I599" s="149"/>
      <c r="J599" s="149"/>
      <c r="K599" s="149"/>
      <c r="L599" s="149"/>
      <c r="M599" s="47"/>
      <c r="N599" s="44"/>
      <c r="O599" s="44"/>
      <c r="P599" s="44"/>
      <c r="Q599" s="44"/>
      <c r="R599" s="44"/>
      <c r="S599" s="44"/>
      <c r="T599" s="44"/>
      <c r="U599" s="47"/>
      <c r="V599" s="47"/>
      <c r="W599" s="47"/>
      <c r="X599" s="27"/>
    </row>
    <row r="600" spans="1:24" ht="65.25" customHeight="1" x14ac:dyDescent="0.5">
      <c r="A600" s="196" t="s">
        <v>95</v>
      </c>
      <c r="B600" s="173"/>
      <c r="C600" s="42">
        <v>1100</v>
      </c>
      <c r="D600" s="42">
        <v>1000</v>
      </c>
      <c r="E600" s="172">
        <v>288.42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6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6">
        <f>U600-V600</f>
        <v>0</v>
      </c>
      <c r="X600" s="35"/>
    </row>
    <row r="601" spans="1:24" ht="65.25" customHeight="1" thickBot="1" x14ac:dyDescent="0.55000000000000004">
      <c r="A601" s="195" t="s">
        <v>94</v>
      </c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7"/>
      <c r="N601" s="29"/>
      <c r="O601" s="29"/>
      <c r="P601" s="44"/>
      <c r="Q601" s="44"/>
      <c r="R601" s="44"/>
      <c r="S601" s="44"/>
      <c r="T601" s="44"/>
      <c r="U601" s="47"/>
      <c r="V601" s="47"/>
      <c r="W601" s="47"/>
      <c r="X601" s="191"/>
    </row>
    <row r="602" spans="1:24" s="8" customFormat="1" ht="65.25" customHeight="1" thickBot="1" x14ac:dyDescent="0.55000000000000004">
      <c r="A602" s="105" t="s">
        <v>54</v>
      </c>
      <c r="B602" s="89" t="s">
        <v>53</v>
      </c>
      <c r="C602" s="104" t="s">
        <v>52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51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50</v>
      </c>
    </row>
    <row r="603" spans="1:24" s="8" customFormat="1" ht="65.25" customHeight="1" x14ac:dyDescent="0.45">
      <c r="A603" s="98"/>
      <c r="B603" s="97"/>
      <c r="C603" s="96" t="s">
        <v>49</v>
      </c>
      <c r="D603" s="96" t="s">
        <v>48</v>
      </c>
      <c r="E603" s="95" t="s">
        <v>26</v>
      </c>
      <c r="F603" s="94" t="s">
        <v>47</v>
      </c>
      <c r="G603" s="93" t="s">
        <v>46</v>
      </c>
      <c r="H603" s="92" t="s">
        <v>45</v>
      </c>
      <c r="I603" s="90" t="s">
        <v>44</v>
      </c>
      <c r="J603" s="91" t="s">
        <v>25</v>
      </c>
      <c r="K603" s="90" t="s">
        <v>43</v>
      </c>
      <c r="L603" s="90" t="s">
        <v>93</v>
      </c>
      <c r="M603" s="89" t="s">
        <v>35</v>
      </c>
      <c r="N603" s="86" t="s">
        <v>41</v>
      </c>
      <c r="O603" s="88" t="s">
        <v>40</v>
      </c>
      <c r="P603" s="87" t="s">
        <v>39</v>
      </c>
      <c r="Q603" s="86" t="s">
        <v>38</v>
      </c>
      <c r="R603" s="86" t="s">
        <v>37</v>
      </c>
      <c r="S603" s="86" t="s">
        <v>36</v>
      </c>
      <c r="T603" s="85" t="s">
        <v>35</v>
      </c>
      <c r="U603" s="83" t="s">
        <v>35</v>
      </c>
      <c r="V603" s="84" t="s">
        <v>34</v>
      </c>
      <c r="W603" s="83" t="s">
        <v>33</v>
      </c>
      <c r="X603" s="66"/>
    </row>
    <row r="604" spans="1:24" s="8" customFormat="1" ht="65.25" customHeight="1" thickBot="1" x14ac:dyDescent="0.5">
      <c r="A604" s="82" t="s">
        <v>32</v>
      </c>
      <c r="B604" s="73"/>
      <c r="C604" s="81"/>
      <c r="D604" s="81"/>
      <c r="E604" s="80" t="s">
        <v>31</v>
      </c>
      <c r="F604" s="79" t="s">
        <v>30</v>
      </c>
      <c r="G604" s="78"/>
      <c r="H604" s="77"/>
      <c r="I604" s="74" t="s">
        <v>29</v>
      </c>
      <c r="J604" s="76" t="s">
        <v>28</v>
      </c>
      <c r="K604" s="75" t="s">
        <v>92</v>
      </c>
      <c r="L604" s="74" t="s">
        <v>91</v>
      </c>
      <c r="M604" s="73"/>
      <c r="N604" s="189">
        <v>1</v>
      </c>
      <c r="O604" s="72"/>
      <c r="P604" s="71" t="s">
        <v>25</v>
      </c>
      <c r="Q604" s="70" t="s">
        <v>24</v>
      </c>
      <c r="R604" s="70" t="s">
        <v>23</v>
      </c>
      <c r="S604" s="70" t="s">
        <v>22</v>
      </c>
      <c r="T604" s="69"/>
      <c r="U604" s="67" t="s">
        <v>21</v>
      </c>
      <c r="V604" s="188" t="s">
        <v>90</v>
      </c>
      <c r="W604" s="67" t="s">
        <v>19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6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6"/>
      <c r="I606" s="157"/>
      <c r="J606" s="149"/>
      <c r="K606" s="149"/>
      <c r="L606" s="149"/>
      <c r="M606" s="46"/>
      <c r="N606" s="46"/>
      <c r="O606" s="46"/>
      <c r="P606" s="47"/>
      <c r="Q606" s="47"/>
      <c r="R606" s="47"/>
      <c r="S606" s="47"/>
      <c r="T606" s="47"/>
      <c r="U606" s="47"/>
      <c r="V606" s="47"/>
      <c r="W606" s="47"/>
      <c r="X606" s="154"/>
    </row>
    <row r="607" spans="1:24" ht="65.25" customHeight="1" x14ac:dyDescent="0.5">
      <c r="A607" s="59" t="s">
        <v>88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>
        <v>0</v>
      </c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6">
        <v>0</v>
      </c>
      <c r="W607" s="46">
        <f>U607-V607</f>
        <v>2854.8306250000001</v>
      </c>
      <c r="X607" s="35"/>
    </row>
    <row r="608" spans="1:24" ht="65.25" customHeight="1" x14ac:dyDescent="0.5">
      <c r="A608" s="183" t="s">
        <v>89</v>
      </c>
      <c r="B608" s="160"/>
      <c r="C608" s="160"/>
      <c r="D608" s="160"/>
      <c r="E608" s="170"/>
      <c r="F608" s="48"/>
      <c r="G608" s="150"/>
      <c r="H608" s="46"/>
      <c r="I608" s="157"/>
      <c r="J608" s="149"/>
      <c r="K608" s="149"/>
      <c r="L608" s="149"/>
      <c r="M608" s="46"/>
      <c r="N608" s="155"/>
      <c r="O608" s="44"/>
      <c r="P608" s="44"/>
      <c r="Q608" s="44"/>
      <c r="R608" s="174"/>
      <c r="S608" s="44"/>
      <c r="T608" s="44"/>
      <c r="U608" s="47"/>
      <c r="V608" s="47"/>
      <c r="W608" s="47"/>
      <c r="X608" s="154"/>
    </row>
    <row r="609" spans="1:24" ht="65.25" customHeight="1" x14ac:dyDescent="0.5">
      <c r="A609" s="43" t="s">
        <v>88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6">
        <v>99.59</v>
      </c>
      <c r="W609" s="46">
        <f>U609-V609</f>
        <v>2755.2406249999999</v>
      </c>
      <c r="X609" s="35"/>
    </row>
    <row r="610" spans="1:24" ht="65.25" customHeight="1" x14ac:dyDescent="0.5">
      <c r="A610" s="53" t="s">
        <v>87</v>
      </c>
      <c r="B610" s="161"/>
      <c r="C610" s="160"/>
      <c r="D610" s="160"/>
      <c r="E610" s="170"/>
      <c r="F610" s="48"/>
      <c r="G610" s="150"/>
      <c r="H610" s="46"/>
      <c r="I610" s="157"/>
      <c r="J610" s="149"/>
      <c r="K610" s="149"/>
      <c r="L610" s="149"/>
      <c r="M610" s="46"/>
      <c r="N610" s="155"/>
      <c r="O610" s="44"/>
      <c r="P610" s="44"/>
      <c r="Q610" s="44"/>
      <c r="R610" s="174"/>
      <c r="S610" s="44"/>
      <c r="T610" s="44"/>
      <c r="U610" s="47"/>
      <c r="V610" s="47"/>
      <c r="W610" s="47"/>
      <c r="X610" s="154"/>
    </row>
    <row r="611" spans="1:24" ht="65.25" customHeight="1" x14ac:dyDescent="0.5">
      <c r="A611" s="59" t="s">
        <v>86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216.32</v>
      </c>
      <c r="W611" s="46">
        <f>U611-V611</f>
        <v>4583.8000000000011</v>
      </c>
      <c r="X611" s="35"/>
    </row>
    <row r="612" spans="1:24" ht="65.25" customHeight="1" x14ac:dyDescent="0.5">
      <c r="A612" s="34" t="s">
        <v>85</v>
      </c>
      <c r="B612" s="161"/>
      <c r="C612" s="160"/>
      <c r="D612" s="160"/>
      <c r="E612" s="170"/>
      <c r="F612" s="48"/>
      <c r="G612" s="175"/>
      <c r="H612" s="46"/>
      <c r="I612" s="157"/>
      <c r="J612" s="149"/>
      <c r="K612" s="149"/>
      <c r="L612" s="149"/>
      <c r="M612" s="46"/>
      <c r="N612" s="155"/>
      <c r="O612" s="44"/>
      <c r="P612" s="44"/>
      <c r="Q612" s="44"/>
      <c r="R612" s="44"/>
      <c r="S612" s="44"/>
      <c r="T612" s="44"/>
      <c r="U612" s="47"/>
      <c r="V612" s="47"/>
      <c r="W612" s="47"/>
      <c r="X612" s="154"/>
    </row>
    <row r="613" spans="1:24" ht="65.25" customHeight="1" x14ac:dyDescent="0.5">
      <c r="A613" s="185" t="s">
        <v>84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6">
        <v>0</v>
      </c>
      <c r="W613" s="46">
        <f>U613-V613</f>
        <v>2884.8006249999999</v>
      </c>
      <c r="X613" s="35"/>
    </row>
    <row r="614" spans="1:24" ht="65.25" customHeight="1" x14ac:dyDescent="0.5">
      <c r="A614" s="53" t="s">
        <v>83</v>
      </c>
      <c r="B614" s="161"/>
      <c r="C614" s="160"/>
      <c r="D614" s="160"/>
      <c r="E614" s="170"/>
      <c r="F614" s="48"/>
      <c r="G614" s="150"/>
      <c r="H614" s="46"/>
      <c r="I614" s="157"/>
      <c r="J614" s="149"/>
      <c r="K614" s="149"/>
      <c r="L614" s="149"/>
      <c r="M614" s="46"/>
      <c r="N614" s="155"/>
      <c r="O614" s="44"/>
      <c r="P614" s="44"/>
      <c r="Q614" s="44"/>
      <c r="R614" s="174"/>
      <c r="S614" s="44"/>
      <c r="T614" s="44"/>
      <c r="U614" s="47"/>
      <c r="V614" s="47"/>
      <c r="W614" s="47"/>
      <c r="X614" s="154"/>
    </row>
    <row r="615" spans="1:24" ht="65.25" customHeight="1" x14ac:dyDescent="0.5">
      <c r="A615" s="184" t="s">
        <v>82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6">
        <v>0</v>
      </c>
      <c r="W615" s="46">
        <f>U615-V615</f>
        <v>4914.2667187500001</v>
      </c>
      <c r="X615" s="35"/>
    </row>
    <row r="616" spans="1:24" ht="65.25" customHeight="1" x14ac:dyDescent="0.5">
      <c r="A616" s="171" t="s">
        <v>81</v>
      </c>
      <c r="B616" s="161"/>
      <c r="C616" s="160"/>
      <c r="D616" s="160"/>
      <c r="E616" s="170"/>
      <c r="F616" s="48"/>
      <c r="G616" s="150"/>
      <c r="H616" s="46"/>
      <c r="I616" s="157"/>
      <c r="J616" s="149"/>
      <c r="K616" s="149"/>
      <c r="L616" s="149"/>
      <c r="M616" s="46"/>
      <c r="N616" s="155"/>
      <c r="O616" s="44"/>
      <c r="P616" s="44"/>
      <c r="Q616" s="44"/>
      <c r="R616" s="174"/>
      <c r="S616" s="44"/>
      <c r="T616" s="44"/>
      <c r="U616" s="47"/>
      <c r="V616" s="47"/>
      <c r="W616" s="47"/>
      <c r="X616" s="154"/>
    </row>
    <row r="617" spans="1:24" ht="65.25" customHeight="1" x14ac:dyDescent="0.5">
      <c r="A617" s="43" t="s">
        <v>80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0</v>
      </c>
      <c r="J617" s="156">
        <v>0</v>
      </c>
      <c r="K617" s="156">
        <v>0</v>
      </c>
      <c r="L617" s="156">
        <v>0</v>
      </c>
      <c r="M617" s="36">
        <f>G617+H617+I617+J617+K617+L617</f>
        <v>5212.7999999999993</v>
      </c>
      <c r="N617" s="38">
        <v>566.26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680.29000000000008</v>
      </c>
      <c r="U617" s="36">
        <f>M617-T617</f>
        <v>4532.5099999999993</v>
      </c>
      <c r="V617" s="46">
        <v>0</v>
      </c>
      <c r="W617" s="46">
        <f>U617-V617</f>
        <v>4532.5099999999993</v>
      </c>
      <c r="X617" s="35"/>
    </row>
    <row r="618" spans="1:24" ht="65.25" customHeight="1" x14ac:dyDescent="0.5">
      <c r="A618" s="183" t="s">
        <v>79</v>
      </c>
      <c r="B618" s="161"/>
      <c r="C618" s="160"/>
      <c r="D618" s="160"/>
      <c r="E618" s="170"/>
      <c r="F618" s="48"/>
      <c r="G618" s="175"/>
      <c r="H618" s="46"/>
      <c r="I618" s="157"/>
      <c r="J618" s="149"/>
      <c r="K618" s="149"/>
      <c r="L618" s="149"/>
      <c r="M618" s="46"/>
      <c r="N618" s="155"/>
      <c r="O618" s="44"/>
      <c r="P618" s="44"/>
      <c r="Q618" s="44"/>
      <c r="R618" s="174"/>
      <c r="S618" s="44"/>
      <c r="T618" s="44"/>
      <c r="U618" s="47"/>
      <c r="V618" s="47"/>
      <c r="W618" s="47"/>
      <c r="X618" s="154"/>
    </row>
    <row r="619" spans="1:24" ht="65.25" customHeight="1" x14ac:dyDescent="0.5">
      <c r="A619" s="43" t="s">
        <v>78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6">
        <v>0</v>
      </c>
      <c r="W619" s="46">
        <f>U619-V619</f>
        <v>4532.5099999999993</v>
      </c>
      <c r="X619" s="35"/>
    </row>
    <row r="620" spans="1:24" ht="65.25" customHeight="1" x14ac:dyDescent="0.5">
      <c r="A620" s="180" t="s">
        <v>77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6"/>
      <c r="N620" s="155"/>
      <c r="O620" s="44"/>
      <c r="P620" s="44"/>
      <c r="Q620" s="44"/>
      <c r="R620" s="174"/>
      <c r="S620" s="44"/>
      <c r="T620" s="44"/>
      <c r="U620" s="47"/>
      <c r="V620" s="47"/>
      <c r="W620" s="47"/>
      <c r="X620" s="154"/>
    </row>
    <row r="621" spans="1:24" ht="65.25" customHeight="1" x14ac:dyDescent="0.5">
      <c r="A621" s="43" t="s">
        <v>76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6">
        <v>0</v>
      </c>
      <c r="W621" s="46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6"/>
      <c r="I622" s="157"/>
      <c r="J622" s="149"/>
      <c r="K622" s="149"/>
      <c r="L622" s="149"/>
      <c r="M622" s="46"/>
      <c r="N622" s="155"/>
      <c r="O622" s="155"/>
      <c r="P622" s="44"/>
      <c r="Q622" s="44"/>
      <c r="R622" s="174"/>
      <c r="S622" s="44"/>
      <c r="T622" s="44"/>
      <c r="U622" s="47"/>
      <c r="V622" s="47"/>
      <c r="W622" s="47"/>
      <c r="X622" s="154"/>
    </row>
    <row r="623" spans="1:24" ht="65.25" customHeight="1" x14ac:dyDescent="0.5">
      <c r="A623" s="43" t="s">
        <v>75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6">
        <v>0</v>
      </c>
      <c r="W623" s="46">
        <f>U623-V623</f>
        <v>4914.2667187500001</v>
      </c>
      <c r="X623" s="35"/>
    </row>
    <row r="624" spans="1:24" ht="65.25" customHeight="1" x14ac:dyDescent="0.5">
      <c r="A624" s="171" t="s">
        <v>74</v>
      </c>
      <c r="B624" s="161"/>
      <c r="C624" s="160"/>
      <c r="D624" s="160"/>
      <c r="E624" s="170"/>
      <c r="F624" s="48"/>
      <c r="G624" s="150"/>
      <c r="H624" s="46"/>
      <c r="I624" s="157"/>
      <c r="J624" s="149"/>
      <c r="K624" s="149"/>
      <c r="L624" s="149"/>
      <c r="M624" s="46"/>
      <c r="N624" s="155"/>
      <c r="O624" s="44"/>
      <c r="P624" s="44"/>
      <c r="Q624" s="44"/>
      <c r="R624" s="44"/>
      <c r="S624" s="44"/>
      <c r="T624" s="44"/>
      <c r="U624" s="47"/>
      <c r="V624" s="47"/>
      <c r="W624" s="47"/>
      <c r="X624" s="154"/>
    </row>
    <row r="625" spans="1:24" ht="65.25" customHeight="1" x14ac:dyDescent="0.5">
      <c r="A625" s="169"/>
      <c r="B625" s="148" t="s">
        <v>70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0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42738.6</v>
      </c>
      <c r="N625" s="145">
        <f>N623+N621+N619+N617+N615+N613+N611+N609+N607+N605+N600+N598</f>
        <v>4155.18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4799.8546875000002</v>
      </c>
      <c r="U625" s="144">
        <f>U623+U621+U619+U617+U615+U613+U611+U609+U607+U605+U600+U598</f>
        <v>37938.745312499996</v>
      </c>
      <c r="V625" s="144">
        <f>V623+V621+V619+V617+V615+V613+V611+V609+V607+V605+V600+V598</f>
        <v>575.49</v>
      </c>
      <c r="W625" s="144">
        <f>W623+W621+W619+W617+W615+W613+W611+W609+W607+W605+W600+W598</f>
        <v>37363.255312499998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73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72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6">
        <v>0</v>
      </c>
      <c r="I629" s="157">
        <v>0</v>
      </c>
      <c r="J629" s="156">
        <v>0</v>
      </c>
      <c r="K629" s="156">
        <v>0</v>
      </c>
      <c r="L629" s="156">
        <v>0</v>
      </c>
      <c r="M629" s="46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6">
        <v>0</v>
      </c>
      <c r="W629" s="46">
        <f>U629-V629</f>
        <v>3100.13</v>
      </c>
      <c r="X629" s="154"/>
    </row>
    <row r="630" spans="1:24" ht="65.25" customHeight="1" x14ac:dyDescent="0.5">
      <c r="A630" s="153" t="s">
        <v>71</v>
      </c>
      <c r="B630" s="152"/>
      <c r="C630" s="50"/>
      <c r="D630" s="50"/>
      <c r="E630" s="151"/>
      <c r="F630" s="48"/>
      <c r="G630" s="150"/>
      <c r="H630" s="47"/>
      <c r="I630" s="149"/>
      <c r="J630" s="149"/>
      <c r="K630" s="149"/>
      <c r="L630" s="149"/>
      <c r="M630" s="47"/>
      <c r="N630" s="44"/>
      <c r="O630" s="44"/>
      <c r="P630" s="44"/>
      <c r="Q630" s="44"/>
      <c r="R630" s="44"/>
      <c r="S630" s="44"/>
      <c r="T630" s="44"/>
      <c r="U630" s="47"/>
      <c r="V630" s="47"/>
      <c r="W630" s="47"/>
      <c r="X630" s="27"/>
    </row>
    <row r="631" spans="1:24" ht="65.25" customHeight="1" x14ac:dyDescent="0.5">
      <c r="A631" s="148" t="s">
        <v>70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69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69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186827.4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154.62</v>
      </c>
      <c r="M647" s="22">
        <f>M645+M631+M625+M595+M591+M568+M554+M541+M525+M506+M496+M472+M455+M451+M443+M434</f>
        <v>186982.02000000002</v>
      </c>
      <c r="N647" s="110">
        <f>N645+N631+N625+N595+N591+N568+N554+N541+N525+N506+N496+N472+N455+N451+N443+N434</f>
        <v>11268.429999999998</v>
      </c>
      <c r="O647" s="110">
        <f>O645+O631+O625+O595+O591+O568+O554+O541+O525+O506+O496+O472+O455+O451+O443+O434</f>
        <v>1615.19053125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1468.4475000000002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14352.068031250001</v>
      </c>
      <c r="U647" s="22">
        <f>U645+U631+U625+U595+U591+U568+U554+U541+U525+U506+U496+U472+U455+U451+U443+U434</f>
        <v>172629.95196874999</v>
      </c>
      <c r="V647" s="22">
        <f>V645+V631+V625+V595+V591+V568+V554+V541+V525+V506+V496+V472+V455+V451+V443+V434</f>
        <v>1433.0900000000001</v>
      </c>
      <c r="W647" s="22">
        <f>W645+W631+W625+W595+W591+W568+W554+W541+W525+W506+W496+W472+W455+W451+W443+W434</f>
        <v>171196.86196874999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46</v>
      </c>
      <c r="H650" s="118" t="s">
        <v>68</v>
      </c>
      <c r="I650" s="118" t="s">
        <v>67</v>
      </c>
      <c r="J650" s="76" t="s">
        <v>66</v>
      </c>
      <c r="K650" s="119" t="s">
        <v>65</v>
      </c>
      <c r="L650" s="118" t="s">
        <v>64</v>
      </c>
      <c r="M650" s="115" t="s">
        <v>35</v>
      </c>
      <c r="N650" s="117" t="s">
        <v>63</v>
      </c>
      <c r="O650" s="117" t="s">
        <v>40</v>
      </c>
      <c r="P650" s="117" t="s">
        <v>62</v>
      </c>
      <c r="Q650" s="68" t="s">
        <v>61</v>
      </c>
      <c r="R650" s="117" t="s">
        <v>60</v>
      </c>
      <c r="S650" s="116" t="s">
        <v>59</v>
      </c>
      <c r="T650" s="115" t="s">
        <v>35</v>
      </c>
      <c r="U650" s="115" t="s">
        <v>58</v>
      </c>
      <c r="V650" s="84" t="s">
        <v>57</v>
      </c>
      <c r="W650" s="115" t="s">
        <v>35</v>
      </c>
      <c r="X650" s="8"/>
    </row>
    <row r="651" spans="1:26" ht="65.25" customHeight="1" thickBot="1" x14ac:dyDescent="0.55000000000000004">
      <c r="A651" s="114"/>
      <c r="B651" s="113" t="s">
        <v>56</v>
      </c>
      <c r="C651" s="25"/>
      <c r="D651" s="25"/>
      <c r="E651" s="112">
        <f>E647+E389+E317+E233+E204</f>
        <v>0</v>
      </c>
      <c r="F651" s="111"/>
      <c r="G651" s="22">
        <f>G647+G389+G317+G233+G204</f>
        <v>549909.39885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847.41000000000008</v>
      </c>
      <c r="M651" s="22">
        <f>M647+M389+M317+M233+M204</f>
        <v>550756.80885000003</v>
      </c>
      <c r="N651" s="110">
        <f>N647+N389+N317+N233+N204</f>
        <v>44996.33</v>
      </c>
      <c r="O651" s="110">
        <f>O647+O389+O317+O233+O204</f>
        <v>3455.0721491250001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3082.1134950000005</v>
      </c>
      <c r="S651" s="110">
        <f>S647+S389+S317+S233+S204</f>
        <v>0</v>
      </c>
      <c r="T651" s="110">
        <f>T647+T389+T317+T233+T204</f>
        <v>51533.515644125</v>
      </c>
      <c r="U651" s="22">
        <f>U647+U389+U317+U233+U204</f>
        <v>499223.29320587497</v>
      </c>
      <c r="V651" s="22">
        <f>V647+V389+V317+V233+V204</f>
        <v>10972.91</v>
      </c>
      <c r="W651" s="22">
        <f>W647+W389+W317+W233+W204</f>
        <v>488250.38320587494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55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54</v>
      </c>
      <c r="B654" s="89" t="s">
        <v>53</v>
      </c>
      <c r="C654" s="104" t="s">
        <v>52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51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50</v>
      </c>
    </row>
    <row r="655" spans="1:26" ht="65.25" customHeight="1" x14ac:dyDescent="0.45">
      <c r="A655" s="98"/>
      <c r="B655" s="97"/>
      <c r="C655" s="96" t="s">
        <v>49</v>
      </c>
      <c r="D655" s="96" t="s">
        <v>48</v>
      </c>
      <c r="E655" s="95" t="s">
        <v>26</v>
      </c>
      <c r="F655" s="94" t="s">
        <v>47</v>
      </c>
      <c r="G655" s="93" t="s">
        <v>46</v>
      </c>
      <c r="H655" s="92" t="s">
        <v>45</v>
      </c>
      <c r="I655" s="90" t="s">
        <v>44</v>
      </c>
      <c r="J655" s="91" t="s">
        <v>25</v>
      </c>
      <c r="K655" s="90" t="s">
        <v>43</v>
      </c>
      <c r="L655" s="90" t="s">
        <v>42</v>
      </c>
      <c r="M655" s="89" t="s">
        <v>35</v>
      </c>
      <c r="N655" s="88" t="s">
        <v>41</v>
      </c>
      <c r="O655" s="88" t="s">
        <v>40</v>
      </c>
      <c r="P655" s="87" t="s">
        <v>39</v>
      </c>
      <c r="Q655" s="86" t="s">
        <v>38</v>
      </c>
      <c r="R655" s="86" t="s">
        <v>37</v>
      </c>
      <c r="S655" s="86" t="s">
        <v>36</v>
      </c>
      <c r="T655" s="85" t="s">
        <v>35</v>
      </c>
      <c r="U655" s="83" t="s">
        <v>35</v>
      </c>
      <c r="V655" s="84" t="s">
        <v>34</v>
      </c>
      <c r="W655" s="83" t="s">
        <v>33</v>
      </c>
      <c r="X655" s="66"/>
    </row>
    <row r="656" spans="1:26" ht="65.25" customHeight="1" thickBot="1" x14ac:dyDescent="0.5">
      <c r="A656" s="82" t="s">
        <v>32</v>
      </c>
      <c r="B656" s="73"/>
      <c r="C656" s="81"/>
      <c r="D656" s="81"/>
      <c r="E656" s="80" t="s">
        <v>31</v>
      </c>
      <c r="F656" s="79" t="s">
        <v>30</v>
      </c>
      <c r="G656" s="78"/>
      <c r="H656" s="77"/>
      <c r="I656" s="74" t="s">
        <v>29</v>
      </c>
      <c r="J656" s="76" t="s">
        <v>28</v>
      </c>
      <c r="K656" s="75" t="s">
        <v>27</v>
      </c>
      <c r="L656" s="74" t="s">
        <v>26</v>
      </c>
      <c r="M656" s="73"/>
      <c r="N656" s="72"/>
      <c r="O656" s="72"/>
      <c r="P656" s="71" t="s">
        <v>25</v>
      </c>
      <c r="Q656" s="70" t="s">
        <v>24</v>
      </c>
      <c r="R656" s="70" t="s">
        <v>23</v>
      </c>
      <c r="S656" s="70" t="s">
        <v>22</v>
      </c>
      <c r="T656" s="69"/>
      <c r="U656" s="67" t="s">
        <v>21</v>
      </c>
      <c r="V656" s="68" t="s">
        <v>20</v>
      </c>
      <c r="W656" s="67" t="s">
        <v>19</v>
      </c>
      <c r="X656" s="66"/>
    </row>
    <row r="657" spans="1:24" ht="65.25" customHeight="1" x14ac:dyDescent="0.45">
      <c r="A657" s="65" t="s">
        <v>18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17</v>
      </c>
      <c r="B659" s="50"/>
      <c r="C659" s="50"/>
      <c r="D659" s="50"/>
      <c r="E659" s="57"/>
      <c r="F659" s="48"/>
      <c r="G659" s="55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16</v>
      </c>
      <c r="B661" s="50"/>
      <c r="C661" s="50"/>
      <c r="D661" s="50"/>
      <c r="E661" s="57"/>
      <c r="F661" s="48"/>
      <c r="G661" s="55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34" t="s">
        <v>15</v>
      </c>
      <c r="B663" s="50"/>
      <c r="C663" s="50"/>
      <c r="D663" s="50"/>
      <c r="E663" s="57"/>
      <c r="F663" s="48"/>
      <c r="G663" s="55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5"/>
    </row>
    <row r="665" spans="1:24" ht="65.25" customHeight="1" x14ac:dyDescent="0.5">
      <c r="A665" s="53" t="s">
        <v>14</v>
      </c>
      <c r="B665" s="42"/>
      <c r="C665" s="50"/>
      <c r="D665" s="50"/>
      <c r="E665" s="49"/>
      <c r="F665" s="48"/>
      <c r="G665" s="55"/>
      <c r="H665" s="46"/>
      <c r="I665" s="46"/>
      <c r="J665" s="46"/>
      <c r="K665" s="46"/>
      <c r="L665" s="46"/>
      <c r="M665" s="47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5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5"/>
    </row>
    <row r="667" spans="1:24" ht="65.25" customHeight="1" x14ac:dyDescent="0.5">
      <c r="A667" s="34" t="s">
        <v>13</v>
      </c>
      <c r="B667" s="42"/>
      <c r="C667" s="50"/>
      <c r="D667" s="50"/>
      <c r="E667" s="49"/>
      <c r="F667" s="48"/>
      <c r="G667" s="55"/>
      <c r="H667" s="46"/>
      <c r="I667" s="46"/>
      <c r="J667" s="46"/>
      <c r="K667" s="46"/>
      <c r="L667" s="46"/>
      <c r="M667" s="47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5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f>G668*1.1875%</f>
        <v>26.426625000000001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26.426625000000001</v>
      </c>
      <c r="U668" s="36">
        <f>M668-T668</f>
        <v>2198.973375</v>
      </c>
      <c r="V668" s="36">
        <v>0</v>
      </c>
      <c r="W668" s="36">
        <f>U668-V668</f>
        <v>2198.973375</v>
      </c>
      <c r="X668" s="45"/>
    </row>
    <row r="669" spans="1:24" ht="65.25" customHeight="1" x14ac:dyDescent="0.5">
      <c r="A669" s="53" t="s">
        <v>12</v>
      </c>
      <c r="B669" s="42"/>
      <c r="C669" s="50"/>
      <c r="D669" s="50"/>
      <c r="E669" s="49"/>
      <c r="F669" s="48"/>
      <c r="G669" s="55"/>
      <c r="H669" s="46"/>
      <c r="I669" s="46"/>
      <c r="J669" s="46"/>
      <c r="K669" s="46"/>
      <c r="L669" s="46"/>
      <c r="M669" s="47"/>
      <c r="N669" s="46"/>
      <c r="O669" s="44"/>
      <c r="P669" s="47"/>
      <c r="Q669" s="46"/>
      <c r="R669" s="46"/>
      <c r="S669" s="46"/>
      <c r="T669" s="47"/>
      <c r="U669" s="46"/>
      <c r="V669" s="46"/>
      <c r="W669" s="46"/>
      <c r="X669" s="45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5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6"/>
      <c r="I671" s="46"/>
      <c r="J671" s="46"/>
      <c r="K671" s="46"/>
      <c r="L671" s="46"/>
      <c r="M671" s="47"/>
      <c r="N671" s="46"/>
      <c r="O671" s="46"/>
      <c r="P671" s="47"/>
      <c r="Q671" s="46"/>
      <c r="R671" s="46"/>
      <c r="S671" s="46"/>
      <c r="T671" s="47"/>
      <c r="U671" s="46"/>
      <c r="V671" s="46"/>
      <c r="W671" s="46"/>
      <c r="X671" s="45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6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5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6"/>
      <c r="I673" s="46"/>
      <c r="J673" s="46"/>
      <c r="K673" s="46"/>
      <c r="L673" s="46"/>
      <c r="M673" s="47"/>
      <c r="N673" s="46"/>
      <c r="O673" s="46"/>
      <c r="P673" s="28"/>
      <c r="Q673" s="46"/>
      <c r="R673" s="46"/>
      <c r="S673" s="46"/>
      <c r="T673" s="47"/>
      <c r="U673" s="46"/>
      <c r="V673" s="46"/>
      <c r="W673" s="46"/>
      <c r="X673" s="45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6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5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6"/>
      <c r="I675" s="46"/>
      <c r="J675" s="46"/>
      <c r="K675" s="46"/>
      <c r="L675" s="46"/>
      <c r="M675" s="47"/>
      <c r="N675" s="46"/>
      <c r="O675" s="46"/>
      <c r="P675" s="28"/>
      <c r="Q675" s="46"/>
      <c r="R675" s="46"/>
      <c r="S675" s="46"/>
      <c r="T675" s="47"/>
      <c r="U675" s="46"/>
      <c r="V675" s="46"/>
      <c r="W675" s="46"/>
      <c r="X675" s="45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6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5"/>
    </row>
    <row r="677" spans="1:24" ht="65.25" customHeight="1" thickBot="1" x14ac:dyDescent="0.55000000000000004">
      <c r="A677" s="53" t="s">
        <v>11</v>
      </c>
      <c r="B677" s="42"/>
      <c r="C677" s="50"/>
      <c r="D677" s="50"/>
      <c r="E677" s="49"/>
      <c r="F677" s="48"/>
      <c r="G677" s="30"/>
      <c r="H677" s="46"/>
      <c r="I677" s="46"/>
      <c r="J677" s="46"/>
      <c r="K677" s="46"/>
      <c r="L677" s="46"/>
      <c r="M677" s="47"/>
      <c r="N677" s="46"/>
      <c r="O677" s="44"/>
      <c r="P677" s="28"/>
      <c r="Q677" s="46"/>
      <c r="R677" s="46"/>
      <c r="S677" s="46"/>
      <c r="T677" s="47"/>
      <c r="U677" s="46"/>
      <c r="V677" s="46"/>
      <c r="W677" s="46"/>
      <c r="X677" s="45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6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5"/>
    </row>
    <row r="679" spans="1:24" ht="65.25" customHeight="1" thickBot="1" x14ac:dyDescent="0.55000000000000004">
      <c r="A679" s="53" t="s">
        <v>10</v>
      </c>
      <c r="B679" s="42"/>
      <c r="C679" s="50"/>
      <c r="D679" s="50"/>
      <c r="E679" s="49"/>
      <c r="F679" s="48"/>
      <c r="G679" s="30"/>
      <c r="H679" s="46"/>
      <c r="I679" s="46"/>
      <c r="J679" s="46"/>
      <c r="K679" s="46"/>
      <c r="L679" s="46"/>
      <c r="M679" s="47"/>
      <c r="N679" s="46"/>
      <c r="O679" s="46"/>
      <c r="P679" s="28"/>
      <c r="Q679" s="46"/>
      <c r="R679" s="46"/>
      <c r="S679" s="46"/>
      <c r="T679" s="47"/>
      <c r="U679" s="46"/>
      <c r="V679" s="46"/>
      <c r="W679" s="46"/>
      <c r="X679" s="45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6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5"/>
    </row>
    <row r="681" spans="1:24" ht="65.25" customHeight="1" thickBot="1" x14ac:dyDescent="0.55000000000000004">
      <c r="A681" s="34" t="s">
        <v>9</v>
      </c>
      <c r="B681" s="42"/>
      <c r="C681" s="50"/>
      <c r="D681" s="50"/>
      <c r="E681" s="49"/>
      <c r="F681" s="48"/>
      <c r="G681" s="30"/>
      <c r="H681" s="46"/>
      <c r="I681" s="46"/>
      <c r="J681" s="46"/>
      <c r="K681" s="46"/>
      <c r="L681" s="46"/>
      <c r="M681" s="47"/>
      <c r="N681" s="46"/>
      <c r="O681" s="44"/>
      <c r="P681" s="28"/>
      <c r="Q681" s="46"/>
      <c r="R681" s="46"/>
      <c r="S681" s="46"/>
      <c r="T681" s="47"/>
      <c r="U681" s="46"/>
      <c r="V681" s="46"/>
      <c r="W681" s="46"/>
      <c r="X681" s="45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8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7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6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3" t="s">
        <v>4</v>
      </c>
      <c r="B688" s="42"/>
      <c r="C688" s="42">
        <v>1100</v>
      </c>
      <c r="D688" s="42">
        <v>1000</v>
      </c>
      <c r="E688" s="41">
        <v>199.8</v>
      </c>
      <c r="F688" s="40">
        <v>15</v>
      </c>
      <c r="G688" s="39">
        <f>E688*F688</f>
        <v>2997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f>G688+H688+I688+J688+K688+L688</f>
        <v>2997</v>
      </c>
      <c r="N688" s="36">
        <v>0</v>
      </c>
      <c r="O688" s="38">
        <f>G688*1.1875%</f>
        <v>35.589374999999997</v>
      </c>
      <c r="P688" s="37">
        <v>0</v>
      </c>
      <c r="Q688" s="36">
        <v>0</v>
      </c>
      <c r="R688" s="36">
        <v>0</v>
      </c>
      <c r="S688" s="36">
        <v>0</v>
      </c>
      <c r="T688" s="36">
        <f>N688+O688+P688+Q688+R688+S688</f>
        <v>35.589374999999997</v>
      </c>
      <c r="U688" s="36">
        <f>M688-T688</f>
        <v>2961.410625</v>
      </c>
      <c r="V688" s="36">
        <v>0</v>
      </c>
      <c r="W688" s="36">
        <f>U688-V688</f>
        <v>2961.410625</v>
      </c>
      <c r="X688" s="35"/>
    </row>
    <row r="689" spans="1:24" ht="65.25" customHeight="1" thickBot="1" x14ac:dyDescent="0.55000000000000004">
      <c r="A689" s="34" t="s">
        <v>5</v>
      </c>
      <c r="B689" s="33"/>
      <c r="C689" s="33"/>
      <c r="D689" s="33"/>
      <c r="E689" s="32"/>
      <c r="F689" s="31"/>
      <c r="G689" s="30"/>
      <c r="H689" s="28"/>
      <c r="I689" s="28"/>
      <c r="J689" s="28"/>
      <c r="K689" s="28"/>
      <c r="L689" s="28"/>
      <c r="M689" s="28"/>
      <c r="N689" s="28"/>
      <c r="O689" s="44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3" t="s">
        <v>4</v>
      </c>
      <c r="B690" s="42"/>
      <c r="C690" s="42">
        <v>1100</v>
      </c>
      <c r="D690" s="42">
        <v>1000</v>
      </c>
      <c r="E690" s="41">
        <v>126.61</v>
      </c>
      <c r="F690" s="40">
        <v>15</v>
      </c>
      <c r="G690" s="39">
        <f>E690*F690</f>
        <v>1899.15</v>
      </c>
      <c r="H690" s="36">
        <v>0</v>
      </c>
      <c r="I690" s="36">
        <v>0</v>
      </c>
      <c r="J690" s="36">
        <v>0</v>
      </c>
      <c r="K690" s="36">
        <v>0</v>
      </c>
      <c r="L690" s="36">
        <v>0</v>
      </c>
      <c r="M690" s="36">
        <f>G690+H690+I690+J690+K690+L690</f>
        <v>1899.15</v>
      </c>
      <c r="N690" s="36">
        <v>0</v>
      </c>
      <c r="O690" s="38">
        <v>0</v>
      </c>
      <c r="P690" s="37">
        <v>0</v>
      </c>
      <c r="Q690" s="36">
        <v>0</v>
      </c>
      <c r="R690" s="36">
        <v>0</v>
      </c>
      <c r="S690" s="36">
        <v>0</v>
      </c>
      <c r="T690" s="36">
        <f>N690+O690+P690+Q690+R690+S690</f>
        <v>0</v>
      </c>
      <c r="U690" s="36">
        <f>M690-T690</f>
        <v>1899.15</v>
      </c>
      <c r="V690" s="36">
        <v>0</v>
      </c>
      <c r="W690" s="36">
        <f>U690-V690</f>
        <v>1899.15</v>
      </c>
      <c r="X690" s="35"/>
    </row>
    <row r="691" spans="1:24" ht="65.25" customHeight="1" thickBot="1" x14ac:dyDescent="0.55000000000000004">
      <c r="A691" s="34" t="s">
        <v>3</v>
      </c>
      <c r="B691" s="33"/>
      <c r="C691" s="33"/>
      <c r="D691" s="33"/>
      <c r="E691" s="32"/>
      <c r="F691" s="31"/>
      <c r="G691" s="30"/>
      <c r="H691" s="28"/>
      <c r="I691" s="28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32682.900000000005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32682.900000000005</v>
      </c>
      <c r="N692" s="22" t="s">
        <v>1</v>
      </c>
      <c r="O692" s="22">
        <f>SUM(O658:O691)</f>
        <v>123.27140624999998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123.27140624999998</v>
      </c>
      <c r="U692" s="22">
        <f>SUM(U658:U691)</f>
        <v>32559.628593750003</v>
      </c>
      <c r="V692" s="22">
        <f>SUM(V658:V691)</f>
        <v>0</v>
      </c>
      <c r="W692" s="22">
        <f>SUM(W658:W691)</f>
        <v>32559.628593750003</v>
      </c>
      <c r="X692" s="21"/>
    </row>
    <row r="693" spans="1:24" ht="65.25" customHeight="1" x14ac:dyDescent="0.5">
      <c r="A693" s="14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20"/>
      <c r="Q693" s="9">
        <v>0</v>
      </c>
      <c r="R693" s="9"/>
      <c r="S693" s="20"/>
      <c r="T693" s="9"/>
      <c r="U693" s="9"/>
      <c r="V693" s="9"/>
      <c r="W693" s="9"/>
      <c r="X693" s="19" t="s">
        <v>0</v>
      </c>
    </row>
    <row r="694" spans="1:24" ht="65.25" customHeight="1" x14ac:dyDescent="0.5">
      <c r="A694" s="14"/>
      <c r="B694" s="18"/>
      <c r="C694" s="18"/>
      <c r="D694" s="18"/>
      <c r="E694" s="17"/>
      <c r="F694" s="16"/>
      <c r="G694" s="15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18"/>
      <c r="C695" s="18"/>
      <c r="D695" s="18"/>
      <c r="E695" s="17"/>
      <c r="F695" s="16"/>
      <c r="G695" s="15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520810.01179962495</v>
      </c>
      <c r="X695" s="8"/>
    </row>
    <row r="696" spans="1:24" ht="65.25" customHeight="1" x14ac:dyDescent="0.5">
      <c r="A696" s="14"/>
      <c r="B696" s="18"/>
      <c r="C696" s="18"/>
      <c r="D696" s="18"/>
      <c r="E696" s="17"/>
      <c r="F696" s="16"/>
      <c r="G696" s="15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2"/>
      <c r="F754" s="11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3"/>
      <c r="B755" s="8"/>
      <c r="C755" s="8"/>
      <c r="D755" s="8"/>
      <c r="E755" s="12"/>
      <c r="F755" s="11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2"/>
      <c r="F756" s="11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3"/>
      <c r="B757" s="8"/>
      <c r="C757" s="8"/>
      <c r="D757" s="8"/>
      <c r="E757" s="12"/>
      <c r="F757" s="11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7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7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7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7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7"/>
      <c r="F773" s="6"/>
    </row>
    <row r="774" spans="1:26" s="5" customFormat="1" ht="65.25" customHeight="1" x14ac:dyDescent="0.45">
      <c r="E774" s="7"/>
      <c r="F774" s="6"/>
    </row>
    <row r="775" spans="1:26" s="5" customFormat="1" ht="65.25" customHeight="1" x14ac:dyDescent="0.45">
      <c r="E775" s="7"/>
      <c r="F775" s="6"/>
    </row>
    <row r="776" spans="1:26" s="5" customFormat="1" ht="65.25" customHeight="1" x14ac:dyDescent="0.45">
      <c r="E776" s="7"/>
      <c r="F776" s="6"/>
    </row>
    <row r="777" spans="1:26" s="5" customFormat="1" ht="65.25" customHeight="1" x14ac:dyDescent="0.45">
      <c r="E777" s="7"/>
      <c r="F777" s="6"/>
    </row>
    <row r="778" spans="1:26" s="5" customFormat="1" ht="65.25" customHeight="1" x14ac:dyDescent="0.45">
      <c r="E778" s="7"/>
      <c r="F778" s="6"/>
    </row>
    <row r="779" spans="1:26" s="5" customFormat="1" ht="65.25" customHeight="1" x14ac:dyDescent="0.45">
      <c r="E779" s="7"/>
      <c r="F779" s="6"/>
    </row>
    <row r="780" spans="1:26" s="5" customFormat="1" ht="65.25" customHeight="1" x14ac:dyDescent="0.45">
      <c r="E780" s="7"/>
      <c r="F780" s="6"/>
    </row>
    <row r="781" spans="1:26" s="5" customFormat="1" ht="65.25" customHeight="1" x14ac:dyDescent="0.45">
      <c r="E781" s="7"/>
      <c r="F781" s="6"/>
    </row>
    <row r="782" spans="1:26" s="5" customFormat="1" ht="65.25" customHeight="1" x14ac:dyDescent="0.45">
      <c r="E782" s="7"/>
      <c r="F782" s="6"/>
    </row>
    <row r="783" spans="1:26" s="5" customFormat="1" ht="65.25" customHeight="1" x14ac:dyDescent="0.45">
      <c r="E783" s="7"/>
      <c r="F783" s="6"/>
    </row>
    <row r="784" spans="1:2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E1112" s="7"/>
      <c r="F1112" s="6"/>
    </row>
    <row r="1113" spans="1:24" s="5" customFormat="1" ht="65.25" customHeight="1" x14ac:dyDescent="0.45">
      <c r="E1113" s="7"/>
      <c r="F1113" s="6"/>
    </row>
    <row r="1114" spans="1:24" s="5" customFormat="1" ht="65.25" customHeight="1" x14ac:dyDescent="0.45">
      <c r="E1114" s="7"/>
      <c r="F1114" s="6"/>
    </row>
    <row r="1115" spans="1:24" s="5" customFormat="1" ht="65.25" customHeight="1" x14ac:dyDescent="0.45">
      <c r="E1115" s="7"/>
      <c r="F1115" s="6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4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4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4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4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V5:V6"/>
    <mergeCell ref="W5:W6"/>
    <mergeCell ref="X5:X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U7:U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T5:T6"/>
    <mergeCell ref="U5:U6"/>
    <mergeCell ref="J5:J6"/>
    <mergeCell ref="K5:K6"/>
    <mergeCell ref="L5:L6"/>
    <mergeCell ref="M5:M6"/>
    <mergeCell ref="N5:N6"/>
    <mergeCell ref="O5:O6"/>
    <mergeCell ref="G7:G8"/>
    <mergeCell ref="H7:H8"/>
    <mergeCell ref="P5:P6"/>
    <mergeCell ref="Q5:Q6"/>
    <mergeCell ref="R5:R6"/>
    <mergeCell ref="S5:S6"/>
    <mergeCell ref="I5:I6"/>
    <mergeCell ref="T9:T10"/>
    <mergeCell ref="U9:U10"/>
    <mergeCell ref="V9:V10"/>
    <mergeCell ref="W9:W10"/>
    <mergeCell ref="X9:X10"/>
    <mergeCell ref="B7:B8"/>
    <mergeCell ref="C7:C8"/>
    <mergeCell ref="D7:D8"/>
    <mergeCell ref="E7:E8"/>
    <mergeCell ref="F7:F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S11:S12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B11:B12"/>
    <mergeCell ref="C11:C12"/>
    <mergeCell ref="D11:D12"/>
    <mergeCell ref="E11:E12"/>
    <mergeCell ref="F11:F12"/>
    <mergeCell ref="N9:N10"/>
    <mergeCell ref="M9:M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V15:V16"/>
    <mergeCell ref="T11:T12"/>
    <mergeCell ref="U11:U12"/>
    <mergeCell ref="V11:V12"/>
    <mergeCell ref="W11:W12"/>
    <mergeCell ref="X11:X12"/>
    <mergeCell ref="E13:E14"/>
    <mergeCell ref="F13:F14"/>
    <mergeCell ref="G13:G14"/>
    <mergeCell ref="S15:S16"/>
    <mergeCell ref="T15:T16"/>
    <mergeCell ref="U15:U16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B15:B16"/>
    <mergeCell ref="C15:C16"/>
    <mergeCell ref="D15:D16"/>
    <mergeCell ref="E15:E16"/>
    <mergeCell ref="F15:F16"/>
    <mergeCell ref="N13:N14"/>
    <mergeCell ref="M13:M14"/>
    <mergeCell ref="B13:B14"/>
    <mergeCell ref="C13:C14"/>
    <mergeCell ref="D13:D14"/>
    <mergeCell ref="T17:T18"/>
    <mergeCell ref="U17:U18"/>
    <mergeCell ref="V17:V18"/>
    <mergeCell ref="W17:W18"/>
    <mergeCell ref="X17:X18"/>
    <mergeCell ref="T13:T14"/>
    <mergeCell ref="U13:U14"/>
    <mergeCell ref="V13:V14"/>
    <mergeCell ref="W13:W14"/>
    <mergeCell ref="X13:X14"/>
    <mergeCell ref="Q15:Q16"/>
    <mergeCell ref="R15:R16"/>
    <mergeCell ref="G15:G16"/>
    <mergeCell ref="H15:H16"/>
    <mergeCell ref="I15:I16"/>
    <mergeCell ref="J15:J16"/>
    <mergeCell ref="K15:K16"/>
    <mergeCell ref="L15:L16"/>
    <mergeCell ref="E17:E18"/>
    <mergeCell ref="F17:F18"/>
    <mergeCell ref="G17:G18"/>
    <mergeCell ref="S19:S20"/>
    <mergeCell ref="W15:W16"/>
    <mergeCell ref="X15:X16"/>
    <mergeCell ref="M15:M16"/>
    <mergeCell ref="N15:N16"/>
    <mergeCell ref="O15:O16"/>
    <mergeCell ref="P15:P16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B19:B20"/>
    <mergeCell ref="C19:C20"/>
    <mergeCell ref="D19:D20"/>
    <mergeCell ref="E19:E20"/>
    <mergeCell ref="F19:F20"/>
    <mergeCell ref="N17:N18"/>
    <mergeCell ref="M17:M18"/>
    <mergeCell ref="B17:B18"/>
    <mergeCell ref="C17:C18"/>
    <mergeCell ref="D17:D18"/>
    <mergeCell ref="R19:R20"/>
    <mergeCell ref="G19:G20"/>
    <mergeCell ref="H19:H20"/>
    <mergeCell ref="I19:I20"/>
    <mergeCell ref="J19:J20"/>
    <mergeCell ref="K19:K20"/>
    <mergeCell ref="L19:L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E21:E22"/>
    <mergeCell ref="F21:F22"/>
    <mergeCell ref="G21:G22"/>
    <mergeCell ref="S25:S26"/>
    <mergeCell ref="T25:T26"/>
    <mergeCell ref="U25:U26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B25:B26"/>
    <mergeCell ref="C25:C26"/>
    <mergeCell ref="D25:D26"/>
    <mergeCell ref="E25:E26"/>
    <mergeCell ref="F25:F26"/>
    <mergeCell ref="N21:N22"/>
    <mergeCell ref="M21:M22"/>
    <mergeCell ref="B21:B22"/>
    <mergeCell ref="C21:C22"/>
    <mergeCell ref="D21:D22"/>
    <mergeCell ref="W27:W28"/>
    <mergeCell ref="X27:X28"/>
    <mergeCell ref="T21:T22"/>
    <mergeCell ref="U21:U22"/>
    <mergeCell ref="V21:V22"/>
    <mergeCell ref="W21:W22"/>
    <mergeCell ref="X21:X22"/>
    <mergeCell ref="V25:V26"/>
    <mergeCell ref="G25:G26"/>
    <mergeCell ref="H25:H26"/>
    <mergeCell ref="I25:I26"/>
    <mergeCell ref="J25:J26"/>
    <mergeCell ref="K25:K26"/>
    <mergeCell ref="L25:L26"/>
    <mergeCell ref="W25:W26"/>
    <mergeCell ref="X25:X26"/>
    <mergeCell ref="M25:M26"/>
    <mergeCell ref="N25:N26"/>
    <mergeCell ref="O25:O26"/>
    <mergeCell ref="P25:P26"/>
    <mergeCell ref="Q25:Q26"/>
    <mergeCell ref="R25:R26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X30:X32"/>
    <mergeCell ref="N27:N28"/>
    <mergeCell ref="O27:O28"/>
    <mergeCell ref="P27:P28"/>
    <mergeCell ref="Q27:Q28"/>
    <mergeCell ref="R27:R28"/>
    <mergeCell ref="S27:S28"/>
    <mergeCell ref="T31:T32"/>
    <mergeCell ref="U27:U28"/>
    <mergeCell ref="V27:V28"/>
    <mergeCell ref="M31:M32"/>
    <mergeCell ref="O31:O32"/>
    <mergeCell ref="T27:T28"/>
    <mergeCell ref="W34:W35"/>
    <mergeCell ref="A30:A31"/>
    <mergeCell ref="B30:B32"/>
    <mergeCell ref="C30:M30"/>
    <mergeCell ref="N30:T30"/>
    <mergeCell ref="H27:H28"/>
    <mergeCell ref="I27:I28"/>
    <mergeCell ref="I34:I35"/>
    <mergeCell ref="J34:J35"/>
    <mergeCell ref="C31:C32"/>
    <mergeCell ref="D31:D32"/>
    <mergeCell ref="G31:G32"/>
    <mergeCell ref="H31:H32"/>
    <mergeCell ref="V36:V37"/>
    <mergeCell ref="W36:W37"/>
    <mergeCell ref="X36:X37"/>
    <mergeCell ref="B34:B35"/>
    <mergeCell ref="C34:C35"/>
    <mergeCell ref="D34:D35"/>
    <mergeCell ref="E34:E35"/>
    <mergeCell ref="F34:F35"/>
    <mergeCell ref="G34:G35"/>
    <mergeCell ref="H34:H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U38:U39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T36:T37"/>
    <mergeCell ref="U36:U37"/>
    <mergeCell ref="J36:J37"/>
    <mergeCell ref="K36:K37"/>
    <mergeCell ref="L36:L37"/>
    <mergeCell ref="M36:M37"/>
    <mergeCell ref="N36:N37"/>
    <mergeCell ref="O36:O37"/>
    <mergeCell ref="G38:G39"/>
    <mergeCell ref="H38:H39"/>
    <mergeCell ref="P36:P37"/>
    <mergeCell ref="Q36:Q37"/>
    <mergeCell ref="R36:R37"/>
    <mergeCell ref="S36:S37"/>
    <mergeCell ref="T40:T41"/>
    <mergeCell ref="U40:U41"/>
    <mergeCell ref="V40:V41"/>
    <mergeCell ref="W40:W41"/>
    <mergeCell ref="X40:X41"/>
    <mergeCell ref="B38:B39"/>
    <mergeCell ref="C38:C39"/>
    <mergeCell ref="D38:D39"/>
    <mergeCell ref="E38:E39"/>
    <mergeCell ref="F38:F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S42:S43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B42:B43"/>
    <mergeCell ref="C42:C43"/>
    <mergeCell ref="D42:D43"/>
    <mergeCell ref="E42:E43"/>
    <mergeCell ref="F42:F43"/>
    <mergeCell ref="N40:N41"/>
    <mergeCell ref="M40:M41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V49:V50"/>
    <mergeCell ref="T42:T43"/>
    <mergeCell ref="U42:U43"/>
    <mergeCell ref="V42:V43"/>
    <mergeCell ref="W42:W43"/>
    <mergeCell ref="X42:X43"/>
    <mergeCell ref="E44:E45"/>
    <mergeCell ref="F44:F45"/>
    <mergeCell ref="G44:G45"/>
    <mergeCell ref="S49:S50"/>
    <mergeCell ref="T49:T50"/>
    <mergeCell ref="U49:U50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B49:B50"/>
    <mergeCell ref="C49:C50"/>
    <mergeCell ref="D49:D50"/>
    <mergeCell ref="E49:E50"/>
    <mergeCell ref="F49:F50"/>
    <mergeCell ref="N44:N45"/>
    <mergeCell ref="M44:M45"/>
    <mergeCell ref="B44:B45"/>
    <mergeCell ref="C44:C45"/>
    <mergeCell ref="D44:D45"/>
    <mergeCell ref="T51:T52"/>
    <mergeCell ref="U51:U52"/>
    <mergeCell ref="V51:V52"/>
    <mergeCell ref="W51:W52"/>
    <mergeCell ref="X51:X52"/>
    <mergeCell ref="T44:T45"/>
    <mergeCell ref="U44:U45"/>
    <mergeCell ref="V44:V45"/>
    <mergeCell ref="W44:W45"/>
    <mergeCell ref="X44:X45"/>
    <mergeCell ref="Q49:Q50"/>
    <mergeCell ref="R49:R50"/>
    <mergeCell ref="G49:G50"/>
    <mergeCell ref="H49:H50"/>
    <mergeCell ref="I49:I50"/>
    <mergeCell ref="J49:J50"/>
    <mergeCell ref="K49:K50"/>
    <mergeCell ref="L49:L50"/>
    <mergeCell ref="E51:E52"/>
    <mergeCell ref="F51:F52"/>
    <mergeCell ref="G51:G52"/>
    <mergeCell ref="S53:S54"/>
    <mergeCell ref="W49:W50"/>
    <mergeCell ref="X49:X50"/>
    <mergeCell ref="M49:M50"/>
    <mergeCell ref="N49:N50"/>
    <mergeCell ref="O49:O50"/>
    <mergeCell ref="P49:P50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B53:B54"/>
    <mergeCell ref="C53:C54"/>
    <mergeCell ref="D53:D54"/>
    <mergeCell ref="E53:E54"/>
    <mergeCell ref="F53:F54"/>
    <mergeCell ref="N51:N52"/>
    <mergeCell ref="M51:M52"/>
    <mergeCell ref="B51:B52"/>
    <mergeCell ref="C51:C52"/>
    <mergeCell ref="D51:D52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V60:V61"/>
    <mergeCell ref="W60:W61"/>
    <mergeCell ref="X60:X61"/>
    <mergeCell ref="T53:T54"/>
    <mergeCell ref="U53:U54"/>
    <mergeCell ref="V53:V54"/>
    <mergeCell ref="W53:W54"/>
    <mergeCell ref="X53:X54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U62:U63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T60:T61"/>
    <mergeCell ref="U60:U61"/>
    <mergeCell ref="J60:J61"/>
    <mergeCell ref="K60:K61"/>
    <mergeCell ref="L60:L61"/>
    <mergeCell ref="M60:M61"/>
    <mergeCell ref="N60:N61"/>
    <mergeCell ref="O60:O61"/>
    <mergeCell ref="G62:G63"/>
    <mergeCell ref="H62:H63"/>
    <mergeCell ref="P60:P61"/>
    <mergeCell ref="Q60:Q61"/>
    <mergeCell ref="R60:R61"/>
    <mergeCell ref="S60:S61"/>
    <mergeCell ref="I60:I61"/>
    <mergeCell ref="T64:T65"/>
    <mergeCell ref="U64:U65"/>
    <mergeCell ref="V64:V65"/>
    <mergeCell ref="W64:W65"/>
    <mergeCell ref="X64:X65"/>
    <mergeCell ref="B62:B63"/>
    <mergeCell ref="C62:C63"/>
    <mergeCell ref="D62:D63"/>
    <mergeCell ref="E62:E63"/>
    <mergeCell ref="F62:F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S66:S67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B66:B67"/>
    <mergeCell ref="C66:C67"/>
    <mergeCell ref="D66:D67"/>
    <mergeCell ref="E66:E67"/>
    <mergeCell ref="F66:F67"/>
    <mergeCell ref="N64:N65"/>
    <mergeCell ref="M64:M6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V74:V75"/>
    <mergeCell ref="T66:T67"/>
    <mergeCell ref="U66:U67"/>
    <mergeCell ref="V66:V67"/>
    <mergeCell ref="W66:W67"/>
    <mergeCell ref="X66:X67"/>
    <mergeCell ref="E70:E71"/>
    <mergeCell ref="F70:F71"/>
    <mergeCell ref="G70:G71"/>
    <mergeCell ref="S74:S75"/>
    <mergeCell ref="T74:T75"/>
    <mergeCell ref="U74:U75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B74:B75"/>
    <mergeCell ref="C74:C75"/>
    <mergeCell ref="D74:D75"/>
    <mergeCell ref="E74:E75"/>
    <mergeCell ref="F74:F75"/>
    <mergeCell ref="N70:N71"/>
    <mergeCell ref="M70:M71"/>
    <mergeCell ref="B70:B71"/>
    <mergeCell ref="C70:C71"/>
    <mergeCell ref="D70:D71"/>
    <mergeCell ref="T76:T77"/>
    <mergeCell ref="U76:U77"/>
    <mergeCell ref="V76:V77"/>
    <mergeCell ref="W76:W77"/>
    <mergeCell ref="X76:X77"/>
    <mergeCell ref="T70:T71"/>
    <mergeCell ref="U70:U71"/>
    <mergeCell ref="V70:V71"/>
    <mergeCell ref="W70:W71"/>
    <mergeCell ref="X70:X71"/>
    <mergeCell ref="Q74:Q75"/>
    <mergeCell ref="R74:R75"/>
    <mergeCell ref="G74:G75"/>
    <mergeCell ref="H74:H75"/>
    <mergeCell ref="I74:I75"/>
    <mergeCell ref="J74:J75"/>
    <mergeCell ref="K74:K75"/>
    <mergeCell ref="L74:L75"/>
    <mergeCell ref="E76:E77"/>
    <mergeCell ref="F76:F77"/>
    <mergeCell ref="G76:G77"/>
    <mergeCell ref="S78:S79"/>
    <mergeCell ref="W74:W75"/>
    <mergeCell ref="X74:X75"/>
    <mergeCell ref="M74:M75"/>
    <mergeCell ref="N74:N75"/>
    <mergeCell ref="O74:O75"/>
    <mergeCell ref="P74:P75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B78:B79"/>
    <mergeCell ref="C78:C79"/>
    <mergeCell ref="D78:D79"/>
    <mergeCell ref="E78:E79"/>
    <mergeCell ref="F78:F79"/>
    <mergeCell ref="N76:N77"/>
    <mergeCell ref="M76:M77"/>
    <mergeCell ref="B76:B77"/>
    <mergeCell ref="C76:C77"/>
    <mergeCell ref="D76:D77"/>
    <mergeCell ref="R78:R79"/>
    <mergeCell ref="G78:G79"/>
    <mergeCell ref="H78:H79"/>
    <mergeCell ref="I78:I79"/>
    <mergeCell ref="J78:J79"/>
    <mergeCell ref="K78:K79"/>
    <mergeCell ref="L78:L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M85:M86"/>
    <mergeCell ref="O85:O86"/>
    <mergeCell ref="T80:T81"/>
    <mergeCell ref="W88:W89"/>
    <mergeCell ref="U80:U81"/>
    <mergeCell ref="V80:V81"/>
    <mergeCell ref="W80:W81"/>
    <mergeCell ref="R80:R81"/>
    <mergeCell ref="S80:S81"/>
    <mergeCell ref="T85:T86"/>
    <mergeCell ref="I88:I89"/>
    <mergeCell ref="J88:J89"/>
    <mergeCell ref="C85:C86"/>
    <mergeCell ref="D85:D86"/>
    <mergeCell ref="G85:G86"/>
    <mergeCell ref="H85:H86"/>
    <mergeCell ref="V93:V94"/>
    <mergeCell ref="W93:W94"/>
    <mergeCell ref="X93:X94"/>
    <mergeCell ref="B88:B89"/>
    <mergeCell ref="C88:C89"/>
    <mergeCell ref="D88:D89"/>
    <mergeCell ref="E88:E89"/>
    <mergeCell ref="F88:F89"/>
    <mergeCell ref="G88:G89"/>
    <mergeCell ref="H88:H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U97:U98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T93:T94"/>
    <mergeCell ref="U93:U94"/>
    <mergeCell ref="J93:J94"/>
    <mergeCell ref="K93:K94"/>
    <mergeCell ref="L93:L94"/>
    <mergeCell ref="M93:M94"/>
    <mergeCell ref="N93:N94"/>
    <mergeCell ref="O93:O94"/>
    <mergeCell ref="G97:G98"/>
    <mergeCell ref="H97:H98"/>
    <mergeCell ref="P93:P94"/>
    <mergeCell ref="Q93:Q94"/>
    <mergeCell ref="R93:R94"/>
    <mergeCell ref="S93:S94"/>
    <mergeCell ref="T99:T100"/>
    <mergeCell ref="U99:U100"/>
    <mergeCell ref="V99:V100"/>
    <mergeCell ref="W99:W100"/>
    <mergeCell ref="X99:X100"/>
    <mergeCell ref="B97:B98"/>
    <mergeCell ref="C97:C98"/>
    <mergeCell ref="D97:D98"/>
    <mergeCell ref="E97:E98"/>
    <mergeCell ref="F97:F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S101:S102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E101:E102"/>
    <mergeCell ref="F101:F102"/>
    <mergeCell ref="N99:N100"/>
    <mergeCell ref="M99:M100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V107:V108"/>
    <mergeCell ref="T101:T102"/>
    <mergeCell ref="U101:U102"/>
    <mergeCell ref="V101:V102"/>
    <mergeCell ref="W101:W102"/>
    <mergeCell ref="X101:X102"/>
    <mergeCell ref="E103:E104"/>
    <mergeCell ref="F103:F104"/>
    <mergeCell ref="G103:G104"/>
    <mergeCell ref="S107:S108"/>
    <mergeCell ref="T107:T108"/>
    <mergeCell ref="U107:U108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B107:B108"/>
    <mergeCell ref="C107:C108"/>
    <mergeCell ref="D107:D108"/>
    <mergeCell ref="E107:E108"/>
    <mergeCell ref="F107:F108"/>
    <mergeCell ref="N103:N104"/>
    <mergeCell ref="M103:M104"/>
    <mergeCell ref="B103:B104"/>
    <mergeCell ref="C103:C104"/>
    <mergeCell ref="D103:D104"/>
    <mergeCell ref="T109:T110"/>
    <mergeCell ref="U109:U110"/>
    <mergeCell ref="V109:V110"/>
    <mergeCell ref="W109:W110"/>
    <mergeCell ref="X109:X110"/>
    <mergeCell ref="T103:T104"/>
    <mergeCell ref="U103:U104"/>
    <mergeCell ref="V103:V104"/>
    <mergeCell ref="W103:W104"/>
    <mergeCell ref="X103:X104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E109:E110"/>
    <mergeCell ref="F109:F110"/>
    <mergeCell ref="G109:G110"/>
    <mergeCell ref="S111:S112"/>
    <mergeCell ref="W107:W108"/>
    <mergeCell ref="X107:X108"/>
    <mergeCell ref="M107:M108"/>
    <mergeCell ref="N107:N108"/>
    <mergeCell ref="O107:O108"/>
    <mergeCell ref="P107:P108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B111:B112"/>
    <mergeCell ref="C111:C112"/>
    <mergeCell ref="D111:D112"/>
    <mergeCell ref="E111:E112"/>
    <mergeCell ref="F111:F112"/>
    <mergeCell ref="N109:N110"/>
    <mergeCell ref="M109:M110"/>
    <mergeCell ref="B109:B110"/>
    <mergeCell ref="C109:C110"/>
    <mergeCell ref="D109:D110"/>
    <mergeCell ref="R111:R112"/>
    <mergeCell ref="G111:G112"/>
    <mergeCell ref="H111:H112"/>
    <mergeCell ref="I111:I112"/>
    <mergeCell ref="J111:J112"/>
    <mergeCell ref="K111:K112"/>
    <mergeCell ref="L111:L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M116:M117"/>
    <mergeCell ref="O116:O117"/>
    <mergeCell ref="T113:T114"/>
    <mergeCell ref="W118:W119"/>
    <mergeCell ref="U113:U114"/>
    <mergeCell ref="V113:V114"/>
    <mergeCell ref="W113:W114"/>
    <mergeCell ref="R113:R114"/>
    <mergeCell ref="S113:S114"/>
    <mergeCell ref="T116:T117"/>
    <mergeCell ref="I118:I119"/>
    <mergeCell ref="J118:J119"/>
    <mergeCell ref="C116:C117"/>
    <mergeCell ref="D116:D117"/>
    <mergeCell ref="G116:G117"/>
    <mergeCell ref="H116:H117"/>
    <mergeCell ref="V120:V121"/>
    <mergeCell ref="W120:W121"/>
    <mergeCell ref="X120:X121"/>
    <mergeCell ref="B118:B119"/>
    <mergeCell ref="C118:C119"/>
    <mergeCell ref="D118:D119"/>
    <mergeCell ref="E118:E119"/>
    <mergeCell ref="F118:F119"/>
    <mergeCell ref="G118:G119"/>
    <mergeCell ref="H118:H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U124:U125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G124:G125"/>
    <mergeCell ref="H124:H125"/>
    <mergeCell ref="P120:P121"/>
    <mergeCell ref="Q120:Q121"/>
    <mergeCell ref="R120:R121"/>
    <mergeCell ref="S120:S121"/>
    <mergeCell ref="T126:T127"/>
    <mergeCell ref="U126:U127"/>
    <mergeCell ref="V126:V127"/>
    <mergeCell ref="W126:W127"/>
    <mergeCell ref="X126:X127"/>
    <mergeCell ref="B124:B125"/>
    <mergeCell ref="C124:C125"/>
    <mergeCell ref="D124:D125"/>
    <mergeCell ref="E124:E125"/>
    <mergeCell ref="F124:F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S128:S129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B128:B129"/>
    <mergeCell ref="C128:C129"/>
    <mergeCell ref="D128:D129"/>
    <mergeCell ref="E128:E129"/>
    <mergeCell ref="F128:F129"/>
    <mergeCell ref="N126:N127"/>
    <mergeCell ref="M126:M127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V132:V133"/>
    <mergeCell ref="T128:T129"/>
    <mergeCell ref="U128:U129"/>
    <mergeCell ref="V128:V129"/>
    <mergeCell ref="W128:W129"/>
    <mergeCell ref="X128:X129"/>
    <mergeCell ref="E130:E131"/>
    <mergeCell ref="F130:F131"/>
    <mergeCell ref="G130:G131"/>
    <mergeCell ref="S132:S133"/>
    <mergeCell ref="T132:T133"/>
    <mergeCell ref="U132:U133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B132:B133"/>
    <mergeCell ref="C132:C133"/>
    <mergeCell ref="D132:D133"/>
    <mergeCell ref="E132:E133"/>
    <mergeCell ref="F132:F133"/>
    <mergeCell ref="N130:N131"/>
    <mergeCell ref="M130:M131"/>
    <mergeCell ref="B130:B131"/>
    <mergeCell ref="C130:C131"/>
    <mergeCell ref="D130:D131"/>
    <mergeCell ref="T134:T135"/>
    <mergeCell ref="U134:U135"/>
    <mergeCell ref="V134:V135"/>
    <mergeCell ref="W134:W135"/>
    <mergeCell ref="X134:X135"/>
    <mergeCell ref="T130:T131"/>
    <mergeCell ref="U130:U131"/>
    <mergeCell ref="V130:V131"/>
    <mergeCell ref="W130:W131"/>
    <mergeCell ref="X130:X131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E134:E135"/>
    <mergeCell ref="F134:F135"/>
    <mergeCell ref="G134:G135"/>
    <mergeCell ref="S136:S137"/>
    <mergeCell ref="W132:W133"/>
    <mergeCell ref="X132:X133"/>
    <mergeCell ref="M132:M133"/>
    <mergeCell ref="N132:N133"/>
    <mergeCell ref="O132:O133"/>
    <mergeCell ref="P132:P133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B136:B137"/>
    <mergeCell ref="C136:C137"/>
    <mergeCell ref="D136:D137"/>
    <mergeCell ref="E136:E137"/>
    <mergeCell ref="F136:F137"/>
    <mergeCell ref="N134:N135"/>
    <mergeCell ref="M134:M135"/>
    <mergeCell ref="B134:B135"/>
    <mergeCell ref="C134:C135"/>
    <mergeCell ref="D134:D135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V140:V141"/>
    <mergeCell ref="T136:T137"/>
    <mergeCell ref="U136:U137"/>
    <mergeCell ref="V136:V137"/>
    <mergeCell ref="W136:W137"/>
    <mergeCell ref="X136:X137"/>
    <mergeCell ref="E138:E139"/>
    <mergeCell ref="F138:F139"/>
    <mergeCell ref="G138:G139"/>
    <mergeCell ref="S140:S141"/>
    <mergeCell ref="T140:T141"/>
    <mergeCell ref="U140:U141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B140:B141"/>
    <mergeCell ref="C140:C141"/>
    <mergeCell ref="D140:D141"/>
    <mergeCell ref="E140:E141"/>
    <mergeCell ref="F140:F141"/>
    <mergeCell ref="N138:N139"/>
    <mergeCell ref="M138:M139"/>
    <mergeCell ref="B138:B139"/>
    <mergeCell ref="C138:C139"/>
    <mergeCell ref="D138:D139"/>
    <mergeCell ref="T142:T143"/>
    <mergeCell ref="U142:U143"/>
    <mergeCell ref="V142:V143"/>
    <mergeCell ref="W142:W143"/>
    <mergeCell ref="X142:X143"/>
    <mergeCell ref="T138:T139"/>
    <mergeCell ref="U138:U139"/>
    <mergeCell ref="V138:V139"/>
    <mergeCell ref="W138:W139"/>
    <mergeCell ref="X138:X139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E142:E143"/>
    <mergeCell ref="F142:F143"/>
    <mergeCell ref="G142:G143"/>
    <mergeCell ref="S144:S145"/>
    <mergeCell ref="W140:W141"/>
    <mergeCell ref="X140:X141"/>
    <mergeCell ref="M140:M141"/>
    <mergeCell ref="N140:N141"/>
    <mergeCell ref="O140:O141"/>
    <mergeCell ref="P140:P141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B144:B145"/>
    <mergeCell ref="C144:C145"/>
    <mergeCell ref="D144:D145"/>
    <mergeCell ref="E144:E145"/>
    <mergeCell ref="F144:F145"/>
    <mergeCell ref="N142:N143"/>
    <mergeCell ref="M142:M143"/>
    <mergeCell ref="B142:B143"/>
    <mergeCell ref="C142:C143"/>
    <mergeCell ref="D142:D143"/>
    <mergeCell ref="R144:R145"/>
    <mergeCell ref="G144:G145"/>
    <mergeCell ref="H144:H145"/>
    <mergeCell ref="I144:I145"/>
    <mergeCell ref="J144:J145"/>
    <mergeCell ref="K144:K145"/>
    <mergeCell ref="L144:L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E146:E147"/>
    <mergeCell ref="F146:F147"/>
    <mergeCell ref="G146:G147"/>
    <mergeCell ref="S149:S150"/>
    <mergeCell ref="T149:T150"/>
    <mergeCell ref="U149:U150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B149:B150"/>
    <mergeCell ref="C149:C150"/>
    <mergeCell ref="D149:D150"/>
    <mergeCell ref="E149:E150"/>
    <mergeCell ref="F149:F150"/>
    <mergeCell ref="N146:N147"/>
    <mergeCell ref="M146:M147"/>
    <mergeCell ref="B146:B147"/>
    <mergeCell ref="C146:C147"/>
    <mergeCell ref="D146:D147"/>
    <mergeCell ref="W151:W152"/>
    <mergeCell ref="X151:X152"/>
    <mergeCell ref="T146:T147"/>
    <mergeCell ref="U146:U147"/>
    <mergeCell ref="V146:V147"/>
    <mergeCell ref="W146:W147"/>
    <mergeCell ref="X146:X147"/>
    <mergeCell ref="V149:V150"/>
    <mergeCell ref="G149:G150"/>
    <mergeCell ref="H149:H150"/>
    <mergeCell ref="I149:I150"/>
    <mergeCell ref="J149:J150"/>
    <mergeCell ref="K149:K150"/>
    <mergeCell ref="L149:L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X154:X156"/>
    <mergeCell ref="N151:N152"/>
    <mergeCell ref="O151:O152"/>
    <mergeCell ref="P151:P152"/>
    <mergeCell ref="Q151:Q152"/>
    <mergeCell ref="R151:R152"/>
    <mergeCell ref="S151:S152"/>
    <mergeCell ref="T155:T156"/>
    <mergeCell ref="U151:U152"/>
    <mergeCell ref="V151:V152"/>
    <mergeCell ref="M155:M156"/>
    <mergeCell ref="O155:O156"/>
    <mergeCell ref="T151:T152"/>
    <mergeCell ref="W158:W159"/>
    <mergeCell ref="A154:A155"/>
    <mergeCell ref="B154:B156"/>
    <mergeCell ref="C154:M154"/>
    <mergeCell ref="N154:T154"/>
    <mergeCell ref="H151:H152"/>
    <mergeCell ref="I151:I152"/>
    <mergeCell ref="I158:I159"/>
    <mergeCell ref="J158:J159"/>
    <mergeCell ref="C155:C156"/>
    <mergeCell ref="D155:D156"/>
    <mergeCell ref="G155:G156"/>
    <mergeCell ref="H155:H156"/>
    <mergeCell ref="V160:V161"/>
    <mergeCell ref="W160:W161"/>
    <mergeCell ref="X160:X161"/>
    <mergeCell ref="B158:B159"/>
    <mergeCell ref="C158:C159"/>
    <mergeCell ref="D158:D159"/>
    <mergeCell ref="E158:E159"/>
    <mergeCell ref="F158:F159"/>
    <mergeCell ref="G158:G159"/>
    <mergeCell ref="H158:H159"/>
    <mergeCell ref="K158:K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U158:U159"/>
    <mergeCell ref="V158:V159"/>
    <mergeCell ref="U162:U163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G162:G163"/>
    <mergeCell ref="H162:H163"/>
    <mergeCell ref="P160:P161"/>
    <mergeCell ref="Q160:Q161"/>
    <mergeCell ref="R160:R161"/>
    <mergeCell ref="S160:S161"/>
    <mergeCell ref="T164:T165"/>
    <mergeCell ref="U164:U165"/>
    <mergeCell ref="V164:V165"/>
    <mergeCell ref="W164:W165"/>
    <mergeCell ref="X164:X165"/>
    <mergeCell ref="B162:B163"/>
    <mergeCell ref="C162:C163"/>
    <mergeCell ref="D162:D163"/>
    <mergeCell ref="E162:E163"/>
    <mergeCell ref="F162:F163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S166:S167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B166:B167"/>
    <mergeCell ref="C166:C167"/>
    <mergeCell ref="D166:D167"/>
    <mergeCell ref="E166:E167"/>
    <mergeCell ref="F166:F167"/>
    <mergeCell ref="N164:N165"/>
    <mergeCell ref="M164:M165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V170:V171"/>
    <mergeCell ref="T166:T167"/>
    <mergeCell ref="U166:U167"/>
    <mergeCell ref="V166:V167"/>
    <mergeCell ref="W166:W167"/>
    <mergeCell ref="X166:X167"/>
    <mergeCell ref="E168:E169"/>
    <mergeCell ref="F168:F169"/>
    <mergeCell ref="G168:G169"/>
    <mergeCell ref="S170:S171"/>
    <mergeCell ref="T170:T171"/>
    <mergeCell ref="U170:U171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B170:B171"/>
    <mergeCell ref="C170:C171"/>
    <mergeCell ref="D170:D171"/>
    <mergeCell ref="E170:E171"/>
    <mergeCell ref="F170:F171"/>
    <mergeCell ref="N168:N169"/>
    <mergeCell ref="M168:M169"/>
    <mergeCell ref="B168:B169"/>
    <mergeCell ref="C168:C169"/>
    <mergeCell ref="D168:D169"/>
    <mergeCell ref="T172:T173"/>
    <mergeCell ref="U172:U173"/>
    <mergeCell ref="V172:V173"/>
    <mergeCell ref="W172:W173"/>
    <mergeCell ref="X172:X173"/>
    <mergeCell ref="T168:T169"/>
    <mergeCell ref="U168:U169"/>
    <mergeCell ref="V168:V169"/>
    <mergeCell ref="W168:W169"/>
    <mergeCell ref="X168:X169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E172:E173"/>
    <mergeCell ref="F172:F173"/>
    <mergeCell ref="G172:G173"/>
    <mergeCell ref="S177:S178"/>
    <mergeCell ref="W170:W171"/>
    <mergeCell ref="X170:X171"/>
    <mergeCell ref="M170:M171"/>
    <mergeCell ref="N170:N171"/>
    <mergeCell ref="O170:O171"/>
    <mergeCell ref="P170:P171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B177:B178"/>
    <mergeCell ref="C177:C178"/>
    <mergeCell ref="D177:D178"/>
    <mergeCell ref="E177:E178"/>
    <mergeCell ref="F177:F178"/>
    <mergeCell ref="N172:N173"/>
    <mergeCell ref="M172:M173"/>
    <mergeCell ref="B172:B173"/>
    <mergeCell ref="C172:C173"/>
    <mergeCell ref="D172:D173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V183:V184"/>
    <mergeCell ref="T177:T178"/>
    <mergeCell ref="U177:U178"/>
    <mergeCell ref="V177:V178"/>
    <mergeCell ref="W177:W178"/>
    <mergeCell ref="X177:X178"/>
    <mergeCell ref="E179:E180"/>
    <mergeCell ref="F179:F180"/>
    <mergeCell ref="G179:G180"/>
    <mergeCell ref="S183:S184"/>
    <mergeCell ref="T183:T184"/>
    <mergeCell ref="U183:U184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B183:B184"/>
    <mergeCell ref="C183:C184"/>
    <mergeCell ref="D183:D184"/>
    <mergeCell ref="E183:E184"/>
    <mergeCell ref="F183:F184"/>
    <mergeCell ref="N179:N180"/>
    <mergeCell ref="M179:M180"/>
    <mergeCell ref="B179:B180"/>
    <mergeCell ref="C179:C180"/>
    <mergeCell ref="D179:D180"/>
    <mergeCell ref="T189:T190"/>
    <mergeCell ref="U189:U190"/>
    <mergeCell ref="V189:V190"/>
    <mergeCell ref="W189:W190"/>
    <mergeCell ref="X189:X190"/>
    <mergeCell ref="T179:T180"/>
    <mergeCell ref="U179:U180"/>
    <mergeCell ref="V179:V180"/>
    <mergeCell ref="W179:W180"/>
    <mergeCell ref="X179:X180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E189:E190"/>
    <mergeCell ref="F189:F190"/>
    <mergeCell ref="G189:G190"/>
    <mergeCell ref="S191:S192"/>
    <mergeCell ref="W183:W184"/>
    <mergeCell ref="X183:X184"/>
    <mergeCell ref="M183:M184"/>
    <mergeCell ref="N183:N184"/>
    <mergeCell ref="O183:O184"/>
    <mergeCell ref="P183:P184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B191:B192"/>
    <mergeCell ref="C191:C192"/>
    <mergeCell ref="D191:D192"/>
    <mergeCell ref="E191:E192"/>
    <mergeCell ref="F191:F192"/>
    <mergeCell ref="N189:N190"/>
    <mergeCell ref="M189:M190"/>
    <mergeCell ref="B189:B190"/>
    <mergeCell ref="C189:C190"/>
    <mergeCell ref="D189:D190"/>
    <mergeCell ref="R191:R192"/>
    <mergeCell ref="G191:G192"/>
    <mergeCell ref="H191:H192"/>
    <mergeCell ref="I191:I192"/>
    <mergeCell ref="J191:J192"/>
    <mergeCell ref="K191:K192"/>
    <mergeCell ref="L191:L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M197:M198"/>
    <mergeCell ref="O197:O198"/>
    <mergeCell ref="T193:T194"/>
    <mergeCell ref="W200:W201"/>
    <mergeCell ref="U193:U194"/>
    <mergeCell ref="V193:V194"/>
    <mergeCell ref="W193:W194"/>
    <mergeCell ref="R193:R194"/>
    <mergeCell ref="S193:S194"/>
    <mergeCell ref="T197:T198"/>
    <mergeCell ref="I200:I201"/>
    <mergeCell ref="J200:J201"/>
    <mergeCell ref="C197:C198"/>
    <mergeCell ref="D197:D198"/>
    <mergeCell ref="G197:G198"/>
    <mergeCell ref="H197:H198"/>
    <mergeCell ref="V208:V209"/>
    <mergeCell ref="W208:W209"/>
    <mergeCell ref="X208:X20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U210:U21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G210:G211"/>
    <mergeCell ref="H210:H211"/>
    <mergeCell ref="P208:P209"/>
    <mergeCell ref="Q208:Q209"/>
    <mergeCell ref="R208:R209"/>
    <mergeCell ref="S208:S209"/>
    <mergeCell ref="T212:T213"/>
    <mergeCell ref="U212:U213"/>
    <mergeCell ref="V212:V213"/>
    <mergeCell ref="W212:W213"/>
    <mergeCell ref="X212:X213"/>
    <mergeCell ref="B210:B211"/>
    <mergeCell ref="C210:C211"/>
    <mergeCell ref="D210:D211"/>
    <mergeCell ref="E210:E211"/>
    <mergeCell ref="F210:F211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S214:S215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B214:B215"/>
    <mergeCell ref="C214:C215"/>
    <mergeCell ref="D214:D215"/>
    <mergeCell ref="E214:E215"/>
    <mergeCell ref="F214:F215"/>
    <mergeCell ref="N212:N213"/>
    <mergeCell ref="M212:M213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V221:V222"/>
    <mergeCell ref="W221:W222"/>
    <mergeCell ref="X221:X222"/>
    <mergeCell ref="T214:T215"/>
    <mergeCell ref="U214:U215"/>
    <mergeCell ref="V214:V215"/>
    <mergeCell ref="W214:W215"/>
    <mergeCell ref="X214:X215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U223:U224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G223:G224"/>
    <mergeCell ref="H223:H224"/>
    <mergeCell ref="P221:P222"/>
    <mergeCell ref="Q221:Q222"/>
    <mergeCell ref="R221:R222"/>
    <mergeCell ref="S221:S222"/>
    <mergeCell ref="I221:I222"/>
    <mergeCell ref="T225:T226"/>
    <mergeCell ref="U225:U226"/>
    <mergeCell ref="V225:V226"/>
    <mergeCell ref="W225:W226"/>
    <mergeCell ref="X225:X226"/>
    <mergeCell ref="B223:B224"/>
    <mergeCell ref="C223:C224"/>
    <mergeCell ref="D223:D224"/>
    <mergeCell ref="E223:E224"/>
    <mergeCell ref="F223:F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S227:S228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B227:B228"/>
    <mergeCell ref="C227:C228"/>
    <mergeCell ref="D227:D228"/>
    <mergeCell ref="E227:E228"/>
    <mergeCell ref="F227:F228"/>
    <mergeCell ref="N225:N226"/>
    <mergeCell ref="M225:M226"/>
    <mergeCell ref="R227:R228"/>
    <mergeCell ref="G227:G228"/>
    <mergeCell ref="H227:H228"/>
    <mergeCell ref="I227:I228"/>
    <mergeCell ref="J227:J228"/>
    <mergeCell ref="K227:K228"/>
    <mergeCell ref="L227:L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M238:M239"/>
    <mergeCell ref="O238:O239"/>
    <mergeCell ref="T229:T230"/>
    <mergeCell ref="W241:W242"/>
    <mergeCell ref="U229:U230"/>
    <mergeCell ref="V229:V230"/>
    <mergeCell ref="W229:W230"/>
    <mergeCell ref="R229:R230"/>
    <mergeCell ref="S229:S230"/>
    <mergeCell ref="T238:T239"/>
    <mergeCell ref="I241:I242"/>
    <mergeCell ref="J241:J242"/>
    <mergeCell ref="C238:C239"/>
    <mergeCell ref="D238:D239"/>
    <mergeCell ref="G238:G239"/>
    <mergeCell ref="H238:H239"/>
    <mergeCell ref="V243:V244"/>
    <mergeCell ref="W243:W244"/>
    <mergeCell ref="X243:X244"/>
    <mergeCell ref="B241:B242"/>
    <mergeCell ref="C241:C242"/>
    <mergeCell ref="D241:D242"/>
    <mergeCell ref="E241:E242"/>
    <mergeCell ref="F241:F242"/>
    <mergeCell ref="G241:G242"/>
    <mergeCell ref="H241:H242"/>
    <mergeCell ref="K241:K242"/>
    <mergeCell ref="L241:L242"/>
    <mergeCell ref="M241:M242"/>
    <mergeCell ref="N241:N242"/>
    <mergeCell ref="O241:O242"/>
    <mergeCell ref="P241:P242"/>
    <mergeCell ref="Q241:Q242"/>
    <mergeCell ref="R241:R242"/>
    <mergeCell ref="S241:S242"/>
    <mergeCell ref="T241:T242"/>
    <mergeCell ref="U241:U242"/>
    <mergeCell ref="V241:V242"/>
    <mergeCell ref="U245:U246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G245:G246"/>
    <mergeCell ref="H245:H246"/>
    <mergeCell ref="P243:P244"/>
    <mergeCell ref="Q243:Q244"/>
    <mergeCell ref="R243:R244"/>
    <mergeCell ref="S243:S244"/>
    <mergeCell ref="T247:T248"/>
    <mergeCell ref="U247:U248"/>
    <mergeCell ref="V247:V248"/>
    <mergeCell ref="W247:W248"/>
    <mergeCell ref="X247:X248"/>
    <mergeCell ref="B245:B246"/>
    <mergeCell ref="C245:C246"/>
    <mergeCell ref="D245:D246"/>
    <mergeCell ref="E245:E246"/>
    <mergeCell ref="F245:F246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S249:S250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B249:B250"/>
    <mergeCell ref="C249:C250"/>
    <mergeCell ref="D249:D250"/>
    <mergeCell ref="E249:E250"/>
    <mergeCell ref="F249:F250"/>
    <mergeCell ref="N247:N248"/>
    <mergeCell ref="M247:M248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V255:V256"/>
    <mergeCell ref="T249:T250"/>
    <mergeCell ref="U249:U250"/>
    <mergeCell ref="V249:V250"/>
    <mergeCell ref="W249:W250"/>
    <mergeCell ref="X249:X250"/>
    <mergeCell ref="E253:E254"/>
    <mergeCell ref="F253:F254"/>
    <mergeCell ref="G253:G254"/>
    <mergeCell ref="S255:S256"/>
    <mergeCell ref="T255:T256"/>
    <mergeCell ref="U255:U256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B255:B256"/>
    <mergeCell ref="C255:C256"/>
    <mergeCell ref="D255:D256"/>
    <mergeCell ref="E255:E256"/>
    <mergeCell ref="F255:F256"/>
    <mergeCell ref="N253:N254"/>
    <mergeCell ref="M253:M254"/>
    <mergeCell ref="B253:B254"/>
    <mergeCell ref="C253:C254"/>
    <mergeCell ref="D253:D254"/>
    <mergeCell ref="T257:T258"/>
    <mergeCell ref="U257:U258"/>
    <mergeCell ref="V257:V258"/>
    <mergeCell ref="W257:W258"/>
    <mergeCell ref="X257:X258"/>
    <mergeCell ref="T253:T254"/>
    <mergeCell ref="U253:U254"/>
    <mergeCell ref="V253:V254"/>
    <mergeCell ref="W253:W254"/>
    <mergeCell ref="X253:X254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E257:E258"/>
    <mergeCell ref="F257:F258"/>
    <mergeCell ref="G257:G258"/>
    <mergeCell ref="S262:S263"/>
    <mergeCell ref="W255:W256"/>
    <mergeCell ref="X255:X256"/>
    <mergeCell ref="M255:M256"/>
    <mergeCell ref="N255:N256"/>
    <mergeCell ref="O255:O256"/>
    <mergeCell ref="P255:P256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B262:B263"/>
    <mergeCell ref="C262:C263"/>
    <mergeCell ref="D262:D263"/>
    <mergeCell ref="E262:E263"/>
    <mergeCell ref="F262:F263"/>
    <mergeCell ref="N257:N258"/>
    <mergeCell ref="M257:M258"/>
    <mergeCell ref="B257:B258"/>
    <mergeCell ref="C257:C258"/>
    <mergeCell ref="D257:D258"/>
    <mergeCell ref="G262:G263"/>
    <mergeCell ref="H262:H263"/>
    <mergeCell ref="I262:I263"/>
    <mergeCell ref="J262:J263"/>
    <mergeCell ref="K262:K263"/>
    <mergeCell ref="L262:L263"/>
    <mergeCell ref="X262:X263"/>
    <mergeCell ref="M262:M263"/>
    <mergeCell ref="N262:N263"/>
    <mergeCell ref="O262:O263"/>
    <mergeCell ref="P262:P263"/>
    <mergeCell ref="Q262:Q263"/>
    <mergeCell ref="R262:R263"/>
    <mergeCell ref="U266:U267"/>
    <mergeCell ref="V266:V267"/>
    <mergeCell ref="T262:T263"/>
    <mergeCell ref="U262:U263"/>
    <mergeCell ref="V262:V263"/>
    <mergeCell ref="W262:W263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73:U274"/>
    <mergeCell ref="J273:J274"/>
    <mergeCell ref="K273:K274"/>
    <mergeCell ref="L273:L274"/>
    <mergeCell ref="M273:M274"/>
    <mergeCell ref="N273:N274"/>
    <mergeCell ref="O273:O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C270:C271"/>
    <mergeCell ref="D270:D271"/>
    <mergeCell ref="G270:G271"/>
    <mergeCell ref="H270:H271"/>
    <mergeCell ref="M270:M271"/>
    <mergeCell ref="V273:V274"/>
    <mergeCell ref="Q273:Q274"/>
    <mergeCell ref="R273:R274"/>
    <mergeCell ref="S273:S274"/>
    <mergeCell ref="T273:T274"/>
    <mergeCell ref="T279:T280"/>
    <mergeCell ref="U279:U280"/>
    <mergeCell ref="V279:V280"/>
    <mergeCell ref="W279:W280"/>
    <mergeCell ref="X279:X280"/>
    <mergeCell ref="A269:A270"/>
    <mergeCell ref="B269:B271"/>
    <mergeCell ref="C269:M269"/>
    <mergeCell ref="N269:T269"/>
    <mergeCell ref="X269:X271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S281:S282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B281:B282"/>
    <mergeCell ref="C281:C282"/>
    <mergeCell ref="D281:D282"/>
    <mergeCell ref="E281:E282"/>
    <mergeCell ref="F281:F282"/>
    <mergeCell ref="N279:N280"/>
    <mergeCell ref="M279:M280"/>
    <mergeCell ref="G279:G280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V287:V288"/>
    <mergeCell ref="T281:T282"/>
    <mergeCell ref="U281:U282"/>
    <mergeCell ref="V281:V282"/>
    <mergeCell ref="W281:W282"/>
    <mergeCell ref="X281:X282"/>
    <mergeCell ref="E285:E286"/>
    <mergeCell ref="F285:F286"/>
    <mergeCell ref="G285:G286"/>
    <mergeCell ref="S287:S288"/>
    <mergeCell ref="T287:T288"/>
    <mergeCell ref="U287:U288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B287:B288"/>
    <mergeCell ref="C287:C288"/>
    <mergeCell ref="D287:D288"/>
    <mergeCell ref="E287:E288"/>
    <mergeCell ref="F287:F288"/>
    <mergeCell ref="N285:N286"/>
    <mergeCell ref="M285:M286"/>
    <mergeCell ref="B285:B286"/>
    <mergeCell ref="C285:C286"/>
    <mergeCell ref="D285:D286"/>
    <mergeCell ref="T292:T293"/>
    <mergeCell ref="U292:U293"/>
    <mergeCell ref="V292:V293"/>
    <mergeCell ref="W292:W293"/>
    <mergeCell ref="X292:X293"/>
    <mergeCell ref="T285:T286"/>
    <mergeCell ref="U285:U286"/>
    <mergeCell ref="V285:V286"/>
    <mergeCell ref="W285:W286"/>
    <mergeCell ref="X285:X286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E292:E293"/>
    <mergeCell ref="F292:F293"/>
    <mergeCell ref="G292:G293"/>
    <mergeCell ref="S294:S295"/>
    <mergeCell ref="W287:W288"/>
    <mergeCell ref="X287:X288"/>
    <mergeCell ref="M287:M288"/>
    <mergeCell ref="N287:N288"/>
    <mergeCell ref="O287:O288"/>
    <mergeCell ref="P287:P288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B294:B295"/>
    <mergeCell ref="C294:C295"/>
    <mergeCell ref="D294:D295"/>
    <mergeCell ref="E294:E295"/>
    <mergeCell ref="F294:F295"/>
    <mergeCell ref="N292:N293"/>
    <mergeCell ref="M292:M293"/>
    <mergeCell ref="B292:B293"/>
    <mergeCell ref="C292:C293"/>
    <mergeCell ref="D292:D293"/>
    <mergeCell ref="G294:G295"/>
    <mergeCell ref="H294:H295"/>
    <mergeCell ref="I294:I295"/>
    <mergeCell ref="J294:J295"/>
    <mergeCell ref="K294:K295"/>
    <mergeCell ref="L294:L295"/>
    <mergeCell ref="X294:X295"/>
    <mergeCell ref="M294:M295"/>
    <mergeCell ref="N294:N295"/>
    <mergeCell ref="O294:O295"/>
    <mergeCell ref="P294:P295"/>
    <mergeCell ref="Q294:Q295"/>
    <mergeCell ref="R294:R295"/>
    <mergeCell ref="U298:U299"/>
    <mergeCell ref="V298:V299"/>
    <mergeCell ref="T294:T295"/>
    <mergeCell ref="U294:U295"/>
    <mergeCell ref="V294:V295"/>
    <mergeCell ref="W294:W295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305:U306"/>
    <mergeCell ref="J305:J306"/>
    <mergeCell ref="K305:K306"/>
    <mergeCell ref="L305:L306"/>
    <mergeCell ref="M305:M306"/>
    <mergeCell ref="N305:N306"/>
    <mergeCell ref="O305:O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C302:C303"/>
    <mergeCell ref="D302:D303"/>
    <mergeCell ref="G302:G303"/>
    <mergeCell ref="H302:H303"/>
    <mergeCell ref="M302:M303"/>
    <mergeCell ref="V305:V306"/>
    <mergeCell ref="Q305:Q306"/>
    <mergeCell ref="R305:R306"/>
    <mergeCell ref="S305:S306"/>
    <mergeCell ref="T305:T306"/>
    <mergeCell ref="T309:T310"/>
    <mergeCell ref="U309:U310"/>
    <mergeCell ref="V309:V310"/>
    <mergeCell ref="W309:W310"/>
    <mergeCell ref="X309:X310"/>
    <mergeCell ref="A301:A302"/>
    <mergeCell ref="B301:B303"/>
    <mergeCell ref="C301:M301"/>
    <mergeCell ref="N301:T301"/>
    <mergeCell ref="X301:X303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S311:S312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B311:B312"/>
    <mergeCell ref="C311:C312"/>
    <mergeCell ref="D311:D312"/>
    <mergeCell ref="E311:E312"/>
    <mergeCell ref="F311:F312"/>
    <mergeCell ref="N309:N310"/>
    <mergeCell ref="M309:M310"/>
    <mergeCell ref="G309:G310"/>
    <mergeCell ref="R311:R312"/>
    <mergeCell ref="G311:G312"/>
    <mergeCell ref="H311:H312"/>
    <mergeCell ref="I311:I312"/>
    <mergeCell ref="J311:J312"/>
    <mergeCell ref="K311:K312"/>
    <mergeCell ref="L311:L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L313:L314"/>
    <mergeCell ref="M313:M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M322:M323"/>
    <mergeCell ref="O322:O323"/>
    <mergeCell ref="T313:T314"/>
    <mergeCell ref="W325:W326"/>
    <mergeCell ref="U313:U314"/>
    <mergeCell ref="V313:V314"/>
    <mergeCell ref="W313:W314"/>
    <mergeCell ref="R313:R314"/>
    <mergeCell ref="S313:S314"/>
    <mergeCell ref="T322:T323"/>
    <mergeCell ref="H325:H326"/>
    <mergeCell ref="I325:I326"/>
    <mergeCell ref="J325:J326"/>
    <mergeCell ref="C322:C323"/>
    <mergeCell ref="D322:D323"/>
    <mergeCell ref="G322:G323"/>
    <mergeCell ref="H322:H323"/>
    <mergeCell ref="P325:P326"/>
    <mergeCell ref="V327:V328"/>
    <mergeCell ref="W327:W328"/>
    <mergeCell ref="X327:X328"/>
    <mergeCell ref="B325:B326"/>
    <mergeCell ref="C325:C326"/>
    <mergeCell ref="D325:D326"/>
    <mergeCell ref="E325:E326"/>
    <mergeCell ref="F325:F326"/>
    <mergeCell ref="G325:G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U327:U328"/>
    <mergeCell ref="J327:J328"/>
    <mergeCell ref="K327:K328"/>
    <mergeCell ref="L327:L328"/>
    <mergeCell ref="M327:M328"/>
    <mergeCell ref="N327:N328"/>
    <mergeCell ref="O327:O328"/>
    <mergeCell ref="H329:H330"/>
    <mergeCell ref="P327:P328"/>
    <mergeCell ref="Q327:Q328"/>
    <mergeCell ref="R327:R328"/>
    <mergeCell ref="S327:S328"/>
    <mergeCell ref="T327:T328"/>
    <mergeCell ref="B329:B330"/>
    <mergeCell ref="C329:C330"/>
    <mergeCell ref="D329:D330"/>
    <mergeCell ref="E329:E330"/>
    <mergeCell ref="F329:F330"/>
    <mergeCell ref="G329:G330"/>
    <mergeCell ref="N329:N330"/>
    <mergeCell ref="T331:T332"/>
    <mergeCell ref="U331:U332"/>
    <mergeCell ref="V331:V332"/>
    <mergeCell ref="W331:W332"/>
    <mergeCell ref="X331:X332"/>
    <mergeCell ref="U329:U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B333:B334"/>
    <mergeCell ref="C333:C334"/>
    <mergeCell ref="D333:D334"/>
    <mergeCell ref="E333:E334"/>
    <mergeCell ref="F333:F334"/>
    <mergeCell ref="N331:N332"/>
    <mergeCell ref="M331:M332"/>
    <mergeCell ref="G333:G334"/>
    <mergeCell ref="H333:H334"/>
    <mergeCell ref="I333:I334"/>
    <mergeCell ref="J333:J334"/>
    <mergeCell ref="K333:K334"/>
    <mergeCell ref="L333:L334"/>
    <mergeCell ref="X333:X334"/>
    <mergeCell ref="M333:M334"/>
    <mergeCell ref="N333:N334"/>
    <mergeCell ref="O333:O334"/>
    <mergeCell ref="P333:P334"/>
    <mergeCell ref="Q333:Q334"/>
    <mergeCell ref="R333:R334"/>
    <mergeCell ref="S333:S334"/>
    <mergeCell ref="U337:U338"/>
    <mergeCell ref="V337:V338"/>
    <mergeCell ref="T333:T334"/>
    <mergeCell ref="U333:U334"/>
    <mergeCell ref="V333:V334"/>
    <mergeCell ref="W333:W334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44:U345"/>
    <mergeCell ref="J344:J345"/>
    <mergeCell ref="K344:K345"/>
    <mergeCell ref="L344:L345"/>
    <mergeCell ref="M344:M345"/>
    <mergeCell ref="N344:N345"/>
    <mergeCell ref="O344:O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C341:C342"/>
    <mergeCell ref="D341:D342"/>
    <mergeCell ref="G341:G342"/>
    <mergeCell ref="H341:H342"/>
    <mergeCell ref="M341:M342"/>
    <mergeCell ref="V344:V345"/>
    <mergeCell ref="Q344:Q345"/>
    <mergeCell ref="R344:R345"/>
    <mergeCell ref="S344:S345"/>
    <mergeCell ref="T344:T345"/>
    <mergeCell ref="T350:T351"/>
    <mergeCell ref="U350:U351"/>
    <mergeCell ref="V350:V351"/>
    <mergeCell ref="W350:W351"/>
    <mergeCell ref="X350:X351"/>
    <mergeCell ref="A340:A341"/>
    <mergeCell ref="B340:B342"/>
    <mergeCell ref="C340:M340"/>
    <mergeCell ref="N340:T340"/>
    <mergeCell ref="X340:X342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S352:S353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B352:B353"/>
    <mergeCell ref="C352:C353"/>
    <mergeCell ref="D352:D353"/>
    <mergeCell ref="E352:E353"/>
    <mergeCell ref="F352:F353"/>
    <mergeCell ref="N350:N351"/>
    <mergeCell ref="M350:M351"/>
    <mergeCell ref="G350:G351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V356:V357"/>
    <mergeCell ref="T352:T353"/>
    <mergeCell ref="U352:U353"/>
    <mergeCell ref="V352:V353"/>
    <mergeCell ref="W352:W353"/>
    <mergeCell ref="X352:X353"/>
    <mergeCell ref="E354:E355"/>
    <mergeCell ref="F354:F355"/>
    <mergeCell ref="G354:G355"/>
    <mergeCell ref="S356:S357"/>
    <mergeCell ref="T356:T357"/>
    <mergeCell ref="U356:U357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B356:B357"/>
    <mergeCell ref="C356:C357"/>
    <mergeCell ref="D356:D357"/>
    <mergeCell ref="E356:E357"/>
    <mergeCell ref="F356:F357"/>
    <mergeCell ref="N354:N355"/>
    <mergeCell ref="M354:M355"/>
    <mergeCell ref="B354:B355"/>
    <mergeCell ref="C354:C355"/>
    <mergeCell ref="D354:D355"/>
    <mergeCell ref="T358:T359"/>
    <mergeCell ref="U358:U359"/>
    <mergeCell ref="V358:V359"/>
    <mergeCell ref="W358:W359"/>
    <mergeCell ref="X358:X359"/>
    <mergeCell ref="T354:T355"/>
    <mergeCell ref="U354:U355"/>
    <mergeCell ref="V354:V355"/>
    <mergeCell ref="W354:W355"/>
    <mergeCell ref="X354:X355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E358:E359"/>
    <mergeCell ref="F358:F359"/>
    <mergeCell ref="G358:G359"/>
    <mergeCell ref="S360:S361"/>
    <mergeCell ref="W356:W357"/>
    <mergeCell ref="X356:X357"/>
    <mergeCell ref="M356:M357"/>
    <mergeCell ref="N356:N357"/>
    <mergeCell ref="O356:O357"/>
    <mergeCell ref="P356:P357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B360:B361"/>
    <mergeCell ref="C360:C361"/>
    <mergeCell ref="D360:D361"/>
    <mergeCell ref="E360:E361"/>
    <mergeCell ref="F360:F361"/>
    <mergeCell ref="N358:N359"/>
    <mergeCell ref="M358:M359"/>
    <mergeCell ref="B358:B359"/>
    <mergeCell ref="C358:C359"/>
    <mergeCell ref="D358:D359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V364:V365"/>
    <mergeCell ref="T360:T361"/>
    <mergeCell ref="U360:U361"/>
    <mergeCell ref="V360:V361"/>
    <mergeCell ref="W360:W361"/>
    <mergeCell ref="X360:X361"/>
    <mergeCell ref="E362:E363"/>
    <mergeCell ref="F362:F363"/>
    <mergeCell ref="G362:G363"/>
    <mergeCell ref="S364:S365"/>
    <mergeCell ref="T364:T365"/>
    <mergeCell ref="U364:U365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B364:B365"/>
    <mergeCell ref="C364:C365"/>
    <mergeCell ref="D364:D365"/>
    <mergeCell ref="E364:E365"/>
    <mergeCell ref="F364:F365"/>
    <mergeCell ref="N362:N363"/>
    <mergeCell ref="M362:M363"/>
    <mergeCell ref="B362:B363"/>
    <mergeCell ref="C362:C363"/>
    <mergeCell ref="D362:D363"/>
    <mergeCell ref="T368:T369"/>
    <mergeCell ref="U368:U369"/>
    <mergeCell ref="V368:V369"/>
    <mergeCell ref="W368:W369"/>
    <mergeCell ref="X368:X369"/>
    <mergeCell ref="T362:T363"/>
    <mergeCell ref="U362:U363"/>
    <mergeCell ref="V362:V363"/>
    <mergeCell ref="W362:W363"/>
    <mergeCell ref="X362:X363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E368:E369"/>
    <mergeCell ref="F368:F369"/>
    <mergeCell ref="G368:G369"/>
    <mergeCell ref="S370:S371"/>
    <mergeCell ref="W364:W365"/>
    <mergeCell ref="X364:X365"/>
    <mergeCell ref="M364:M365"/>
    <mergeCell ref="N364:N365"/>
    <mergeCell ref="O364:O365"/>
    <mergeCell ref="P364:P365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B370:B371"/>
    <mergeCell ref="C370:C371"/>
    <mergeCell ref="D370:D371"/>
    <mergeCell ref="E370:E371"/>
    <mergeCell ref="F370:F371"/>
    <mergeCell ref="N368:N369"/>
    <mergeCell ref="M368:M369"/>
    <mergeCell ref="B368:B369"/>
    <mergeCell ref="C368:C369"/>
    <mergeCell ref="D368:D369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V377:V378"/>
    <mergeCell ref="W377:W378"/>
    <mergeCell ref="X377:X378"/>
    <mergeCell ref="T370:T371"/>
    <mergeCell ref="U370:U371"/>
    <mergeCell ref="V370:V371"/>
    <mergeCell ref="W370:W371"/>
    <mergeCell ref="X370:X371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U379:U380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G379:G380"/>
    <mergeCell ref="H379:H380"/>
    <mergeCell ref="P377:P378"/>
    <mergeCell ref="Q377:Q378"/>
    <mergeCell ref="R377:R378"/>
    <mergeCell ref="S377:S378"/>
    <mergeCell ref="I377:I378"/>
    <mergeCell ref="T381:T382"/>
    <mergeCell ref="U381:U382"/>
    <mergeCell ref="V381:V382"/>
    <mergeCell ref="W381:W382"/>
    <mergeCell ref="X381:X382"/>
    <mergeCell ref="B379:B380"/>
    <mergeCell ref="C379:C380"/>
    <mergeCell ref="D379:D380"/>
    <mergeCell ref="E379:E380"/>
    <mergeCell ref="F379:F380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S383:S384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B383:B384"/>
    <mergeCell ref="C383:C384"/>
    <mergeCell ref="D383:D384"/>
    <mergeCell ref="E383:E384"/>
    <mergeCell ref="F383:F384"/>
    <mergeCell ref="N381:N382"/>
    <mergeCell ref="M381:M382"/>
    <mergeCell ref="R383:R384"/>
    <mergeCell ref="G383:G384"/>
    <mergeCell ref="H383:H384"/>
    <mergeCell ref="I383:I384"/>
    <mergeCell ref="J383:J384"/>
    <mergeCell ref="K383:K384"/>
    <mergeCell ref="L383:L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M395:M396"/>
    <mergeCell ref="O395:O396"/>
    <mergeCell ref="T385:T386"/>
    <mergeCell ref="W398:W399"/>
    <mergeCell ref="U385:U386"/>
    <mergeCell ref="V385:V386"/>
    <mergeCell ref="W385:W386"/>
    <mergeCell ref="R385:R386"/>
    <mergeCell ref="S385:S386"/>
    <mergeCell ref="T395:T396"/>
    <mergeCell ref="I398:I399"/>
    <mergeCell ref="J398:J399"/>
    <mergeCell ref="C395:C396"/>
    <mergeCell ref="D395:D396"/>
    <mergeCell ref="G395:G396"/>
    <mergeCell ref="H395:H396"/>
    <mergeCell ref="V400:V401"/>
    <mergeCell ref="W400:W401"/>
    <mergeCell ref="X400:X401"/>
    <mergeCell ref="B398:B399"/>
    <mergeCell ref="C398:C399"/>
    <mergeCell ref="D398:D399"/>
    <mergeCell ref="E398:E399"/>
    <mergeCell ref="F398:F399"/>
    <mergeCell ref="G398:G399"/>
    <mergeCell ref="H398:H399"/>
    <mergeCell ref="K398:K399"/>
    <mergeCell ref="L398:L399"/>
    <mergeCell ref="M398:M399"/>
    <mergeCell ref="N398:N399"/>
    <mergeCell ref="O398:O399"/>
    <mergeCell ref="P398:P399"/>
    <mergeCell ref="Q398:Q399"/>
    <mergeCell ref="R398:R399"/>
    <mergeCell ref="S398:S399"/>
    <mergeCell ref="T398:T399"/>
    <mergeCell ref="U398:U399"/>
    <mergeCell ref="V398:V399"/>
    <mergeCell ref="U402:U403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G402:G403"/>
    <mergeCell ref="H402:H403"/>
    <mergeCell ref="P400:P401"/>
    <mergeCell ref="Q400:Q401"/>
    <mergeCell ref="R400:R401"/>
    <mergeCell ref="S400:S401"/>
    <mergeCell ref="T404:T405"/>
    <mergeCell ref="U404:U405"/>
    <mergeCell ref="V404:V405"/>
    <mergeCell ref="W404:W405"/>
    <mergeCell ref="X404:X405"/>
    <mergeCell ref="B402:B403"/>
    <mergeCell ref="C402:C403"/>
    <mergeCell ref="D402:D403"/>
    <mergeCell ref="E402:E403"/>
    <mergeCell ref="F402:F403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S406:S407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B406:B407"/>
    <mergeCell ref="C406:C407"/>
    <mergeCell ref="D406:D407"/>
    <mergeCell ref="E406:E407"/>
    <mergeCell ref="F406:F407"/>
    <mergeCell ref="N404:N405"/>
    <mergeCell ref="M404:M405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V410:V411"/>
    <mergeCell ref="T406:T407"/>
    <mergeCell ref="U406:U407"/>
    <mergeCell ref="V406:V407"/>
    <mergeCell ref="W406:W407"/>
    <mergeCell ref="X406:X407"/>
    <mergeCell ref="E408:E409"/>
    <mergeCell ref="F408:F409"/>
    <mergeCell ref="G408:G409"/>
    <mergeCell ref="S410:S411"/>
    <mergeCell ref="T410:T411"/>
    <mergeCell ref="U410:U411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B410:B411"/>
    <mergeCell ref="C410:C411"/>
    <mergeCell ref="D410:D411"/>
    <mergeCell ref="E410:E411"/>
    <mergeCell ref="F410:F411"/>
    <mergeCell ref="N408:N409"/>
    <mergeCell ref="M408:M409"/>
    <mergeCell ref="B408:B409"/>
    <mergeCell ref="C408:C409"/>
    <mergeCell ref="D408:D409"/>
    <mergeCell ref="T412:T413"/>
    <mergeCell ref="U412:U413"/>
    <mergeCell ref="V412:V413"/>
    <mergeCell ref="W412:W413"/>
    <mergeCell ref="X412:X413"/>
    <mergeCell ref="T408:T409"/>
    <mergeCell ref="U408:U409"/>
    <mergeCell ref="V408:V409"/>
    <mergeCell ref="W408:W409"/>
    <mergeCell ref="X408:X409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E412:E413"/>
    <mergeCell ref="F412:F413"/>
    <mergeCell ref="G412:G413"/>
    <mergeCell ref="S414:S415"/>
    <mergeCell ref="W410:W411"/>
    <mergeCell ref="X410:X411"/>
    <mergeCell ref="M410:M411"/>
    <mergeCell ref="N410:N411"/>
    <mergeCell ref="O410:O411"/>
    <mergeCell ref="P410:P411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B414:B415"/>
    <mergeCell ref="C414:C415"/>
    <mergeCell ref="D414:D415"/>
    <mergeCell ref="E414:E415"/>
    <mergeCell ref="F414:F415"/>
    <mergeCell ref="N412:N413"/>
    <mergeCell ref="M412:M413"/>
    <mergeCell ref="B412:B413"/>
    <mergeCell ref="C412:C413"/>
    <mergeCell ref="D412:D413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V418:V419"/>
    <mergeCell ref="T414:T415"/>
    <mergeCell ref="U414:U415"/>
    <mergeCell ref="V414:V415"/>
    <mergeCell ref="W414:W415"/>
    <mergeCell ref="X414:X415"/>
    <mergeCell ref="E416:E417"/>
    <mergeCell ref="F416:F417"/>
    <mergeCell ref="G416:G417"/>
    <mergeCell ref="S418:S419"/>
    <mergeCell ref="T418:T419"/>
    <mergeCell ref="U418:U419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B418:B419"/>
    <mergeCell ref="C418:C419"/>
    <mergeCell ref="D418:D419"/>
    <mergeCell ref="E418:E419"/>
    <mergeCell ref="F418:F419"/>
    <mergeCell ref="N416:N417"/>
    <mergeCell ref="M416:M417"/>
    <mergeCell ref="B416:B417"/>
    <mergeCell ref="C416:C417"/>
    <mergeCell ref="D416:D417"/>
    <mergeCell ref="T420:T421"/>
    <mergeCell ref="U420:U421"/>
    <mergeCell ref="V420:V421"/>
    <mergeCell ref="W420:W421"/>
    <mergeCell ref="X420:X421"/>
    <mergeCell ref="T416:T417"/>
    <mergeCell ref="U416:U417"/>
    <mergeCell ref="V416:V417"/>
    <mergeCell ref="W416:W417"/>
    <mergeCell ref="X416:X417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E420:E421"/>
    <mergeCell ref="F420:F421"/>
    <mergeCell ref="G420:G421"/>
    <mergeCell ref="S422:S423"/>
    <mergeCell ref="W418:W419"/>
    <mergeCell ref="X418:X419"/>
    <mergeCell ref="M418:M419"/>
    <mergeCell ref="N418:N419"/>
    <mergeCell ref="O418:O419"/>
    <mergeCell ref="P418:P419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B422:B423"/>
    <mergeCell ref="C422:C423"/>
    <mergeCell ref="D422:D423"/>
    <mergeCell ref="E422:E423"/>
    <mergeCell ref="F422:F423"/>
    <mergeCell ref="N420:N421"/>
    <mergeCell ref="M420:M421"/>
    <mergeCell ref="B420:B421"/>
    <mergeCell ref="C420:C421"/>
    <mergeCell ref="D420:D421"/>
    <mergeCell ref="R422:R423"/>
    <mergeCell ref="G422:G423"/>
    <mergeCell ref="H422:H423"/>
    <mergeCell ref="I422:I423"/>
    <mergeCell ref="J422:J423"/>
    <mergeCell ref="K422:K423"/>
    <mergeCell ref="L422:L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E427:E428"/>
    <mergeCell ref="F427:F428"/>
    <mergeCell ref="G427:G428"/>
    <mergeCell ref="S430:S431"/>
    <mergeCell ref="T430:T431"/>
    <mergeCell ref="U430:U431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B430:B431"/>
    <mergeCell ref="C430:C431"/>
    <mergeCell ref="D430:D431"/>
    <mergeCell ref="E430:E431"/>
    <mergeCell ref="F430:F431"/>
    <mergeCell ref="N427:N428"/>
    <mergeCell ref="M427:M428"/>
    <mergeCell ref="B427:B428"/>
    <mergeCell ref="C427:C428"/>
    <mergeCell ref="D427:D428"/>
    <mergeCell ref="W432:W433"/>
    <mergeCell ref="X432:X433"/>
    <mergeCell ref="T427:T428"/>
    <mergeCell ref="U427:U428"/>
    <mergeCell ref="V427:V428"/>
    <mergeCell ref="W427:W428"/>
    <mergeCell ref="X427:X428"/>
    <mergeCell ref="V430:V431"/>
    <mergeCell ref="G430:G431"/>
    <mergeCell ref="H430:H431"/>
    <mergeCell ref="I430:I431"/>
    <mergeCell ref="J430:J431"/>
    <mergeCell ref="K430:K431"/>
    <mergeCell ref="L430:L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X435:X437"/>
    <mergeCell ref="N432:N433"/>
    <mergeCell ref="O432:O433"/>
    <mergeCell ref="P432:P433"/>
    <mergeCell ref="Q432:Q433"/>
    <mergeCell ref="R432:R433"/>
    <mergeCell ref="S432:S433"/>
    <mergeCell ref="T436:T437"/>
    <mergeCell ref="U432:U433"/>
    <mergeCell ref="V432:V433"/>
    <mergeCell ref="M436:M437"/>
    <mergeCell ref="O436:O437"/>
    <mergeCell ref="T432:T433"/>
    <mergeCell ref="W439:W440"/>
    <mergeCell ref="A435:A436"/>
    <mergeCell ref="B435:B437"/>
    <mergeCell ref="C435:M435"/>
    <mergeCell ref="N435:T435"/>
    <mergeCell ref="H432:H433"/>
    <mergeCell ref="I432:I433"/>
    <mergeCell ref="I439:I440"/>
    <mergeCell ref="J439:J440"/>
    <mergeCell ref="C436:C437"/>
    <mergeCell ref="D436:D437"/>
    <mergeCell ref="G436:G437"/>
    <mergeCell ref="H436:H437"/>
    <mergeCell ref="V441:V442"/>
    <mergeCell ref="W441:W442"/>
    <mergeCell ref="X441:X442"/>
    <mergeCell ref="B439:B440"/>
    <mergeCell ref="C439:C440"/>
    <mergeCell ref="D439:D440"/>
    <mergeCell ref="E439:E440"/>
    <mergeCell ref="F439:F440"/>
    <mergeCell ref="G439:G440"/>
    <mergeCell ref="H439:H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U439:U440"/>
    <mergeCell ref="V439:V440"/>
    <mergeCell ref="U445:U446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G445:G446"/>
    <mergeCell ref="H445:H446"/>
    <mergeCell ref="P441:P442"/>
    <mergeCell ref="Q441:Q442"/>
    <mergeCell ref="R441:R442"/>
    <mergeCell ref="S441:S442"/>
    <mergeCell ref="T447:T448"/>
    <mergeCell ref="U447:U448"/>
    <mergeCell ref="V447:V448"/>
    <mergeCell ref="W447:W448"/>
    <mergeCell ref="X447:X448"/>
    <mergeCell ref="B445:B446"/>
    <mergeCell ref="C445:C446"/>
    <mergeCell ref="D445:D446"/>
    <mergeCell ref="E445:E446"/>
    <mergeCell ref="F445:F446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S449:S450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B449:B450"/>
    <mergeCell ref="C449:C450"/>
    <mergeCell ref="D449:D450"/>
    <mergeCell ref="E449:E450"/>
    <mergeCell ref="F449:F450"/>
    <mergeCell ref="N447:N448"/>
    <mergeCell ref="M447:M448"/>
    <mergeCell ref="R449:R450"/>
    <mergeCell ref="G449:G450"/>
    <mergeCell ref="H449:H450"/>
    <mergeCell ref="I449:I450"/>
    <mergeCell ref="J449:J450"/>
    <mergeCell ref="K449:K450"/>
    <mergeCell ref="L449:L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M453:M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M457:M458"/>
    <mergeCell ref="O457:O458"/>
    <mergeCell ref="T453:T454"/>
    <mergeCell ref="W460:W461"/>
    <mergeCell ref="U453:U454"/>
    <mergeCell ref="V453:V454"/>
    <mergeCell ref="W453:W454"/>
    <mergeCell ref="R453:R454"/>
    <mergeCell ref="S453:S454"/>
    <mergeCell ref="T457:T458"/>
    <mergeCell ref="I460:I461"/>
    <mergeCell ref="J460:J461"/>
    <mergeCell ref="C457:C458"/>
    <mergeCell ref="D457:D458"/>
    <mergeCell ref="G457:G458"/>
    <mergeCell ref="H457:H458"/>
    <mergeCell ref="V462:V463"/>
    <mergeCell ref="W462:W463"/>
    <mergeCell ref="X462:X463"/>
    <mergeCell ref="B460:B461"/>
    <mergeCell ref="C460:C461"/>
    <mergeCell ref="D460:D461"/>
    <mergeCell ref="E460:E461"/>
    <mergeCell ref="F460:F461"/>
    <mergeCell ref="G460:G461"/>
    <mergeCell ref="H460:H461"/>
    <mergeCell ref="K460:K461"/>
    <mergeCell ref="L460:L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U464:U465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G464:G465"/>
    <mergeCell ref="H464:H465"/>
    <mergeCell ref="P462:P463"/>
    <mergeCell ref="Q462:Q463"/>
    <mergeCell ref="R462:R463"/>
    <mergeCell ref="S462:S463"/>
    <mergeCell ref="T466:T467"/>
    <mergeCell ref="U466:U467"/>
    <mergeCell ref="V466:V467"/>
    <mergeCell ref="W466:W467"/>
    <mergeCell ref="X466:X467"/>
    <mergeCell ref="B464:B465"/>
    <mergeCell ref="C464:C465"/>
    <mergeCell ref="D464:D465"/>
    <mergeCell ref="E464:E465"/>
    <mergeCell ref="F464:F465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S468:S469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B468:B469"/>
    <mergeCell ref="C468:C469"/>
    <mergeCell ref="D468:D469"/>
    <mergeCell ref="E468:E469"/>
    <mergeCell ref="F468:F469"/>
    <mergeCell ref="N466:N467"/>
    <mergeCell ref="M466:M467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V474:V475"/>
    <mergeCell ref="T468:T469"/>
    <mergeCell ref="U468:U469"/>
    <mergeCell ref="V468:V469"/>
    <mergeCell ref="W468:W469"/>
    <mergeCell ref="X468:X469"/>
    <mergeCell ref="E470:E471"/>
    <mergeCell ref="F470:F471"/>
    <mergeCell ref="G470:G471"/>
    <mergeCell ref="S474:S475"/>
    <mergeCell ref="T474:T475"/>
    <mergeCell ref="U474:U475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B474:B475"/>
    <mergeCell ref="C474:C475"/>
    <mergeCell ref="D474:D475"/>
    <mergeCell ref="E474:E475"/>
    <mergeCell ref="F474:F475"/>
    <mergeCell ref="N470:N471"/>
    <mergeCell ref="M470:M471"/>
    <mergeCell ref="B470:B471"/>
    <mergeCell ref="C470:C471"/>
    <mergeCell ref="D470:D471"/>
    <mergeCell ref="T476:T477"/>
    <mergeCell ref="U476:U477"/>
    <mergeCell ref="V476:V477"/>
    <mergeCell ref="W476:W477"/>
    <mergeCell ref="X476:X477"/>
    <mergeCell ref="T470:T471"/>
    <mergeCell ref="U470:U471"/>
    <mergeCell ref="V470:V471"/>
    <mergeCell ref="W470:W471"/>
    <mergeCell ref="X470:X471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E476:E477"/>
    <mergeCell ref="F476:F477"/>
    <mergeCell ref="G476:G477"/>
    <mergeCell ref="S478:S479"/>
    <mergeCell ref="W474:W475"/>
    <mergeCell ref="X474:X475"/>
    <mergeCell ref="M474:M475"/>
    <mergeCell ref="N474:N475"/>
    <mergeCell ref="O474:O475"/>
    <mergeCell ref="P474:P475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B478:B479"/>
    <mergeCell ref="C478:C479"/>
    <mergeCell ref="D478:D479"/>
    <mergeCell ref="E478:E479"/>
    <mergeCell ref="F478:F479"/>
    <mergeCell ref="N476:N477"/>
    <mergeCell ref="M476:M477"/>
    <mergeCell ref="B476:B477"/>
    <mergeCell ref="C476:C477"/>
    <mergeCell ref="D476:D477"/>
    <mergeCell ref="R478:R479"/>
    <mergeCell ref="G478:G479"/>
    <mergeCell ref="H478:H479"/>
    <mergeCell ref="I478:I479"/>
    <mergeCell ref="J478:J479"/>
    <mergeCell ref="K478:K479"/>
    <mergeCell ref="L478:L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E480:E481"/>
    <mergeCell ref="F480:F481"/>
    <mergeCell ref="G480:G481"/>
    <mergeCell ref="S482:S483"/>
    <mergeCell ref="T482:T483"/>
    <mergeCell ref="U482:U483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B482:B483"/>
    <mergeCell ref="C482:C483"/>
    <mergeCell ref="D482:D483"/>
    <mergeCell ref="E482:E483"/>
    <mergeCell ref="F482:F483"/>
    <mergeCell ref="N480:N481"/>
    <mergeCell ref="M480:M481"/>
    <mergeCell ref="B480:B481"/>
    <mergeCell ref="C480:C481"/>
    <mergeCell ref="D480:D481"/>
    <mergeCell ref="W484:W485"/>
    <mergeCell ref="X484:X485"/>
    <mergeCell ref="T480:T481"/>
    <mergeCell ref="U480:U481"/>
    <mergeCell ref="V480:V481"/>
    <mergeCell ref="W480:W481"/>
    <mergeCell ref="X480:X481"/>
    <mergeCell ref="V482:V483"/>
    <mergeCell ref="G482:G483"/>
    <mergeCell ref="H482:H483"/>
    <mergeCell ref="I482:I483"/>
    <mergeCell ref="J482:J483"/>
    <mergeCell ref="K482:K483"/>
    <mergeCell ref="L482:L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X487:X489"/>
    <mergeCell ref="N484:N485"/>
    <mergeCell ref="O484:O485"/>
    <mergeCell ref="P484:P485"/>
    <mergeCell ref="Q484:Q485"/>
    <mergeCell ref="R484:R485"/>
    <mergeCell ref="S484:S485"/>
    <mergeCell ref="T488:T489"/>
    <mergeCell ref="U484:U485"/>
    <mergeCell ref="V484:V485"/>
    <mergeCell ref="M488:M489"/>
    <mergeCell ref="O488:O489"/>
    <mergeCell ref="T484:T485"/>
    <mergeCell ref="W490:W491"/>
    <mergeCell ref="A487:A488"/>
    <mergeCell ref="B487:B489"/>
    <mergeCell ref="C487:M487"/>
    <mergeCell ref="N487:T487"/>
    <mergeCell ref="H484:H485"/>
    <mergeCell ref="I484:I485"/>
    <mergeCell ref="H490:H491"/>
    <mergeCell ref="I490:I491"/>
    <mergeCell ref="J490:J491"/>
    <mergeCell ref="C488:C489"/>
    <mergeCell ref="D488:D489"/>
    <mergeCell ref="G488:G489"/>
    <mergeCell ref="H488:H489"/>
    <mergeCell ref="P490:P491"/>
    <mergeCell ref="V492:V493"/>
    <mergeCell ref="W492:W493"/>
    <mergeCell ref="X492:X493"/>
    <mergeCell ref="B490:B491"/>
    <mergeCell ref="C490:C491"/>
    <mergeCell ref="D490:D491"/>
    <mergeCell ref="E490:E491"/>
    <mergeCell ref="F490:F491"/>
    <mergeCell ref="G490:G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U492:U493"/>
    <mergeCell ref="J492:J493"/>
    <mergeCell ref="K492:K493"/>
    <mergeCell ref="L492:L493"/>
    <mergeCell ref="M492:M493"/>
    <mergeCell ref="N492:N493"/>
    <mergeCell ref="O492:O493"/>
    <mergeCell ref="H494:H495"/>
    <mergeCell ref="P492:P493"/>
    <mergeCell ref="Q492:Q493"/>
    <mergeCell ref="R492:R493"/>
    <mergeCell ref="S492:S493"/>
    <mergeCell ref="T492:T493"/>
    <mergeCell ref="B494:B495"/>
    <mergeCell ref="C494:C495"/>
    <mergeCell ref="D494:D495"/>
    <mergeCell ref="E494:E495"/>
    <mergeCell ref="F494:F495"/>
    <mergeCell ref="G494:G49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V504:V505"/>
    <mergeCell ref="D499:D500"/>
    <mergeCell ref="G499:G500"/>
    <mergeCell ref="H499:H500"/>
    <mergeCell ref="M499:M500"/>
    <mergeCell ref="O499:O500"/>
    <mergeCell ref="T499:T500"/>
    <mergeCell ref="E502:E503"/>
    <mergeCell ref="F502:F503"/>
    <mergeCell ref="G502:G503"/>
    <mergeCell ref="S504:S505"/>
    <mergeCell ref="T504:T505"/>
    <mergeCell ref="U504:U505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B504:B505"/>
    <mergeCell ref="C504:C505"/>
    <mergeCell ref="D504:D505"/>
    <mergeCell ref="E504:E505"/>
    <mergeCell ref="F504:F505"/>
    <mergeCell ref="N502:N503"/>
    <mergeCell ref="M502:M503"/>
    <mergeCell ref="B502:B503"/>
    <mergeCell ref="C502:C503"/>
    <mergeCell ref="D502:D503"/>
    <mergeCell ref="T508:T509"/>
    <mergeCell ref="U508:U509"/>
    <mergeCell ref="V508:V509"/>
    <mergeCell ref="W508:W509"/>
    <mergeCell ref="X508:X509"/>
    <mergeCell ref="T502:T503"/>
    <mergeCell ref="U502:U503"/>
    <mergeCell ref="V502:V503"/>
    <mergeCell ref="W502:W503"/>
    <mergeCell ref="X502:X503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E508:E509"/>
    <mergeCell ref="F508:F509"/>
    <mergeCell ref="G508:G509"/>
    <mergeCell ref="S510:S511"/>
    <mergeCell ref="W504:W505"/>
    <mergeCell ref="X504:X505"/>
    <mergeCell ref="M504:M505"/>
    <mergeCell ref="N504:N505"/>
    <mergeCell ref="O504:O505"/>
    <mergeCell ref="P504:P505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B510:B511"/>
    <mergeCell ref="C510:C511"/>
    <mergeCell ref="D510:D511"/>
    <mergeCell ref="E510:E511"/>
    <mergeCell ref="F510:F511"/>
    <mergeCell ref="N508:N509"/>
    <mergeCell ref="M508:M509"/>
    <mergeCell ref="B508:B509"/>
    <mergeCell ref="C508:C509"/>
    <mergeCell ref="D508:D509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V514:V515"/>
    <mergeCell ref="T510:T511"/>
    <mergeCell ref="U510:U511"/>
    <mergeCell ref="V510:V511"/>
    <mergeCell ref="W510:W511"/>
    <mergeCell ref="X510:X511"/>
    <mergeCell ref="E512:E513"/>
    <mergeCell ref="F512:F513"/>
    <mergeCell ref="G512:G513"/>
    <mergeCell ref="S514:S515"/>
    <mergeCell ref="T514:T515"/>
    <mergeCell ref="U514:U515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B514:B515"/>
    <mergeCell ref="C514:C515"/>
    <mergeCell ref="D514:D515"/>
    <mergeCell ref="E514:E515"/>
    <mergeCell ref="F514:F515"/>
    <mergeCell ref="N512:N513"/>
    <mergeCell ref="M512:M513"/>
    <mergeCell ref="B512:B513"/>
    <mergeCell ref="C512:C513"/>
    <mergeCell ref="D512:D513"/>
    <mergeCell ref="T516:T517"/>
    <mergeCell ref="U516:U517"/>
    <mergeCell ref="V516:V517"/>
    <mergeCell ref="W516:W517"/>
    <mergeCell ref="X516:X517"/>
    <mergeCell ref="T512:T513"/>
    <mergeCell ref="U512:U513"/>
    <mergeCell ref="V512:V513"/>
    <mergeCell ref="W512:W513"/>
    <mergeCell ref="X512:X513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E516:E517"/>
    <mergeCell ref="F516:F517"/>
    <mergeCell ref="G516:G517"/>
    <mergeCell ref="S518:S519"/>
    <mergeCell ref="W514:W515"/>
    <mergeCell ref="X514:X515"/>
    <mergeCell ref="M514:M515"/>
    <mergeCell ref="N514:N515"/>
    <mergeCell ref="O514:O515"/>
    <mergeCell ref="P514:P515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B518:B519"/>
    <mergeCell ref="C518:C519"/>
    <mergeCell ref="D518:D519"/>
    <mergeCell ref="E518:E519"/>
    <mergeCell ref="F518:F519"/>
    <mergeCell ref="N516:N517"/>
    <mergeCell ref="M516:M517"/>
    <mergeCell ref="B516:B517"/>
    <mergeCell ref="C516:C517"/>
    <mergeCell ref="D516:D517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V523:V524"/>
    <mergeCell ref="W523:W524"/>
    <mergeCell ref="X523:X524"/>
    <mergeCell ref="T518:T519"/>
    <mergeCell ref="U518:U519"/>
    <mergeCell ref="V518:V519"/>
    <mergeCell ref="W518:W519"/>
    <mergeCell ref="X518:X519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U527:U528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G527:G528"/>
    <mergeCell ref="H527:H528"/>
    <mergeCell ref="P523:P524"/>
    <mergeCell ref="Q523:Q524"/>
    <mergeCell ref="R523:R524"/>
    <mergeCell ref="S523:S524"/>
    <mergeCell ref="I523:I524"/>
    <mergeCell ref="T529:T530"/>
    <mergeCell ref="U529:U530"/>
    <mergeCell ref="V529:V530"/>
    <mergeCell ref="W529:W530"/>
    <mergeCell ref="X529:X530"/>
    <mergeCell ref="B527:B528"/>
    <mergeCell ref="C527:C528"/>
    <mergeCell ref="D527:D528"/>
    <mergeCell ref="E527:E528"/>
    <mergeCell ref="F527:F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S531:S532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B531:B532"/>
    <mergeCell ref="C531:C532"/>
    <mergeCell ref="D531:D532"/>
    <mergeCell ref="E531:E532"/>
    <mergeCell ref="F531:F532"/>
    <mergeCell ref="N529:N530"/>
    <mergeCell ref="M529:M530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V535:V536"/>
    <mergeCell ref="T531:T532"/>
    <mergeCell ref="U531:U532"/>
    <mergeCell ref="V531:V532"/>
    <mergeCell ref="W531:W532"/>
    <mergeCell ref="X531:X532"/>
    <mergeCell ref="E533:E534"/>
    <mergeCell ref="F533:F534"/>
    <mergeCell ref="G533:G534"/>
    <mergeCell ref="S535:S536"/>
    <mergeCell ref="T535:T536"/>
    <mergeCell ref="U535:U536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B535:B536"/>
    <mergeCell ref="C535:C536"/>
    <mergeCell ref="D535:D536"/>
    <mergeCell ref="E535:E536"/>
    <mergeCell ref="F535:F536"/>
    <mergeCell ref="N533:N534"/>
    <mergeCell ref="M533:M534"/>
    <mergeCell ref="B533:B534"/>
    <mergeCell ref="C533:C534"/>
    <mergeCell ref="D533:D534"/>
    <mergeCell ref="T537:T538"/>
    <mergeCell ref="U537:U538"/>
    <mergeCell ref="V537:V538"/>
    <mergeCell ref="W537:W538"/>
    <mergeCell ref="X537:X538"/>
    <mergeCell ref="T533:T534"/>
    <mergeCell ref="U533:U534"/>
    <mergeCell ref="V533:V534"/>
    <mergeCell ref="W533:W534"/>
    <mergeCell ref="X533:X534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E537:E538"/>
    <mergeCell ref="F537:F538"/>
    <mergeCell ref="G537:G538"/>
    <mergeCell ref="S539:S540"/>
    <mergeCell ref="W535:W536"/>
    <mergeCell ref="X535:X536"/>
    <mergeCell ref="M535:M536"/>
    <mergeCell ref="N535:N536"/>
    <mergeCell ref="O535:O536"/>
    <mergeCell ref="P535:P536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B539:B540"/>
    <mergeCell ref="C539:C540"/>
    <mergeCell ref="D539:D540"/>
    <mergeCell ref="E539:E540"/>
    <mergeCell ref="F539:F540"/>
    <mergeCell ref="N537:N538"/>
    <mergeCell ref="M537:M538"/>
    <mergeCell ref="B537:B538"/>
    <mergeCell ref="C537:C538"/>
    <mergeCell ref="D537:D538"/>
    <mergeCell ref="R539:R540"/>
    <mergeCell ref="G539:G540"/>
    <mergeCell ref="H539:H540"/>
    <mergeCell ref="I539:I540"/>
    <mergeCell ref="J539:J540"/>
    <mergeCell ref="K539:K540"/>
    <mergeCell ref="L539:L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L543:L544"/>
    <mergeCell ref="M543:M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M546:M547"/>
    <mergeCell ref="O546:O547"/>
    <mergeCell ref="T543:T544"/>
    <mergeCell ref="W548:W549"/>
    <mergeCell ref="U543:U544"/>
    <mergeCell ref="V543:V544"/>
    <mergeCell ref="W543:W544"/>
    <mergeCell ref="R543:R544"/>
    <mergeCell ref="S543:S544"/>
    <mergeCell ref="T546:T547"/>
    <mergeCell ref="I548:I549"/>
    <mergeCell ref="J548:J549"/>
    <mergeCell ref="C546:C547"/>
    <mergeCell ref="D546:D547"/>
    <mergeCell ref="G546:G547"/>
    <mergeCell ref="H546:H547"/>
    <mergeCell ref="V550:V551"/>
    <mergeCell ref="W550:W551"/>
    <mergeCell ref="X550:X551"/>
    <mergeCell ref="B548:B549"/>
    <mergeCell ref="C548:C549"/>
    <mergeCell ref="D548:D549"/>
    <mergeCell ref="E548:E549"/>
    <mergeCell ref="F548:F549"/>
    <mergeCell ref="G548:G549"/>
    <mergeCell ref="H548:H549"/>
    <mergeCell ref="K548:K549"/>
    <mergeCell ref="L548:L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U552:U553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G552:G553"/>
    <mergeCell ref="H552:H553"/>
    <mergeCell ref="P550:P551"/>
    <mergeCell ref="Q550:Q551"/>
    <mergeCell ref="R550:R551"/>
    <mergeCell ref="S550:S551"/>
    <mergeCell ref="T556:T557"/>
    <mergeCell ref="U556:U557"/>
    <mergeCell ref="V556:V557"/>
    <mergeCell ref="W556:W557"/>
    <mergeCell ref="X556:X557"/>
    <mergeCell ref="B552:B553"/>
    <mergeCell ref="C552:C553"/>
    <mergeCell ref="D552:D553"/>
    <mergeCell ref="E552:E553"/>
    <mergeCell ref="F552:F553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S558:S559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B558:B559"/>
    <mergeCell ref="C558:C559"/>
    <mergeCell ref="D558:D559"/>
    <mergeCell ref="E558:E559"/>
    <mergeCell ref="F558:F559"/>
    <mergeCell ref="N556:N557"/>
    <mergeCell ref="M556:M557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V562:V563"/>
    <mergeCell ref="T558:T559"/>
    <mergeCell ref="U558:U559"/>
    <mergeCell ref="V558:V559"/>
    <mergeCell ref="W558:W559"/>
    <mergeCell ref="X558:X559"/>
    <mergeCell ref="E560:E561"/>
    <mergeCell ref="F560:F561"/>
    <mergeCell ref="G560:G561"/>
    <mergeCell ref="S562:S563"/>
    <mergeCell ref="T562:T563"/>
    <mergeCell ref="U562:U563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B562:B563"/>
    <mergeCell ref="C562:C563"/>
    <mergeCell ref="D562:D563"/>
    <mergeCell ref="E562:E563"/>
    <mergeCell ref="F562:F563"/>
    <mergeCell ref="N560:N561"/>
    <mergeCell ref="M560:M561"/>
    <mergeCell ref="B560:B561"/>
    <mergeCell ref="C560:C561"/>
    <mergeCell ref="D560:D561"/>
    <mergeCell ref="T564:T565"/>
    <mergeCell ref="U564:U565"/>
    <mergeCell ref="V564:V565"/>
    <mergeCell ref="W564:W565"/>
    <mergeCell ref="X564:X565"/>
    <mergeCell ref="T560:T561"/>
    <mergeCell ref="U560:U561"/>
    <mergeCell ref="V560:V561"/>
    <mergeCell ref="W560:W561"/>
    <mergeCell ref="X560:X561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E564:E565"/>
    <mergeCell ref="F564:F565"/>
    <mergeCell ref="G564:G565"/>
    <mergeCell ref="S566:S567"/>
    <mergeCell ref="W562:W563"/>
    <mergeCell ref="X562:X563"/>
    <mergeCell ref="M562:M563"/>
    <mergeCell ref="N562:N563"/>
    <mergeCell ref="O562:O563"/>
    <mergeCell ref="P562:P563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B566:B567"/>
    <mergeCell ref="C566:C567"/>
    <mergeCell ref="D566:D567"/>
    <mergeCell ref="E566:E567"/>
    <mergeCell ref="F566:F567"/>
    <mergeCell ref="N564:N565"/>
    <mergeCell ref="M564:M565"/>
    <mergeCell ref="B564:B565"/>
    <mergeCell ref="C564:C565"/>
    <mergeCell ref="D564:D565"/>
    <mergeCell ref="G566:G567"/>
    <mergeCell ref="H566:H567"/>
    <mergeCell ref="I566:I567"/>
    <mergeCell ref="J566:J567"/>
    <mergeCell ref="K566:K567"/>
    <mergeCell ref="L566:L567"/>
    <mergeCell ref="X566:X567"/>
    <mergeCell ref="M566:M567"/>
    <mergeCell ref="N566:N567"/>
    <mergeCell ref="O566:O567"/>
    <mergeCell ref="P566:P567"/>
    <mergeCell ref="Q566:Q567"/>
    <mergeCell ref="R566:R567"/>
    <mergeCell ref="U572:U573"/>
    <mergeCell ref="V572:V573"/>
    <mergeCell ref="T566:T567"/>
    <mergeCell ref="U566:U567"/>
    <mergeCell ref="V566:V567"/>
    <mergeCell ref="W566:W567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7:U578"/>
    <mergeCell ref="J577:J578"/>
    <mergeCell ref="K577:K578"/>
    <mergeCell ref="L577:L578"/>
    <mergeCell ref="M577:M578"/>
    <mergeCell ref="N577:N578"/>
    <mergeCell ref="O577:O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C575:C576"/>
    <mergeCell ref="D575:D576"/>
    <mergeCell ref="G575:G576"/>
    <mergeCell ref="H575:H576"/>
    <mergeCell ref="M575:M576"/>
    <mergeCell ref="V577:V578"/>
    <mergeCell ref="Q577:Q578"/>
    <mergeCell ref="R577:R578"/>
    <mergeCell ref="S577:S578"/>
    <mergeCell ref="T577:T578"/>
    <mergeCell ref="T581:T582"/>
    <mergeCell ref="U581:U582"/>
    <mergeCell ref="V581:V582"/>
    <mergeCell ref="W581:W582"/>
    <mergeCell ref="X581:X582"/>
    <mergeCell ref="A574:A575"/>
    <mergeCell ref="B574:B576"/>
    <mergeCell ref="C574:M574"/>
    <mergeCell ref="N574:T574"/>
    <mergeCell ref="X574:X576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S583:S584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B583:B584"/>
    <mergeCell ref="C583:C584"/>
    <mergeCell ref="D583:D584"/>
    <mergeCell ref="E583:E584"/>
    <mergeCell ref="F583:F584"/>
    <mergeCell ref="N581:N582"/>
    <mergeCell ref="M581:M582"/>
    <mergeCell ref="G581:G582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V587:V588"/>
    <mergeCell ref="T583:T584"/>
    <mergeCell ref="U583:U584"/>
    <mergeCell ref="V583:V584"/>
    <mergeCell ref="W583:W584"/>
    <mergeCell ref="X583:X584"/>
    <mergeCell ref="E585:E586"/>
    <mergeCell ref="F585:F586"/>
    <mergeCell ref="G585:G586"/>
    <mergeCell ref="S587:S588"/>
    <mergeCell ref="T587:T588"/>
    <mergeCell ref="U587:U588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B587:B588"/>
    <mergeCell ref="C587:C588"/>
    <mergeCell ref="D587:D588"/>
    <mergeCell ref="E587:E588"/>
    <mergeCell ref="F587:F588"/>
    <mergeCell ref="N585:N586"/>
    <mergeCell ref="M585:M586"/>
    <mergeCell ref="B585:B586"/>
    <mergeCell ref="C585:C586"/>
    <mergeCell ref="D585:D586"/>
    <mergeCell ref="T589:T590"/>
    <mergeCell ref="U589:U590"/>
    <mergeCell ref="V589:V590"/>
    <mergeCell ref="W589:W590"/>
    <mergeCell ref="X589:X590"/>
    <mergeCell ref="T585:T586"/>
    <mergeCell ref="U585:U586"/>
    <mergeCell ref="V585:V586"/>
    <mergeCell ref="W585:W586"/>
    <mergeCell ref="X585:X586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E589:E590"/>
    <mergeCell ref="F589:F590"/>
    <mergeCell ref="G589:G590"/>
    <mergeCell ref="S593:S594"/>
    <mergeCell ref="W587:W588"/>
    <mergeCell ref="X587:X588"/>
    <mergeCell ref="M587:M588"/>
    <mergeCell ref="N587:N588"/>
    <mergeCell ref="O587:O588"/>
    <mergeCell ref="P587:P588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B593:B594"/>
    <mergeCell ref="C593:C594"/>
    <mergeCell ref="D593:D594"/>
    <mergeCell ref="E593:E594"/>
    <mergeCell ref="F593:F594"/>
    <mergeCell ref="N589:N590"/>
    <mergeCell ref="M589:M590"/>
    <mergeCell ref="B589:B590"/>
    <mergeCell ref="C589:C590"/>
    <mergeCell ref="D589:D590"/>
    <mergeCell ref="G593:G594"/>
    <mergeCell ref="H593:H594"/>
    <mergeCell ref="I593:I594"/>
    <mergeCell ref="J593:J594"/>
    <mergeCell ref="K593:K594"/>
    <mergeCell ref="L593:L594"/>
    <mergeCell ref="X593:X594"/>
    <mergeCell ref="M593:M594"/>
    <mergeCell ref="N593:N594"/>
    <mergeCell ref="O593:O594"/>
    <mergeCell ref="P593:P594"/>
    <mergeCell ref="Q593:Q594"/>
    <mergeCell ref="R593:R594"/>
    <mergeCell ref="U600:U601"/>
    <mergeCell ref="V600:V601"/>
    <mergeCell ref="T593:T594"/>
    <mergeCell ref="U593:U594"/>
    <mergeCell ref="V593:V594"/>
    <mergeCell ref="W593:W594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5:U606"/>
    <mergeCell ref="J605:J606"/>
    <mergeCell ref="K605:K606"/>
    <mergeCell ref="L605:L606"/>
    <mergeCell ref="M605:M606"/>
    <mergeCell ref="N605:N606"/>
    <mergeCell ref="O605:O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C603:C604"/>
    <mergeCell ref="D603:D604"/>
    <mergeCell ref="G603:G604"/>
    <mergeCell ref="H603:H604"/>
    <mergeCell ref="M603:M604"/>
    <mergeCell ref="V605:V606"/>
    <mergeCell ref="Q605:Q606"/>
    <mergeCell ref="R605:R606"/>
    <mergeCell ref="S605:S606"/>
    <mergeCell ref="T605:T606"/>
    <mergeCell ref="T609:T610"/>
    <mergeCell ref="U609:U610"/>
    <mergeCell ref="V609:V610"/>
    <mergeCell ref="W609:W610"/>
    <mergeCell ref="X609:X610"/>
    <mergeCell ref="A602:A603"/>
    <mergeCell ref="B602:B604"/>
    <mergeCell ref="C602:M602"/>
    <mergeCell ref="N602:T602"/>
    <mergeCell ref="X602:X604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S611:S612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B611:B612"/>
    <mergeCell ref="C611:C612"/>
    <mergeCell ref="D611:D612"/>
    <mergeCell ref="E611:E612"/>
    <mergeCell ref="F611:F612"/>
    <mergeCell ref="N609:N610"/>
    <mergeCell ref="M609:M610"/>
    <mergeCell ref="G609:G610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V615:V616"/>
    <mergeCell ref="T611:T612"/>
    <mergeCell ref="U611:U612"/>
    <mergeCell ref="V611:V612"/>
    <mergeCell ref="W611:W612"/>
    <mergeCell ref="X611:X612"/>
    <mergeCell ref="E613:E614"/>
    <mergeCell ref="F613:F614"/>
    <mergeCell ref="G613:G614"/>
    <mergeCell ref="S615:S616"/>
    <mergeCell ref="T615:T616"/>
    <mergeCell ref="U615:U616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B615:B616"/>
    <mergeCell ref="C615:C616"/>
    <mergeCell ref="D615:D616"/>
    <mergeCell ref="E615:E616"/>
    <mergeCell ref="F615:F616"/>
    <mergeCell ref="N613:N614"/>
    <mergeCell ref="M613:M614"/>
    <mergeCell ref="B613:B614"/>
    <mergeCell ref="C613:C614"/>
    <mergeCell ref="D613:D614"/>
    <mergeCell ref="T617:T618"/>
    <mergeCell ref="U617:U618"/>
    <mergeCell ref="V617:V618"/>
    <mergeCell ref="W617:W618"/>
    <mergeCell ref="X617:X618"/>
    <mergeCell ref="T613:T614"/>
    <mergeCell ref="U613:U614"/>
    <mergeCell ref="V613:V614"/>
    <mergeCell ref="W613:W614"/>
    <mergeCell ref="X613:X614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E617:E618"/>
    <mergeCell ref="F617:F618"/>
    <mergeCell ref="G617:G618"/>
    <mergeCell ref="S619:S620"/>
    <mergeCell ref="W615:W616"/>
    <mergeCell ref="X615:X616"/>
    <mergeCell ref="M615:M616"/>
    <mergeCell ref="N615:N616"/>
    <mergeCell ref="O615:O616"/>
    <mergeCell ref="P615:P616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B619:B620"/>
    <mergeCell ref="C619:C620"/>
    <mergeCell ref="D619:D620"/>
    <mergeCell ref="E619:E620"/>
    <mergeCell ref="F619:F620"/>
    <mergeCell ref="N617:N618"/>
    <mergeCell ref="M617:M618"/>
    <mergeCell ref="B617:B618"/>
    <mergeCell ref="C617:C618"/>
    <mergeCell ref="D617:D618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V623:V624"/>
    <mergeCell ref="T619:T620"/>
    <mergeCell ref="U619:U620"/>
    <mergeCell ref="V619:V620"/>
    <mergeCell ref="W619:W620"/>
    <mergeCell ref="X619:X620"/>
    <mergeCell ref="E621:E622"/>
    <mergeCell ref="F621:F622"/>
    <mergeCell ref="G621:G622"/>
    <mergeCell ref="S623:S624"/>
    <mergeCell ref="T623:T624"/>
    <mergeCell ref="U623:U624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B623:B624"/>
    <mergeCell ref="C623:C624"/>
    <mergeCell ref="D623:D624"/>
    <mergeCell ref="E623:E624"/>
    <mergeCell ref="F623:F624"/>
    <mergeCell ref="N621:N622"/>
    <mergeCell ref="M621:M622"/>
    <mergeCell ref="B621:B622"/>
    <mergeCell ref="C621:C622"/>
    <mergeCell ref="D621:D622"/>
    <mergeCell ref="T629:T630"/>
    <mergeCell ref="U629:U630"/>
    <mergeCell ref="V629:V630"/>
    <mergeCell ref="W629:W630"/>
    <mergeCell ref="X629:X630"/>
    <mergeCell ref="T621:T622"/>
    <mergeCell ref="U621:U622"/>
    <mergeCell ref="V621:V622"/>
    <mergeCell ref="W621:W622"/>
    <mergeCell ref="X621:X622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E629:E630"/>
    <mergeCell ref="F629:F630"/>
    <mergeCell ref="G629:G630"/>
    <mergeCell ref="S643:S644"/>
    <mergeCell ref="W623:W624"/>
    <mergeCell ref="X623:X624"/>
    <mergeCell ref="M623:M624"/>
    <mergeCell ref="N623:N624"/>
    <mergeCell ref="O623:O624"/>
    <mergeCell ref="P623:P624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B643:B644"/>
    <mergeCell ref="C643:C644"/>
    <mergeCell ref="D643:D644"/>
    <mergeCell ref="E643:E644"/>
    <mergeCell ref="F643:F644"/>
    <mergeCell ref="N629:N630"/>
    <mergeCell ref="M629:M630"/>
    <mergeCell ref="B629:B630"/>
    <mergeCell ref="C629:C630"/>
    <mergeCell ref="D629:D630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U658:U659"/>
    <mergeCell ref="V658:V659"/>
    <mergeCell ref="W658:W659"/>
    <mergeCell ref="X658:X659"/>
    <mergeCell ref="T643:T644"/>
    <mergeCell ref="U643:U644"/>
    <mergeCell ref="V643:V644"/>
    <mergeCell ref="W643:W644"/>
    <mergeCell ref="X643:X644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B660:B661"/>
    <mergeCell ref="C660:C661"/>
    <mergeCell ref="D660:D661"/>
    <mergeCell ref="E660:E661"/>
    <mergeCell ref="F660:F661"/>
    <mergeCell ref="G660:G661"/>
    <mergeCell ref="X662:X663"/>
    <mergeCell ref="M662:M663"/>
    <mergeCell ref="N662:N663"/>
    <mergeCell ref="O662:O663"/>
    <mergeCell ref="P662:P663"/>
    <mergeCell ref="Q662:Q663"/>
    <mergeCell ref="M660:M661"/>
    <mergeCell ref="S662:S663"/>
    <mergeCell ref="T662:T663"/>
    <mergeCell ref="U662:U663"/>
    <mergeCell ref="V662:V663"/>
    <mergeCell ref="W662:W663"/>
    <mergeCell ref="T660:T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S664:S665"/>
    <mergeCell ref="H664:H665"/>
    <mergeCell ref="I664:I665"/>
    <mergeCell ref="J664:J665"/>
    <mergeCell ref="K664:K665"/>
    <mergeCell ref="L664:L665"/>
    <mergeCell ref="M664:M665"/>
    <mergeCell ref="B666:B667"/>
    <mergeCell ref="C666:C667"/>
    <mergeCell ref="D666:D667"/>
    <mergeCell ref="E666:E667"/>
    <mergeCell ref="F666:F667"/>
    <mergeCell ref="N664:N665"/>
    <mergeCell ref="B664:B665"/>
    <mergeCell ref="C664:C665"/>
    <mergeCell ref="D664:D665"/>
    <mergeCell ref="L662:L663"/>
    <mergeCell ref="T664:T665"/>
    <mergeCell ref="U664:U665"/>
    <mergeCell ref="V664:V665"/>
    <mergeCell ref="W664:W665"/>
    <mergeCell ref="X664:X665"/>
    <mergeCell ref="O664:O665"/>
    <mergeCell ref="P664:P665"/>
    <mergeCell ref="Q664:Q665"/>
    <mergeCell ref="R664:R665"/>
    <mergeCell ref="I666:I667"/>
    <mergeCell ref="J666:J667"/>
    <mergeCell ref="K666:K667"/>
    <mergeCell ref="L666:L667"/>
    <mergeCell ref="R662:R663"/>
    <mergeCell ref="G662:G663"/>
    <mergeCell ref="H662:H663"/>
    <mergeCell ref="I662:I663"/>
    <mergeCell ref="J662:J663"/>
    <mergeCell ref="K662:K663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V670:V671"/>
    <mergeCell ref="E664:E665"/>
    <mergeCell ref="F664:F665"/>
    <mergeCell ref="G664:G665"/>
    <mergeCell ref="S666:S667"/>
    <mergeCell ref="T666:T667"/>
    <mergeCell ref="U666:U667"/>
    <mergeCell ref="V666:V667"/>
    <mergeCell ref="G666:G667"/>
    <mergeCell ref="H666:H667"/>
    <mergeCell ref="E668:E669"/>
    <mergeCell ref="F668:F669"/>
    <mergeCell ref="G668:G669"/>
    <mergeCell ref="S670:S671"/>
    <mergeCell ref="T670:T671"/>
    <mergeCell ref="U670:U671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B670:B671"/>
    <mergeCell ref="C670:C671"/>
    <mergeCell ref="D670:D671"/>
    <mergeCell ref="E670:E671"/>
    <mergeCell ref="F670:F671"/>
    <mergeCell ref="N668:N669"/>
    <mergeCell ref="M668:M669"/>
    <mergeCell ref="B668:B669"/>
    <mergeCell ref="C668:C669"/>
    <mergeCell ref="D668:D669"/>
    <mergeCell ref="T672:T673"/>
    <mergeCell ref="U672:U673"/>
    <mergeCell ref="V672:V673"/>
    <mergeCell ref="W672:W673"/>
    <mergeCell ref="X672:X673"/>
    <mergeCell ref="T668:T669"/>
    <mergeCell ref="U668:U669"/>
    <mergeCell ref="V668:V669"/>
    <mergeCell ref="W668:W669"/>
    <mergeCell ref="X668:X669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E672:E673"/>
    <mergeCell ref="F672:F673"/>
    <mergeCell ref="G672:G673"/>
    <mergeCell ref="S674:S675"/>
    <mergeCell ref="W670:W671"/>
    <mergeCell ref="X670:X671"/>
    <mergeCell ref="M670:M671"/>
    <mergeCell ref="N670:N671"/>
    <mergeCell ref="O670:O671"/>
    <mergeCell ref="P670:P671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B674:B675"/>
    <mergeCell ref="C674:C675"/>
    <mergeCell ref="D674:D675"/>
    <mergeCell ref="E674:E675"/>
    <mergeCell ref="F674:F675"/>
    <mergeCell ref="N672:N673"/>
    <mergeCell ref="M672:M673"/>
    <mergeCell ref="B672:B673"/>
    <mergeCell ref="C672:C673"/>
    <mergeCell ref="D672:D673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V678:V679"/>
    <mergeCell ref="T674:T675"/>
    <mergeCell ref="U674:U675"/>
    <mergeCell ref="V674:V675"/>
    <mergeCell ref="W674:W675"/>
    <mergeCell ref="X674:X675"/>
    <mergeCell ref="E676:E677"/>
    <mergeCell ref="F676:F677"/>
    <mergeCell ref="G676:G677"/>
    <mergeCell ref="S678:S679"/>
    <mergeCell ref="T678:T679"/>
    <mergeCell ref="U678:U679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B678:B679"/>
    <mergeCell ref="C678:C679"/>
    <mergeCell ref="D678:D679"/>
    <mergeCell ref="E678:E679"/>
    <mergeCell ref="F678:F679"/>
    <mergeCell ref="N676:N677"/>
    <mergeCell ref="M676:M677"/>
    <mergeCell ref="B676:B677"/>
    <mergeCell ref="C676:C677"/>
    <mergeCell ref="D676:D677"/>
    <mergeCell ref="T680:T681"/>
    <mergeCell ref="U680:U681"/>
    <mergeCell ref="V680:V681"/>
    <mergeCell ref="W680:W681"/>
    <mergeCell ref="X680:X681"/>
    <mergeCell ref="T676:T677"/>
    <mergeCell ref="U676:U677"/>
    <mergeCell ref="V676:V677"/>
    <mergeCell ref="W676:W677"/>
    <mergeCell ref="X676:X677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E680:E681"/>
    <mergeCell ref="F680:F681"/>
    <mergeCell ref="G680:G681"/>
    <mergeCell ref="S682:S683"/>
    <mergeCell ref="W678:W679"/>
    <mergeCell ref="X678:X679"/>
    <mergeCell ref="M678:M679"/>
    <mergeCell ref="N678:N679"/>
    <mergeCell ref="O678:O679"/>
    <mergeCell ref="P678:P679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B682:B683"/>
    <mergeCell ref="C682:C683"/>
    <mergeCell ref="D682:D683"/>
    <mergeCell ref="E682:E683"/>
    <mergeCell ref="F682:F683"/>
    <mergeCell ref="N680:N681"/>
    <mergeCell ref="M680:M681"/>
    <mergeCell ref="B680:B681"/>
    <mergeCell ref="C680:C681"/>
    <mergeCell ref="D680:D681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V686:V687"/>
    <mergeCell ref="T682:T683"/>
    <mergeCell ref="U682:U683"/>
    <mergeCell ref="V682:V683"/>
    <mergeCell ref="W682:W683"/>
    <mergeCell ref="X682:X683"/>
    <mergeCell ref="E684:E685"/>
    <mergeCell ref="F684:F685"/>
    <mergeCell ref="G684:G685"/>
    <mergeCell ref="S686:S687"/>
    <mergeCell ref="T686:T687"/>
    <mergeCell ref="U686:U687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B686:B687"/>
    <mergeCell ref="C686:C687"/>
    <mergeCell ref="D686:D687"/>
    <mergeCell ref="E686:E687"/>
    <mergeCell ref="F686:F687"/>
    <mergeCell ref="N684:N685"/>
    <mergeCell ref="M684:M685"/>
    <mergeCell ref="B684:B685"/>
    <mergeCell ref="C684:C685"/>
    <mergeCell ref="D684:D685"/>
    <mergeCell ref="T688:T689"/>
    <mergeCell ref="U688:U689"/>
    <mergeCell ref="V688:V689"/>
    <mergeCell ref="W688:W689"/>
    <mergeCell ref="X688:X689"/>
    <mergeCell ref="T684:T685"/>
    <mergeCell ref="U684:U685"/>
    <mergeCell ref="V684:V685"/>
    <mergeCell ref="W684:W685"/>
    <mergeCell ref="X684:X685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E688:E689"/>
    <mergeCell ref="F688:F689"/>
    <mergeCell ref="G688:G689"/>
    <mergeCell ref="S690:S691"/>
    <mergeCell ref="W686:W687"/>
    <mergeCell ref="X686:X687"/>
    <mergeCell ref="M686:M687"/>
    <mergeCell ref="N686:N687"/>
    <mergeCell ref="O686:O687"/>
    <mergeCell ref="P686:P687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B690:B691"/>
    <mergeCell ref="C690:C691"/>
    <mergeCell ref="D690:D691"/>
    <mergeCell ref="E690:E691"/>
    <mergeCell ref="F690:F691"/>
    <mergeCell ref="N688:N689"/>
    <mergeCell ref="M688:M689"/>
    <mergeCell ref="B688:B689"/>
    <mergeCell ref="C688:C689"/>
    <mergeCell ref="D688:D689"/>
    <mergeCell ref="R690:R691"/>
    <mergeCell ref="G690:G691"/>
    <mergeCell ref="H690:H691"/>
    <mergeCell ref="I690:I691"/>
    <mergeCell ref="J690:J691"/>
    <mergeCell ref="K690:K691"/>
    <mergeCell ref="L690:L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30 DE JUNIO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Seguridad Publica 2</vt:lpstr>
      <vt:lpstr>Proteccion civil 2</vt:lpstr>
      <vt:lpstr>Eventuales 2</vt:lpstr>
      <vt:lpstr>Nomina general 2</vt:lpstr>
      <vt:lpstr>'Eventuales 2'!Área_de_impresión</vt:lpstr>
      <vt:lpstr>'Nomina general 2'!Área_de_impresión</vt:lpstr>
      <vt:lpstr>'Proteccion civil 2'!Área_de_impresión</vt:lpstr>
      <vt:lpstr>'Seguridad Publica 2'!Área_de_impresión</vt:lpstr>
      <vt:lpstr>'Nomina general 2'!TABLA</vt:lpstr>
      <vt:lpstr>'Proteccion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2019-06-24T16:25:40Z</dcterms:created>
  <dcterms:modified xsi:type="dcterms:W3CDTF">2019-06-24T16:29:32Z</dcterms:modified>
</cp:coreProperties>
</file>