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 firstSheet="3" activeTab="3"/>
  </bookViews>
  <sheets>
    <sheet name="Nomina general 2" sheetId="1" r:id="rId1"/>
    <sheet name="Nomina eventuales 2" sheetId="2" r:id="rId2"/>
    <sheet name="Nomina Proteccion civil 2" sheetId="3" r:id="rId3"/>
    <sheet name="Nomina Seguridad pú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'Nomina eventuales 2'!$A$1:$X$191</definedName>
    <definedName name="_xlnm.Print_Area" localSheetId="0">'Nomina general 2'!$A$1:$X$694</definedName>
    <definedName name="_xlnm.Print_Area" localSheetId="2">'Nomina Proteccion civil 2'!$A$1:$X$31</definedName>
    <definedName name="_xlnm.Print_Area" localSheetId="3">'Nomina Seguridad pública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'Nomina eventuales 2'!#REF!</definedName>
    <definedName name="TABLA" localSheetId="0">'Nomina general 2'!$M$21:$M$34</definedName>
    <definedName name="TABLA" localSheetId="2">'Nomina Proteccion civil 2'!$M$5:$M$6</definedName>
    <definedName name="TABLA" localSheetId="3">'Nomina Seguridad pública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G7" i="4"/>
  <c r="M7" i="4"/>
  <c r="O7" i="4"/>
  <c r="T7" i="4" s="1"/>
  <c r="G9" i="4"/>
  <c r="M9" i="4" s="1"/>
  <c r="G11" i="4"/>
  <c r="R11" i="4" s="1"/>
  <c r="R41" i="4" s="1"/>
  <c r="M11" i="4"/>
  <c r="O11" i="4" s="1"/>
  <c r="T11" i="4" s="1"/>
  <c r="G13" i="4"/>
  <c r="M13" i="4" s="1"/>
  <c r="U13" i="4" s="1"/>
  <c r="W13" i="4" s="1"/>
  <c r="O13" i="4"/>
  <c r="T13" i="4" s="1"/>
  <c r="G15" i="4"/>
  <c r="M15" i="4"/>
  <c r="O15" i="4"/>
  <c r="T15" i="4" s="1"/>
  <c r="G17" i="4"/>
  <c r="M17" i="4"/>
  <c r="O17" i="4"/>
  <c r="R17" i="4"/>
  <c r="T17" i="4" s="1"/>
  <c r="U17" i="4" s="1"/>
  <c r="W17" i="4" s="1"/>
  <c r="G19" i="4"/>
  <c r="M19" i="4" s="1"/>
  <c r="G21" i="4"/>
  <c r="M21" i="4"/>
  <c r="O21" i="4"/>
  <c r="T21" i="4" s="1"/>
  <c r="G23" i="4"/>
  <c r="M23" i="4" s="1"/>
  <c r="G25" i="4"/>
  <c r="M25" i="4"/>
  <c r="O25" i="4"/>
  <c r="T25" i="4" s="1"/>
  <c r="G27" i="4"/>
  <c r="M27" i="4" s="1"/>
  <c r="G29" i="4"/>
  <c r="M29" i="4"/>
  <c r="O29" i="4"/>
  <c r="T29" i="4" s="1"/>
  <c r="G31" i="4"/>
  <c r="M31" i="4" s="1"/>
  <c r="G33" i="4"/>
  <c r="M33" i="4"/>
  <c r="O33" i="4"/>
  <c r="T33" i="4" s="1"/>
  <c r="G35" i="4"/>
  <c r="M35" i="4" s="1"/>
  <c r="G37" i="4"/>
  <c r="M37" i="4"/>
  <c r="O37" i="4"/>
  <c r="T37" i="4" s="1"/>
  <c r="G39" i="4"/>
  <c r="M39" i="4" s="1"/>
  <c r="H41" i="4"/>
  <c r="I41" i="4"/>
  <c r="J41" i="4"/>
  <c r="K41" i="4"/>
  <c r="L41" i="4"/>
  <c r="N41" i="4"/>
  <c r="P41" i="4"/>
  <c r="Q41" i="4"/>
  <c r="S41" i="4"/>
  <c r="V41" i="4"/>
  <c r="G46" i="4"/>
  <c r="M46" i="4"/>
  <c r="U46" i="4" s="1"/>
  <c r="O46" i="4"/>
  <c r="T46" i="4" s="1"/>
  <c r="G48" i="4"/>
  <c r="M48" i="4" s="1"/>
  <c r="U48" i="4" s="1"/>
  <c r="W48" i="4" s="1"/>
  <c r="O48" i="4"/>
  <c r="T48" i="4"/>
  <c r="G50" i="4"/>
  <c r="M50" i="4" s="1"/>
  <c r="G52" i="4"/>
  <c r="M52" i="4" s="1"/>
  <c r="U52" i="4" s="1"/>
  <c r="W52" i="4" s="1"/>
  <c r="T52" i="4"/>
  <c r="G54" i="4"/>
  <c r="M54" i="4"/>
  <c r="T54" i="4"/>
  <c r="U54" i="4" s="1"/>
  <c r="W54" i="4" s="1"/>
  <c r="G56" i="4"/>
  <c r="M56" i="4" s="1"/>
  <c r="G58" i="4"/>
  <c r="M58" i="4" s="1"/>
  <c r="U58" i="4" s="1"/>
  <c r="W58" i="4" s="1"/>
  <c r="O58" i="4"/>
  <c r="T58" i="4" s="1"/>
  <c r="G60" i="4"/>
  <c r="M60" i="4"/>
  <c r="U60" i="4" s="1"/>
  <c r="W60" i="4" s="1"/>
  <c r="O60" i="4"/>
  <c r="T60" i="4" s="1"/>
  <c r="G62" i="4"/>
  <c r="M62" i="4" s="1"/>
  <c r="U62" i="4" s="1"/>
  <c r="W62" i="4" s="1"/>
  <c r="O62" i="4"/>
  <c r="T62" i="4"/>
  <c r="G64" i="4"/>
  <c r="M64" i="4" s="1"/>
  <c r="G66" i="4"/>
  <c r="M66" i="4" s="1"/>
  <c r="O66" i="4"/>
  <c r="T66" i="4" s="1"/>
  <c r="G68" i="4"/>
  <c r="M68" i="4"/>
  <c r="U68" i="4" s="1"/>
  <c r="W68" i="4" s="1"/>
  <c r="O68" i="4"/>
  <c r="T68" i="4" s="1"/>
  <c r="G70" i="4"/>
  <c r="M70" i="4" s="1"/>
  <c r="U70" i="4" s="1"/>
  <c r="W70" i="4" s="1"/>
  <c r="O70" i="4"/>
  <c r="T70" i="4"/>
  <c r="G72" i="4"/>
  <c r="M72" i="4" s="1"/>
  <c r="G74" i="4"/>
  <c r="M74" i="4" s="1"/>
  <c r="O74" i="4"/>
  <c r="T74" i="4" s="1"/>
  <c r="G76" i="4"/>
  <c r="M76" i="4"/>
  <c r="O76" i="4"/>
  <c r="T76" i="4" s="1"/>
  <c r="G78" i="4"/>
  <c r="M78" i="4" s="1"/>
  <c r="U78" i="4" s="1"/>
  <c r="W78" i="4" s="1"/>
  <c r="O78" i="4"/>
  <c r="T78" i="4"/>
  <c r="G80" i="4"/>
  <c r="M80" i="4" s="1"/>
  <c r="G82" i="4"/>
  <c r="H82" i="4"/>
  <c r="I82" i="4"/>
  <c r="J82" i="4"/>
  <c r="K82" i="4"/>
  <c r="L82" i="4"/>
  <c r="N82" i="4"/>
  <c r="P82" i="4"/>
  <c r="Q82" i="4"/>
  <c r="R82" i="4"/>
  <c r="S82" i="4"/>
  <c r="V82" i="4"/>
  <c r="G87" i="4"/>
  <c r="G127" i="4" s="1"/>
  <c r="M87" i="4"/>
  <c r="O87" i="4"/>
  <c r="T87" i="4" s="1"/>
  <c r="G89" i="4"/>
  <c r="M89" i="4" s="1"/>
  <c r="G91" i="4"/>
  <c r="M91" i="4"/>
  <c r="T91" i="4"/>
  <c r="U91" i="4" s="1"/>
  <c r="W91" i="4" s="1"/>
  <c r="G93" i="4"/>
  <c r="M93" i="4" s="1"/>
  <c r="G95" i="4"/>
  <c r="M95" i="4" s="1"/>
  <c r="U95" i="4" s="1"/>
  <c r="W95" i="4" s="1"/>
  <c r="T95" i="4"/>
  <c r="G97" i="4"/>
  <c r="M97" i="4"/>
  <c r="T97" i="4"/>
  <c r="U97" i="4" s="1"/>
  <c r="W97" i="4" s="1"/>
  <c r="G99" i="4"/>
  <c r="M99" i="4" s="1"/>
  <c r="G101" i="4"/>
  <c r="M101" i="4" s="1"/>
  <c r="G103" i="4"/>
  <c r="M103" i="4"/>
  <c r="O103" i="4"/>
  <c r="T103" i="4" s="1"/>
  <c r="G105" i="4"/>
  <c r="M105" i="4" s="1"/>
  <c r="U105" i="4" s="1"/>
  <c r="W105" i="4" s="1"/>
  <c r="O105" i="4"/>
  <c r="T105" i="4"/>
  <c r="G107" i="4"/>
  <c r="M107" i="4" s="1"/>
  <c r="G109" i="4"/>
  <c r="M109" i="4" s="1"/>
  <c r="G111" i="4"/>
  <c r="M111" i="4"/>
  <c r="O111" i="4"/>
  <c r="T111" i="4" s="1"/>
  <c r="G113" i="4"/>
  <c r="M113" i="4" s="1"/>
  <c r="U113" i="4" s="1"/>
  <c r="W113" i="4" s="1"/>
  <c r="T113" i="4"/>
  <c r="G115" i="4"/>
  <c r="M115" i="4"/>
  <c r="O115" i="4"/>
  <c r="T115" i="4" s="1"/>
  <c r="G117" i="4"/>
  <c r="M117" i="4" s="1"/>
  <c r="G119" i="4"/>
  <c r="M119" i="4"/>
  <c r="O119" i="4"/>
  <c r="T119" i="4" s="1"/>
  <c r="G121" i="4"/>
  <c r="M121" i="4" s="1"/>
  <c r="G123" i="4"/>
  <c r="M123" i="4"/>
  <c r="O123" i="4"/>
  <c r="T123" i="4" s="1"/>
  <c r="G125" i="4"/>
  <c r="M125" i="4" s="1"/>
  <c r="H127" i="4"/>
  <c r="I127" i="4"/>
  <c r="J127" i="4"/>
  <c r="K127" i="4"/>
  <c r="L127" i="4"/>
  <c r="N127" i="4"/>
  <c r="P127" i="4"/>
  <c r="Q127" i="4"/>
  <c r="R127" i="4"/>
  <c r="S127" i="4"/>
  <c r="V127" i="4"/>
  <c r="G132" i="4"/>
  <c r="M132" i="4"/>
  <c r="U132" i="4" s="1"/>
  <c r="W132" i="4" s="1"/>
  <c r="O132" i="4"/>
  <c r="T132" i="4" s="1"/>
  <c r="G134" i="4"/>
  <c r="M134" i="4" s="1"/>
  <c r="U134" i="4" s="1"/>
  <c r="W134" i="4" s="1"/>
  <c r="O134" i="4"/>
  <c r="T134" i="4"/>
  <c r="G136" i="4"/>
  <c r="G150" i="4" s="1"/>
  <c r="G138" i="4"/>
  <c r="M138" i="4" s="1"/>
  <c r="G140" i="4"/>
  <c r="M140" i="4"/>
  <c r="U140" i="4" s="1"/>
  <c r="W140" i="4" s="1"/>
  <c r="O140" i="4"/>
  <c r="T140" i="4" s="1"/>
  <c r="G142" i="4"/>
  <c r="M142" i="4" s="1"/>
  <c r="U142" i="4" s="1"/>
  <c r="W142" i="4" s="1"/>
  <c r="O142" i="4"/>
  <c r="T142" i="4"/>
  <c r="G144" i="4"/>
  <c r="M144" i="4" s="1"/>
  <c r="U144" i="4" s="1"/>
  <c r="W144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H150" i="4"/>
  <c r="I150" i="4"/>
  <c r="I153" i="4" s="1"/>
  <c r="J150" i="4"/>
  <c r="J153" i="4" s="1"/>
  <c r="K150" i="4"/>
  <c r="L150" i="4"/>
  <c r="N150" i="4"/>
  <c r="N153" i="4" s="1"/>
  <c r="P150" i="4"/>
  <c r="Q150" i="4"/>
  <c r="Q153" i="4" s="1"/>
  <c r="R150" i="4"/>
  <c r="R153" i="4" s="1"/>
  <c r="S150" i="4"/>
  <c r="V150" i="4"/>
  <c r="V153" i="4" s="1"/>
  <c r="H153" i="4"/>
  <c r="K153" i="4"/>
  <c r="L153" i="4"/>
  <c r="P153" i="4"/>
  <c r="S153" i="4"/>
  <c r="G5" i="3"/>
  <c r="M5" i="3"/>
  <c r="O5" i="3"/>
  <c r="T5" i="3" s="1"/>
  <c r="G7" i="3"/>
  <c r="M7" i="3" s="1"/>
  <c r="K7" i="3"/>
  <c r="K31" i="3" s="1"/>
  <c r="G9" i="3"/>
  <c r="M9" i="3"/>
  <c r="O9" i="3"/>
  <c r="T9" i="3" s="1"/>
  <c r="G11" i="3"/>
  <c r="M11" i="3" s="1"/>
  <c r="U11" i="3" s="1"/>
  <c r="W11" i="3" s="1"/>
  <c r="O11" i="3"/>
  <c r="T11" i="3"/>
  <c r="G13" i="3"/>
  <c r="M13" i="3" s="1"/>
  <c r="O13" i="3"/>
  <c r="T13" i="3" s="1"/>
  <c r="G15" i="3"/>
  <c r="M15" i="3" s="1"/>
  <c r="G17" i="3"/>
  <c r="M17" i="3"/>
  <c r="U17" i="3" s="1"/>
  <c r="W17" i="3" s="1"/>
  <c r="O17" i="3"/>
  <c r="T17" i="3" s="1"/>
  <c r="G19" i="3"/>
  <c r="M19" i="3" s="1"/>
  <c r="U19" i="3" s="1"/>
  <c r="W19" i="3" s="1"/>
  <c r="O19" i="3"/>
  <c r="T19" i="3"/>
  <c r="G21" i="3"/>
  <c r="M21" i="3" s="1"/>
  <c r="O21" i="3"/>
  <c r="T21" i="3" s="1"/>
  <c r="G23" i="3"/>
  <c r="M23" i="3" s="1"/>
  <c r="G25" i="3"/>
  <c r="M25" i="3"/>
  <c r="O25" i="3"/>
  <c r="T25" i="3" s="1"/>
  <c r="G27" i="3"/>
  <c r="M27" i="3" s="1"/>
  <c r="U27" i="3" s="1"/>
  <c r="W27" i="3" s="1"/>
  <c r="O27" i="3"/>
  <c r="T27" i="3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R31" i="3"/>
  <c r="S31" i="3"/>
  <c r="V31" i="3"/>
  <c r="G5" i="2"/>
  <c r="M5" i="2"/>
  <c r="U5" i="2" s="1"/>
  <c r="T5" i="2"/>
  <c r="G7" i="2"/>
  <c r="M7" i="2"/>
  <c r="T7" i="2"/>
  <c r="U7" i="2" s="1"/>
  <c r="W7" i="2" s="1"/>
  <c r="G9" i="2"/>
  <c r="M9" i="2"/>
  <c r="U9" i="2" s="1"/>
  <c r="W9" i="2" s="1"/>
  <c r="T9" i="2"/>
  <c r="G11" i="2"/>
  <c r="M11" i="2" s="1"/>
  <c r="T11" i="2"/>
  <c r="G13" i="2"/>
  <c r="M13" i="2" s="1"/>
  <c r="U13" i="2" s="1"/>
  <c r="W13" i="2" s="1"/>
  <c r="T13" i="2"/>
  <c r="G15" i="2"/>
  <c r="M15" i="2" s="1"/>
  <c r="U15" i="2" s="1"/>
  <c r="W15" i="2" s="1"/>
  <c r="T15" i="2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/>
  <c r="U21" i="2" s="1"/>
  <c r="W21" i="2" s="1"/>
  <c r="T21" i="2"/>
  <c r="G23" i="2"/>
  <c r="M23" i="2"/>
  <c r="T23" i="2"/>
  <c r="U23" i="2" s="1"/>
  <c r="W23" i="2" s="1"/>
  <c r="G25" i="2"/>
  <c r="M25" i="2"/>
  <c r="O25" i="2"/>
  <c r="T25" i="2" s="1"/>
  <c r="G27" i="2"/>
  <c r="M27" i="2"/>
  <c r="U27" i="2" s="1"/>
  <c r="W27" i="2" s="1"/>
  <c r="T27" i="2"/>
  <c r="G29" i="2"/>
  <c r="M29" i="2"/>
  <c r="T29" i="2"/>
  <c r="U29" i="2" s="1"/>
  <c r="W29" i="2" s="1"/>
  <c r="G31" i="2"/>
  <c r="M31" i="2"/>
  <c r="U31" i="2" s="1"/>
  <c r="W31" i="2" s="1"/>
  <c r="T31" i="2"/>
  <c r="G33" i="2"/>
  <c r="M33" i="2" s="1"/>
  <c r="U33" i="2" s="1"/>
  <c r="T33" i="2"/>
  <c r="G35" i="2"/>
  <c r="M35" i="2"/>
  <c r="O35" i="2"/>
  <c r="T35" i="2" s="1"/>
  <c r="U35" i="2" s="1"/>
  <c r="W35" i="2" s="1"/>
  <c r="G37" i="2"/>
  <c r="M37" i="2" s="1"/>
  <c r="U37" i="2" s="1"/>
  <c r="W37" i="2" s="1"/>
  <c r="T37" i="2"/>
  <c r="G39" i="2"/>
  <c r="M39" i="2"/>
  <c r="U39" i="2" s="1"/>
  <c r="W39" i="2" s="1"/>
  <c r="T39" i="2"/>
  <c r="G41" i="2"/>
  <c r="M41" i="2"/>
  <c r="T41" i="2"/>
  <c r="U41" i="2" s="1"/>
  <c r="W41" i="2" s="1"/>
  <c r="G43" i="2"/>
  <c r="M43" i="2"/>
  <c r="U43" i="2" s="1"/>
  <c r="W43" i="2" s="1"/>
  <c r="T43" i="2"/>
  <c r="G45" i="2"/>
  <c r="M45" i="2" s="1"/>
  <c r="U45" i="2" s="1"/>
  <c r="W45" i="2" s="1"/>
  <c r="T45" i="2"/>
  <c r="G47" i="2"/>
  <c r="M47" i="2" s="1"/>
  <c r="U47" i="2" s="1"/>
  <c r="W47" i="2" s="1"/>
  <c r="T47" i="2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 s="1"/>
  <c r="U53" i="2" s="1"/>
  <c r="W53" i="2" s="1"/>
  <c r="T53" i="2"/>
  <c r="G55" i="2"/>
  <c r="M55" i="2"/>
  <c r="U55" i="2" s="1"/>
  <c r="W55" i="2" s="1"/>
  <c r="T55" i="2"/>
  <c r="G57" i="2"/>
  <c r="M57" i="2"/>
  <c r="T57" i="2"/>
  <c r="U57" i="2" s="1"/>
  <c r="W57" i="2" s="1"/>
  <c r="G59" i="2"/>
  <c r="M59" i="2"/>
  <c r="U59" i="2" s="1"/>
  <c r="W59" i="2" s="1"/>
  <c r="T59" i="2"/>
  <c r="G61" i="2"/>
  <c r="M61" i="2" s="1"/>
  <c r="U61" i="2" s="1"/>
  <c r="W61" i="2" s="1"/>
  <c r="T61" i="2"/>
  <c r="G63" i="2"/>
  <c r="M63" i="2" s="1"/>
  <c r="U63" i="2" s="1"/>
  <c r="W63" i="2" s="1"/>
  <c r="T63" i="2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 s="1"/>
  <c r="U69" i="2" s="1"/>
  <c r="W69" i="2" s="1"/>
  <c r="T69" i="2"/>
  <c r="G71" i="2"/>
  <c r="M71" i="2"/>
  <c r="U71" i="2" s="1"/>
  <c r="W71" i="2" s="1"/>
  <c r="T71" i="2"/>
  <c r="G73" i="2"/>
  <c r="M73" i="2"/>
  <c r="T73" i="2"/>
  <c r="U73" i="2" s="1"/>
  <c r="W73" i="2" s="1"/>
  <c r="G75" i="2"/>
  <c r="M75" i="2"/>
  <c r="U75" i="2" s="1"/>
  <c r="W75" i="2" s="1"/>
  <c r="T75" i="2"/>
  <c r="G77" i="2"/>
  <c r="M77" i="2" s="1"/>
  <c r="U77" i="2" s="1"/>
  <c r="W77" i="2" s="1"/>
  <c r="T77" i="2"/>
  <c r="G79" i="2"/>
  <c r="M79" i="2" s="1"/>
  <c r="U79" i="2" s="1"/>
  <c r="W79" i="2" s="1"/>
  <c r="T79" i="2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 s="1"/>
  <c r="U85" i="2" s="1"/>
  <c r="W85" i="2" s="1"/>
  <c r="T85" i="2"/>
  <c r="G87" i="2"/>
  <c r="M87" i="2"/>
  <c r="U87" i="2" s="1"/>
  <c r="W87" i="2" s="1"/>
  <c r="T87" i="2"/>
  <c r="G89" i="2"/>
  <c r="M89" i="2" s="1"/>
  <c r="U89" i="2" s="1"/>
  <c r="W89" i="2" s="1"/>
  <c r="O89" i="2"/>
  <c r="T89" i="2" s="1"/>
  <c r="G91" i="2"/>
  <c r="M91" i="2" s="1"/>
  <c r="G93" i="2"/>
  <c r="M93" i="2" s="1"/>
  <c r="G95" i="2"/>
  <c r="M95" i="2" s="1"/>
  <c r="U95" i="2" s="1"/>
  <c r="W95" i="2" s="1"/>
  <c r="T95" i="2"/>
  <c r="G97" i="2"/>
  <c r="M97" i="2" s="1"/>
  <c r="G99" i="2"/>
  <c r="M99" i="2"/>
  <c r="U99" i="2" s="1"/>
  <c r="W99" i="2" s="1"/>
  <c r="T99" i="2"/>
  <c r="G101" i="2"/>
  <c r="M101" i="2" s="1"/>
  <c r="U101" i="2" s="1"/>
  <c r="W101" i="2" s="1"/>
  <c r="T101" i="2"/>
  <c r="G103" i="2"/>
  <c r="M103" i="2" s="1"/>
  <c r="U103" i="2" s="1"/>
  <c r="W103" i="2" s="1"/>
  <c r="T103" i="2"/>
  <c r="G105" i="2"/>
  <c r="M105" i="2" s="1"/>
  <c r="U105" i="2" s="1"/>
  <c r="W105" i="2" s="1"/>
  <c r="T105" i="2"/>
  <c r="G107" i="2"/>
  <c r="M107" i="2"/>
  <c r="U107" i="2" s="1"/>
  <c r="W107" i="2" s="1"/>
  <c r="T107" i="2"/>
  <c r="G109" i="2"/>
  <c r="M109" i="2" s="1"/>
  <c r="U109" i="2" s="1"/>
  <c r="W109" i="2" s="1"/>
  <c r="T109" i="2"/>
  <c r="G111" i="2"/>
  <c r="M111" i="2"/>
  <c r="U111" i="2" s="1"/>
  <c r="W111" i="2" s="1"/>
  <c r="T111" i="2"/>
  <c r="G113" i="2"/>
  <c r="M113" i="2"/>
  <c r="T113" i="2"/>
  <c r="U113" i="2" s="1"/>
  <c r="W113" i="2" s="1"/>
  <c r="G115" i="2"/>
  <c r="M115" i="2"/>
  <c r="U115" i="2" s="1"/>
  <c r="W115" i="2" s="1"/>
  <c r="T115" i="2"/>
  <c r="G117" i="2"/>
  <c r="M117" i="2" s="1"/>
  <c r="U117" i="2" s="1"/>
  <c r="W117" i="2" s="1"/>
  <c r="T117" i="2"/>
  <c r="G119" i="2"/>
  <c r="M119" i="2" s="1"/>
  <c r="U119" i="2" s="1"/>
  <c r="W119" i="2" s="1"/>
  <c r="T119" i="2"/>
  <c r="G121" i="2"/>
  <c r="M121" i="2" s="1"/>
  <c r="U121" i="2" s="1"/>
  <c r="W121" i="2" s="1"/>
  <c r="T121" i="2"/>
  <c r="G123" i="2"/>
  <c r="M123" i="2"/>
  <c r="U123" i="2" s="1"/>
  <c r="W123" i="2" s="1"/>
  <c r="T123" i="2"/>
  <c r="G125" i="2"/>
  <c r="M125" i="2" s="1"/>
  <c r="U125" i="2" s="1"/>
  <c r="W125" i="2" s="1"/>
  <c r="T125" i="2"/>
  <c r="G127" i="2"/>
  <c r="M127" i="2"/>
  <c r="U127" i="2" s="1"/>
  <c r="W127" i="2" s="1"/>
  <c r="T127" i="2"/>
  <c r="G129" i="2"/>
  <c r="M129" i="2" s="1"/>
  <c r="U129" i="2" s="1"/>
  <c r="W129" i="2" s="1"/>
  <c r="T129" i="2"/>
  <c r="G131" i="2"/>
  <c r="M131" i="2"/>
  <c r="U131" i="2" s="1"/>
  <c r="W131" i="2" s="1"/>
  <c r="T131" i="2"/>
  <c r="G133" i="2"/>
  <c r="M133" i="2" s="1"/>
  <c r="U133" i="2" s="1"/>
  <c r="W133" i="2" s="1"/>
  <c r="T133" i="2"/>
  <c r="G135" i="2"/>
  <c r="M135" i="2" s="1"/>
  <c r="U135" i="2" s="1"/>
  <c r="W135" i="2" s="1"/>
  <c r="T135" i="2"/>
  <c r="G137" i="2"/>
  <c r="M137" i="2" s="1"/>
  <c r="G139" i="2"/>
  <c r="M139" i="2" s="1"/>
  <c r="U139" i="2" s="1"/>
  <c r="W139" i="2" s="1"/>
  <c r="T139" i="2"/>
  <c r="G141" i="2"/>
  <c r="M141" i="2" s="1"/>
  <c r="U141" i="2" s="1"/>
  <c r="W141" i="2" s="1"/>
  <c r="T141" i="2"/>
  <c r="G143" i="2"/>
  <c r="M143" i="2" s="1"/>
  <c r="U143" i="2" s="1"/>
  <c r="W143" i="2" s="1"/>
  <c r="T143" i="2"/>
  <c r="G145" i="2"/>
  <c r="M145" i="2"/>
  <c r="U145" i="2" s="1"/>
  <c r="W145" i="2" s="1"/>
  <c r="T145" i="2"/>
  <c r="G147" i="2"/>
  <c r="M147" i="2" s="1"/>
  <c r="U147" i="2" s="1"/>
  <c r="W147" i="2" s="1"/>
  <c r="T147" i="2"/>
  <c r="G149" i="2"/>
  <c r="O149" i="2" s="1"/>
  <c r="T149" i="2" s="1"/>
  <c r="M149" i="2"/>
  <c r="U149" i="2" s="1"/>
  <c r="W149" i="2" s="1"/>
  <c r="G151" i="2"/>
  <c r="M151" i="2"/>
  <c r="U151" i="2" s="1"/>
  <c r="W151" i="2" s="1"/>
  <c r="T151" i="2"/>
  <c r="G153" i="2"/>
  <c r="M153" i="2" s="1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 s="1"/>
  <c r="U159" i="2" s="1"/>
  <c r="W159" i="2" s="1"/>
  <c r="T159" i="2"/>
  <c r="G161" i="2"/>
  <c r="M161" i="2"/>
  <c r="U161" i="2" s="1"/>
  <c r="W161" i="2" s="1"/>
  <c r="T161" i="2"/>
  <c r="G163" i="2"/>
  <c r="M163" i="2" s="1"/>
  <c r="U163" i="2" s="1"/>
  <c r="W163" i="2" s="1"/>
  <c r="T163" i="2"/>
  <c r="G165" i="2"/>
  <c r="M165" i="2"/>
  <c r="U165" i="2" s="1"/>
  <c r="W165" i="2" s="1"/>
  <c r="T165" i="2"/>
  <c r="G167" i="2"/>
  <c r="M167" i="2" s="1"/>
  <c r="U167" i="2" s="1"/>
  <c r="W167" i="2" s="1"/>
  <c r="T167" i="2"/>
  <c r="G169" i="2"/>
  <c r="M169" i="2" s="1"/>
  <c r="U169" i="2" s="1"/>
  <c r="W169" i="2" s="1"/>
  <c r="T169" i="2"/>
  <c r="G171" i="2"/>
  <c r="M171" i="2" s="1"/>
  <c r="U171" i="2" s="1"/>
  <c r="W171" i="2" s="1"/>
  <c r="T171" i="2"/>
  <c r="G173" i="2"/>
  <c r="M173" i="2"/>
  <c r="T173" i="2"/>
  <c r="U173" i="2"/>
  <c r="W173" i="2" s="1"/>
  <c r="G175" i="2"/>
  <c r="M175" i="2" s="1"/>
  <c r="U175" i="2" s="1"/>
  <c r="W175" i="2" s="1"/>
  <c r="T175" i="2"/>
  <c r="G177" i="2"/>
  <c r="M177" i="2"/>
  <c r="U177" i="2" s="1"/>
  <c r="W177" i="2" s="1"/>
  <c r="T177" i="2"/>
  <c r="G179" i="2"/>
  <c r="M179" i="2" s="1"/>
  <c r="U179" i="2" s="1"/>
  <c r="W179" i="2" s="1"/>
  <c r="T179" i="2"/>
  <c r="G181" i="2"/>
  <c r="M181" i="2"/>
  <c r="U181" i="2" s="1"/>
  <c r="W181" i="2" s="1"/>
  <c r="T181" i="2"/>
  <c r="G183" i="2"/>
  <c r="M183" i="2" s="1"/>
  <c r="U183" i="2" s="1"/>
  <c r="W183" i="2" s="1"/>
  <c r="T183" i="2"/>
  <c r="G185" i="2"/>
  <c r="M185" i="2" s="1"/>
  <c r="U185" i="2" s="1"/>
  <c r="W185" i="2" s="1"/>
  <c r="T185" i="2"/>
  <c r="G190" i="2"/>
  <c r="H190" i="2"/>
  <c r="I190" i="2"/>
  <c r="J190" i="2"/>
  <c r="K190" i="2"/>
  <c r="L190" i="2"/>
  <c r="N190" i="2"/>
  <c r="P190" i="2"/>
  <c r="Q190" i="2"/>
  <c r="R190" i="2"/>
  <c r="S190" i="2"/>
  <c r="G5" i="1"/>
  <c r="M5" i="1"/>
  <c r="U5" i="1" s="1"/>
  <c r="T5" i="1"/>
  <c r="V5" i="1"/>
  <c r="G7" i="1"/>
  <c r="V7" i="1" s="1"/>
  <c r="M7" i="1"/>
  <c r="T7" i="1"/>
  <c r="G9" i="1"/>
  <c r="M9" i="1"/>
  <c r="T9" i="1"/>
  <c r="U9" i="1"/>
  <c r="W9" i="1" s="1"/>
  <c r="G11" i="1"/>
  <c r="M11" i="1"/>
  <c r="U11" i="1" s="1"/>
  <c r="W11" i="1" s="1"/>
  <c r="T11" i="1"/>
  <c r="G13" i="1"/>
  <c r="V13" i="1" s="1"/>
  <c r="M13" i="1"/>
  <c r="U13" i="1" s="1"/>
  <c r="W13" i="1" s="1"/>
  <c r="T13" i="1"/>
  <c r="G15" i="1"/>
  <c r="M15" i="1"/>
  <c r="T15" i="1"/>
  <c r="U15" i="1"/>
  <c r="W15" i="1" s="1"/>
  <c r="G17" i="1"/>
  <c r="M17" i="1"/>
  <c r="U17" i="1" s="1"/>
  <c r="W17" i="1" s="1"/>
  <c r="T17" i="1"/>
  <c r="G19" i="1"/>
  <c r="M19" i="1"/>
  <c r="U19" i="1" s="1"/>
  <c r="W19" i="1" s="1"/>
  <c r="T19" i="1"/>
  <c r="G21" i="1"/>
  <c r="M21" i="1" s="1"/>
  <c r="U21" i="1" s="1"/>
  <c r="T21" i="1"/>
  <c r="W21" i="1"/>
  <c r="G25" i="1"/>
  <c r="M25" i="1" s="1"/>
  <c r="U25" i="1" s="1"/>
  <c r="W25" i="1" s="1"/>
  <c r="T25" i="1"/>
  <c r="G27" i="1"/>
  <c r="M27" i="1"/>
  <c r="U27" i="1" s="1"/>
  <c r="W27" i="1" s="1"/>
  <c r="T27" i="1"/>
  <c r="H29" i="1"/>
  <c r="I29" i="1"/>
  <c r="J29" i="1"/>
  <c r="K29" i="1"/>
  <c r="L29" i="1"/>
  <c r="N29" i="1"/>
  <c r="O29" i="1"/>
  <c r="P29" i="1"/>
  <c r="Q29" i="1"/>
  <c r="R29" i="1"/>
  <c r="S29" i="1"/>
  <c r="T29" i="1"/>
  <c r="G34" i="1"/>
  <c r="M34" i="1" s="1"/>
  <c r="T34" i="1"/>
  <c r="V34" i="1"/>
  <c r="V46" i="1" s="1"/>
  <c r="G36" i="1"/>
  <c r="M36" i="1"/>
  <c r="U36" i="1" s="1"/>
  <c r="W36" i="1" s="1"/>
  <c r="T36" i="1"/>
  <c r="V36" i="1"/>
  <c r="G38" i="1"/>
  <c r="S38" i="1"/>
  <c r="G40" i="1"/>
  <c r="G42" i="1"/>
  <c r="M42" i="1"/>
  <c r="U42" i="1" s="1"/>
  <c r="W42" i="1" s="1"/>
  <c r="T42" i="1"/>
  <c r="G44" i="1"/>
  <c r="M44" i="1" s="1"/>
  <c r="U44" i="1" s="1"/>
  <c r="T44" i="1"/>
  <c r="W44" i="1"/>
  <c r="H46" i="1"/>
  <c r="I46" i="1"/>
  <c r="J46" i="1"/>
  <c r="K46" i="1"/>
  <c r="L46" i="1"/>
  <c r="N46" i="1"/>
  <c r="P46" i="1"/>
  <c r="Q46" i="1"/>
  <c r="S46" i="1"/>
  <c r="G49" i="1"/>
  <c r="R49" i="1" s="1"/>
  <c r="M49" i="1"/>
  <c r="O49" i="1"/>
  <c r="G51" i="1"/>
  <c r="M51" i="1" s="1"/>
  <c r="U51" i="1" s="1"/>
  <c r="W51" i="1" s="1"/>
  <c r="O51" i="1"/>
  <c r="R51" i="1"/>
  <c r="S51" i="1"/>
  <c r="T51" i="1"/>
  <c r="G53" i="1"/>
  <c r="M53" i="1" s="1"/>
  <c r="S53" i="1"/>
  <c r="T53" i="1" s="1"/>
  <c r="G55" i="1"/>
  <c r="H55" i="1"/>
  <c r="I55" i="1"/>
  <c r="J55" i="1"/>
  <c r="K55" i="1"/>
  <c r="L55" i="1"/>
  <c r="N55" i="1"/>
  <c r="O55" i="1"/>
  <c r="P55" i="1"/>
  <c r="Q55" i="1"/>
  <c r="S55" i="1"/>
  <c r="V55" i="1"/>
  <c r="G60" i="1"/>
  <c r="T60" i="1"/>
  <c r="G62" i="1"/>
  <c r="M62" i="1"/>
  <c r="R62" i="1"/>
  <c r="T62" i="1"/>
  <c r="G64" i="1"/>
  <c r="M64" i="1" s="1"/>
  <c r="U64" i="1" s="1"/>
  <c r="W64" i="1" s="1"/>
  <c r="S64" i="1"/>
  <c r="T64" i="1"/>
  <c r="G66" i="1"/>
  <c r="M66" i="1" s="1"/>
  <c r="O66" i="1"/>
  <c r="O68" i="1" s="1"/>
  <c r="Q66" i="1"/>
  <c r="S66" i="1"/>
  <c r="H68" i="1"/>
  <c r="I68" i="1"/>
  <c r="J68" i="1"/>
  <c r="K68" i="1"/>
  <c r="L68" i="1"/>
  <c r="N68" i="1"/>
  <c r="P68" i="1"/>
  <c r="Q68" i="1"/>
  <c r="S68" i="1"/>
  <c r="V68" i="1"/>
  <c r="G70" i="1"/>
  <c r="M70" i="1" s="1"/>
  <c r="T70" i="1"/>
  <c r="G72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M74" i="1" s="1"/>
  <c r="T74" i="1"/>
  <c r="G76" i="1"/>
  <c r="M76" i="1" s="1"/>
  <c r="U76" i="1" s="1"/>
  <c r="W76" i="1" s="1"/>
  <c r="T76" i="1"/>
  <c r="G78" i="1"/>
  <c r="M78" i="1" s="1"/>
  <c r="U78" i="1" s="1"/>
  <c r="S78" i="1"/>
  <c r="T78" i="1"/>
  <c r="W78" i="1"/>
  <c r="G80" i="1"/>
  <c r="M80" i="1" s="1"/>
  <c r="O80" i="1"/>
  <c r="G82" i="1"/>
  <c r="H82" i="1"/>
  <c r="I82" i="1"/>
  <c r="J82" i="1"/>
  <c r="K82" i="1"/>
  <c r="L82" i="1"/>
  <c r="N82" i="1"/>
  <c r="O82" i="1"/>
  <c r="P82" i="1"/>
  <c r="Q82" i="1"/>
  <c r="S82" i="1"/>
  <c r="V82" i="1"/>
  <c r="G88" i="1"/>
  <c r="M88" i="1" s="1"/>
  <c r="O88" i="1"/>
  <c r="O90" i="1" s="1"/>
  <c r="S88" i="1"/>
  <c r="G90" i="1"/>
  <c r="H90" i="1"/>
  <c r="I90" i="1"/>
  <c r="J90" i="1"/>
  <c r="K90" i="1"/>
  <c r="L90" i="1"/>
  <c r="N90" i="1"/>
  <c r="N204" i="1" s="1"/>
  <c r="P90" i="1"/>
  <c r="Q90" i="1"/>
  <c r="S90" i="1"/>
  <c r="V90" i="1"/>
  <c r="X90" i="1"/>
  <c r="G93" i="1"/>
  <c r="G95" i="1" s="1"/>
  <c r="S93" i="1"/>
  <c r="T93" i="1"/>
  <c r="V93" i="1"/>
  <c r="V95" i="1" s="1"/>
  <c r="H95" i="1"/>
  <c r="I95" i="1"/>
  <c r="J95" i="1"/>
  <c r="K95" i="1"/>
  <c r="L95" i="1"/>
  <c r="N95" i="1"/>
  <c r="O95" i="1"/>
  <c r="P95" i="1"/>
  <c r="Q95" i="1"/>
  <c r="R95" i="1"/>
  <c r="S95" i="1"/>
  <c r="G97" i="1"/>
  <c r="M97" i="1"/>
  <c r="U97" i="1" s="1"/>
  <c r="T97" i="1"/>
  <c r="G99" i="1"/>
  <c r="V99" i="1" s="1"/>
  <c r="V105" i="1" s="1"/>
  <c r="M99" i="1"/>
  <c r="T99" i="1"/>
  <c r="G101" i="1"/>
  <c r="M101" i="1"/>
  <c r="T101" i="1"/>
  <c r="U101" i="1"/>
  <c r="W101" i="1" s="1"/>
  <c r="G103" i="1"/>
  <c r="M103" i="1"/>
  <c r="U103" i="1" s="1"/>
  <c r="W103" i="1" s="1"/>
  <c r="T103" i="1"/>
  <c r="G105" i="1"/>
  <c r="H105" i="1"/>
  <c r="I105" i="1"/>
  <c r="J105" i="1"/>
  <c r="K105" i="1"/>
  <c r="L105" i="1"/>
  <c r="N105" i="1"/>
  <c r="O105" i="1"/>
  <c r="P105" i="1"/>
  <c r="Q105" i="1"/>
  <c r="R105" i="1"/>
  <c r="S105" i="1"/>
  <c r="T105" i="1"/>
  <c r="G107" i="1"/>
  <c r="T107" i="1"/>
  <c r="G109" i="1"/>
  <c r="M109" i="1"/>
  <c r="O109" i="1"/>
  <c r="R109" i="1"/>
  <c r="S109" i="1"/>
  <c r="G111" i="1"/>
  <c r="M111" i="1"/>
  <c r="O111" i="1"/>
  <c r="R111" i="1"/>
  <c r="S111" i="1"/>
  <c r="G113" i="1"/>
  <c r="M113" i="1"/>
  <c r="O113" i="1"/>
  <c r="R113" i="1"/>
  <c r="S113" i="1"/>
  <c r="G118" i="1"/>
  <c r="M118" i="1"/>
  <c r="O118" i="1"/>
  <c r="R118" i="1"/>
  <c r="S118" i="1"/>
  <c r="G120" i="1"/>
  <c r="R120" i="1" s="1"/>
  <c r="M120" i="1"/>
  <c r="O120" i="1"/>
  <c r="T120" i="1" s="1"/>
  <c r="Q120" i="1"/>
  <c r="Q122" i="1" s="1"/>
  <c r="H122" i="1"/>
  <c r="I122" i="1"/>
  <c r="J122" i="1"/>
  <c r="J204" i="1" s="1"/>
  <c r="K122" i="1"/>
  <c r="L122" i="1"/>
  <c r="N122" i="1"/>
  <c r="S122" i="1"/>
  <c r="V122" i="1"/>
  <c r="G124" i="1"/>
  <c r="M124" i="1"/>
  <c r="T124" i="1"/>
  <c r="U124" i="1"/>
  <c r="G126" i="1"/>
  <c r="M126" i="1" s="1"/>
  <c r="G128" i="1"/>
  <c r="M128" i="1"/>
  <c r="O128" i="1"/>
  <c r="R128" i="1"/>
  <c r="S128" i="1"/>
  <c r="T128" i="1"/>
  <c r="U128" i="1" s="1"/>
  <c r="W128" i="1" s="1"/>
  <c r="M130" i="1"/>
  <c r="O130" i="1"/>
  <c r="T130" i="1" s="1"/>
  <c r="U130" i="1" s="1"/>
  <c r="W130" i="1" s="1"/>
  <c r="R130" i="1"/>
  <c r="S130" i="1"/>
  <c r="G132" i="1"/>
  <c r="S132" i="1"/>
  <c r="G134" i="1"/>
  <c r="M134" i="1" s="1"/>
  <c r="G136" i="1"/>
  <c r="M136" i="1" s="1"/>
  <c r="S136" i="1"/>
  <c r="G138" i="1"/>
  <c r="O138" i="1" s="1"/>
  <c r="M138" i="1"/>
  <c r="S138" i="1"/>
  <c r="G140" i="1"/>
  <c r="R140" i="1" s="1"/>
  <c r="T140" i="1" s="1"/>
  <c r="U140" i="1" s="1"/>
  <c r="W140" i="1" s="1"/>
  <c r="M140" i="1"/>
  <c r="S140" i="1"/>
  <c r="G142" i="1"/>
  <c r="M142" i="1" s="1"/>
  <c r="U142" i="1" s="1"/>
  <c r="W142" i="1" s="1"/>
  <c r="S142" i="1"/>
  <c r="T142" i="1" s="1"/>
  <c r="G144" i="1"/>
  <c r="M144" i="1" s="1"/>
  <c r="S144" i="1"/>
  <c r="G146" i="1"/>
  <c r="M146" i="1" s="1"/>
  <c r="O146" i="1"/>
  <c r="R146" i="1"/>
  <c r="T146" i="1"/>
  <c r="G149" i="1"/>
  <c r="M149" i="1" s="1"/>
  <c r="S149" i="1"/>
  <c r="G151" i="1"/>
  <c r="M151" i="1" s="1"/>
  <c r="H153" i="1"/>
  <c r="I153" i="1"/>
  <c r="J153" i="1"/>
  <c r="K153" i="1"/>
  <c r="L153" i="1"/>
  <c r="N153" i="1"/>
  <c r="P153" i="1"/>
  <c r="Q153" i="1"/>
  <c r="V153" i="1"/>
  <c r="G158" i="1"/>
  <c r="M158" i="1"/>
  <c r="U158" i="1" s="1"/>
  <c r="W158" i="1" s="1"/>
  <c r="T158" i="1"/>
  <c r="G160" i="1"/>
  <c r="G174" i="1" s="1"/>
  <c r="T160" i="1"/>
  <c r="G162" i="1"/>
  <c r="M162" i="1" s="1"/>
  <c r="U162" i="1" s="1"/>
  <c r="T162" i="1"/>
  <c r="W162" i="1"/>
  <c r="G164" i="1"/>
  <c r="M164" i="1"/>
  <c r="U164" i="1" s="1"/>
  <c r="W164" i="1" s="1"/>
  <c r="T164" i="1"/>
  <c r="G166" i="1"/>
  <c r="R166" i="1" s="1"/>
  <c r="O166" i="1"/>
  <c r="S166" i="1"/>
  <c r="G168" i="1"/>
  <c r="M168" i="1" s="1"/>
  <c r="R168" i="1"/>
  <c r="T168" i="1" s="1"/>
  <c r="G170" i="1"/>
  <c r="M170" i="1" s="1"/>
  <c r="U170" i="1" s="1"/>
  <c r="W170" i="1" s="1"/>
  <c r="O170" i="1"/>
  <c r="R170" i="1"/>
  <c r="T170" i="1"/>
  <c r="G172" i="1"/>
  <c r="M172" i="1" s="1"/>
  <c r="R172" i="1"/>
  <c r="H174" i="1"/>
  <c r="I174" i="1"/>
  <c r="J174" i="1"/>
  <c r="K174" i="1"/>
  <c r="L174" i="1"/>
  <c r="N174" i="1"/>
  <c r="P174" i="1"/>
  <c r="Q174" i="1"/>
  <c r="S174" i="1"/>
  <c r="G177" i="1"/>
  <c r="M177" i="1" s="1"/>
  <c r="T177" i="1"/>
  <c r="G179" i="1"/>
  <c r="M179" i="1" s="1"/>
  <c r="U179" i="1" s="1"/>
  <c r="W179" i="1" s="1"/>
  <c r="T179" i="1"/>
  <c r="G181" i="1"/>
  <c r="H181" i="1"/>
  <c r="I181" i="1"/>
  <c r="J181" i="1"/>
  <c r="K181" i="1"/>
  <c r="L181" i="1"/>
  <c r="N181" i="1"/>
  <c r="O181" i="1"/>
  <c r="P181" i="1"/>
  <c r="Q181" i="1"/>
  <c r="Q204" i="1" s="1"/>
  <c r="R181" i="1"/>
  <c r="S181" i="1"/>
  <c r="T181" i="1"/>
  <c r="G183" i="1"/>
  <c r="G185" i="1" s="1"/>
  <c r="O183" i="1"/>
  <c r="H185" i="1"/>
  <c r="I185" i="1"/>
  <c r="J185" i="1"/>
  <c r="K185" i="1"/>
  <c r="K204" i="1" s="1"/>
  <c r="L185" i="1"/>
  <c r="L204" i="1" s="1"/>
  <c r="N185" i="1"/>
  <c r="P185" i="1"/>
  <c r="Q185" i="1"/>
  <c r="R185" i="1"/>
  <c r="S185" i="1"/>
  <c r="V185" i="1"/>
  <c r="G189" i="1"/>
  <c r="M189" i="1"/>
  <c r="T189" i="1"/>
  <c r="U189" i="1"/>
  <c r="G191" i="1"/>
  <c r="O191" i="1" s="1"/>
  <c r="T191" i="1" s="1"/>
  <c r="M191" i="1"/>
  <c r="G193" i="1"/>
  <c r="Q193" i="1"/>
  <c r="S193" i="1"/>
  <c r="H195" i="1"/>
  <c r="I195" i="1"/>
  <c r="J195" i="1"/>
  <c r="K195" i="1"/>
  <c r="L195" i="1"/>
  <c r="N195" i="1"/>
  <c r="P195" i="1"/>
  <c r="P204" i="1" s="1"/>
  <c r="Q195" i="1"/>
  <c r="S195" i="1"/>
  <c r="V195" i="1"/>
  <c r="G200" i="1"/>
  <c r="M200" i="1" s="1"/>
  <c r="T200" i="1"/>
  <c r="H202" i="1"/>
  <c r="I202" i="1"/>
  <c r="J202" i="1"/>
  <c r="K202" i="1"/>
  <c r="L202" i="1"/>
  <c r="N202" i="1"/>
  <c r="O202" i="1"/>
  <c r="P202" i="1"/>
  <c r="Q202" i="1"/>
  <c r="R202" i="1"/>
  <c r="S202" i="1"/>
  <c r="V202" i="1"/>
  <c r="I204" i="1"/>
  <c r="G208" i="1"/>
  <c r="M208" i="1"/>
  <c r="T208" i="1"/>
  <c r="G210" i="1"/>
  <c r="M210" i="1"/>
  <c r="U210" i="1" s="1"/>
  <c r="W210" i="1" s="1"/>
  <c r="T210" i="1"/>
  <c r="G212" i="1"/>
  <c r="M212" i="1" s="1"/>
  <c r="U212" i="1" s="1"/>
  <c r="W212" i="1" s="1"/>
  <c r="T212" i="1"/>
  <c r="G214" i="1"/>
  <c r="M214" i="1" s="1"/>
  <c r="U214" i="1" s="1"/>
  <c r="W214" i="1" s="1"/>
  <c r="T214" i="1"/>
  <c r="H216" i="1"/>
  <c r="I216" i="1"/>
  <c r="J216" i="1"/>
  <c r="K216" i="1"/>
  <c r="L216" i="1"/>
  <c r="L233" i="1" s="1"/>
  <c r="N216" i="1"/>
  <c r="O216" i="1"/>
  <c r="P216" i="1"/>
  <c r="Q216" i="1"/>
  <c r="R216" i="1"/>
  <c r="S216" i="1"/>
  <c r="T216" i="1"/>
  <c r="V216" i="1"/>
  <c r="G221" i="1"/>
  <c r="M221" i="1"/>
  <c r="U221" i="1" s="1"/>
  <c r="T221" i="1"/>
  <c r="G223" i="1"/>
  <c r="M223" i="1" s="1"/>
  <c r="G225" i="1"/>
  <c r="M225" i="1"/>
  <c r="U225" i="1" s="1"/>
  <c r="W225" i="1" s="1"/>
  <c r="T225" i="1"/>
  <c r="G227" i="1"/>
  <c r="M227" i="1"/>
  <c r="U227" i="1" s="1"/>
  <c r="W227" i="1" s="1"/>
  <c r="T227" i="1"/>
  <c r="G229" i="1"/>
  <c r="M229" i="1" s="1"/>
  <c r="G231" i="1"/>
  <c r="H231" i="1"/>
  <c r="H233" i="1" s="1"/>
  <c r="I231" i="1"/>
  <c r="J231" i="1"/>
  <c r="J233" i="1" s="1"/>
  <c r="K231" i="1"/>
  <c r="L231" i="1"/>
  <c r="N231" i="1"/>
  <c r="P231" i="1"/>
  <c r="P233" i="1" s="1"/>
  <c r="Q231" i="1"/>
  <c r="S231" i="1"/>
  <c r="V231" i="1"/>
  <c r="I233" i="1"/>
  <c r="K233" i="1"/>
  <c r="N233" i="1"/>
  <c r="Q233" i="1"/>
  <c r="S233" i="1"/>
  <c r="V233" i="1"/>
  <c r="G241" i="1"/>
  <c r="M241" i="1"/>
  <c r="T241" i="1"/>
  <c r="U241" i="1"/>
  <c r="W241" i="1"/>
  <c r="G243" i="1"/>
  <c r="M243" i="1"/>
  <c r="S243" i="1"/>
  <c r="T243" i="1" s="1"/>
  <c r="G245" i="1"/>
  <c r="G251" i="1" s="1"/>
  <c r="M245" i="1"/>
  <c r="R245" i="1"/>
  <c r="S245" i="1"/>
  <c r="G247" i="1"/>
  <c r="O247" i="1" s="1"/>
  <c r="T247" i="1" s="1"/>
  <c r="M247" i="1"/>
  <c r="R247" i="1"/>
  <c r="G249" i="1"/>
  <c r="R249" i="1" s="1"/>
  <c r="T249" i="1" s="1"/>
  <c r="U249" i="1" s="1"/>
  <c r="W249" i="1" s="1"/>
  <c r="M249" i="1"/>
  <c r="O249" i="1"/>
  <c r="H251" i="1"/>
  <c r="I251" i="1"/>
  <c r="J251" i="1"/>
  <c r="K251" i="1"/>
  <c r="L251" i="1"/>
  <c r="N251" i="1"/>
  <c r="P251" i="1"/>
  <c r="Q251" i="1"/>
  <c r="V251" i="1"/>
  <c r="G253" i="1"/>
  <c r="R253" i="1" s="1"/>
  <c r="R259" i="1" s="1"/>
  <c r="M253" i="1"/>
  <c r="O253" i="1"/>
  <c r="O259" i="1" s="1"/>
  <c r="T253" i="1"/>
  <c r="G255" i="1"/>
  <c r="M255" i="1" s="1"/>
  <c r="M259" i="1" s="1"/>
  <c r="O255" i="1"/>
  <c r="T255" i="1" s="1"/>
  <c r="R255" i="1"/>
  <c r="U255" i="1"/>
  <c r="W255" i="1" s="1"/>
  <c r="G257" i="1"/>
  <c r="M257" i="1"/>
  <c r="T257" i="1"/>
  <c r="U257" i="1"/>
  <c r="W257" i="1"/>
  <c r="H259" i="1"/>
  <c r="H317" i="1" s="1"/>
  <c r="I259" i="1"/>
  <c r="J259" i="1"/>
  <c r="K259" i="1"/>
  <c r="L259" i="1"/>
  <c r="N259" i="1"/>
  <c r="P259" i="1"/>
  <c r="P317" i="1" s="1"/>
  <c r="Q259" i="1"/>
  <c r="S259" i="1"/>
  <c r="V259" i="1"/>
  <c r="G262" i="1"/>
  <c r="T262" i="1"/>
  <c r="G264" i="1"/>
  <c r="O264" i="1" s="1"/>
  <c r="M264" i="1"/>
  <c r="R264" i="1"/>
  <c r="R268" i="1" s="1"/>
  <c r="S264" i="1"/>
  <c r="S268" i="1" s="1"/>
  <c r="G266" i="1"/>
  <c r="M266" i="1"/>
  <c r="T266" i="1"/>
  <c r="U266" i="1"/>
  <c r="W266" i="1" s="1"/>
  <c r="V266" i="1"/>
  <c r="V268" i="1" s="1"/>
  <c r="H268" i="1"/>
  <c r="I268" i="1"/>
  <c r="J268" i="1"/>
  <c r="K268" i="1"/>
  <c r="L268" i="1"/>
  <c r="N268" i="1"/>
  <c r="P268" i="1"/>
  <c r="Q268" i="1"/>
  <c r="G273" i="1"/>
  <c r="R273" i="1" s="1"/>
  <c r="R275" i="1" s="1"/>
  <c r="M273" i="1"/>
  <c r="O273" i="1"/>
  <c r="O275" i="1" s="1"/>
  <c r="G275" i="1"/>
  <c r="H275" i="1"/>
  <c r="I275" i="1"/>
  <c r="J275" i="1"/>
  <c r="K275" i="1"/>
  <c r="L275" i="1"/>
  <c r="M275" i="1"/>
  <c r="N275" i="1"/>
  <c r="P275" i="1"/>
  <c r="Q275" i="1"/>
  <c r="S275" i="1"/>
  <c r="V275" i="1"/>
  <c r="G277" i="1"/>
  <c r="M277" i="1"/>
  <c r="M283" i="1" s="1"/>
  <c r="T277" i="1"/>
  <c r="V277" i="1"/>
  <c r="V283" i="1" s="1"/>
  <c r="G279" i="1"/>
  <c r="M279" i="1"/>
  <c r="T279" i="1"/>
  <c r="U279" i="1"/>
  <c r="W279" i="1"/>
  <c r="G281" i="1"/>
  <c r="R281" i="1" s="1"/>
  <c r="R283" i="1" s="1"/>
  <c r="M281" i="1"/>
  <c r="O281" i="1"/>
  <c r="T281" i="1" s="1"/>
  <c r="G283" i="1"/>
  <c r="H283" i="1"/>
  <c r="I283" i="1"/>
  <c r="I317" i="1" s="1"/>
  <c r="J283" i="1"/>
  <c r="K283" i="1"/>
  <c r="L283" i="1"/>
  <c r="N283" i="1"/>
  <c r="O283" i="1"/>
  <c r="P283" i="1"/>
  <c r="Q283" i="1"/>
  <c r="Q317" i="1" s="1"/>
  <c r="S283" i="1"/>
  <c r="G285" i="1"/>
  <c r="R285" i="1" s="1"/>
  <c r="R289" i="1" s="1"/>
  <c r="M285" i="1"/>
  <c r="O285" i="1"/>
  <c r="G287" i="1"/>
  <c r="G289" i="1" s="1"/>
  <c r="T287" i="1"/>
  <c r="H289" i="1"/>
  <c r="I289" i="1"/>
  <c r="J289" i="1"/>
  <c r="K289" i="1"/>
  <c r="L289" i="1"/>
  <c r="L317" i="1" s="1"/>
  <c r="N289" i="1"/>
  <c r="P289" i="1"/>
  <c r="Q289" i="1"/>
  <c r="S289" i="1"/>
  <c r="V289" i="1"/>
  <c r="G292" i="1"/>
  <c r="M292" i="1"/>
  <c r="O292" i="1"/>
  <c r="T292" i="1" s="1"/>
  <c r="U292" i="1" s="1"/>
  <c r="G294" i="1"/>
  <c r="M294" i="1"/>
  <c r="O294" i="1"/>
  <c r="R294" i="1"/>
  <c r="T294" i="1" s="1"/>
  <c r="S294" i="1"/>
  <c r="S300" i="1" s="1"/>
  <c r="U294" i="1"/>
  <c r="W294" i="1" s="1"/>
  <c r="G296" i="1"/>
  <c r="M296" i="1"/>
  <c r="U296" i="1" s="1"/>
  <c r="R296" i="1"/>
  <c r="S296" i="1"/>
  <c r="T296" i="1"/>
  <c r="W296" i="1"/>
  <c r="G298" i="1"/>
  <c r="M298" i="1" s="1"/>
  <c r="G300" i="1"/>
  <c r="H300" i="1"/>
  <c r="I300" i="1"/>
  <c r="J300" i="1"/>
  <c r="K300" i="1"/>
  <c r="L300" i="1"/>
  <c r="N300" i="1"/>
  <c r="P300" i="1"/>
  <c r="Q300" i="1"/>
  <c r="V300" i="1"/>
  <c r="G305" i="1"/>
  <c r="M305" i="1" s="1"/>
  <c r="U305" i="1" s="1"/>
  <c r="W305" i="1" s="1"/>
  <c r="T305" i="1"/>
  <c r="G307" i="1"/>
  <c r="R307" i="1" s="1"/>
  <c r="O307" i="1"/>
  <c r="S307" i="1"/>
  <c r="G309" i="1"/>
  <c r="R309" i="1" s="1"/>
  <c r="O309" i="1"/>
  <c r="S309" i="1"/>
  <c r="G311" i="1"/>
  <c r="R311" i="1" s="1"/>
  <c r="O311" i="1"/>
  <c r="T311" i="1" s="1"/>
  <c r="G313" i="1"/>
  <c r="M313" i="1"/>
  <c r="T313" i="1"/>
  <c r="U313" i="1"/>
  <c r="W313" i="1" s="1"/>
  <c r="H315" i="1"/>
  <c r="I315" i="1"/>
  <c r="J315" i="1"/>
  <c r="J317" i="1" s="1"/>
  <c r="K315" i="1"/>
  <c r="L315" i="1"/>
  <c r="N315" i="1"/>
  <c r="N317" i="1" s="1"/>
  <c r="P315" i="1"/>
  <c r="Q315" i="1"/>
  <c r="S315" i="1"/>
  <c r="V315" i="1"/>
  <c r="E317" i="1"/>
  <c r="K317" i="1"/>
  <c r="G325" i="1"/>
  <c r="M325" i="1"/>
  <c r="T325" i="1"/>
  <c r="U325" i="1"/>
  <c r="G327" i="1"/>
  <c r="M327" i="1"/>
  <c r="U327" i="1" s="1"/>
  <c r="T327" i="1"/>
  <c r="W327" i="1"/>
  <c r="G329" i="1"/>
  <c r="R329" i="1" s="1"/>
  <c r="M329" i="1"/>
  <c r="O329" i="1"/>
  <c r="T329" i="1" s="1"/>
  <c r="S329" i="1"/>
  <c r="G331" i="1"/>
  <c r="R331" i="1" s="1"/>
  <c r="M331" i="1"/>
  <c r="O331" i="1"/>
  <c r="T331" i="1" s="1"/>
  <c r="S331" i="1"/>
  <c r="G333" i="1"/>
  <c r="R333" i="1" s="1"/>
  <c r="M333" i="1"/>
  <c r="O333" i="1"/>
  <c r="S333" i="1"/>
  <c r="G335" i="1"/>
  <c r="R335" i="1" s="1"/>
  <c r="M335" i="1"/>
  <c r="O335" i="1"/>
  <c r="S335" i="1"/>
  <c r="G337" i="1"/>
  <c r="M337" i="1"/>
  <c r="S337" i="1"/>
  <c r="T337" i="1" s="1"/>
  <c r="G339" i="1"/>
  <c r="H339" i="1"/>
  <c r="I339" i="1"/>
  <c r="J339" i="1"/>
  <c r="K339" i="1"/>
  <c r="L339" i="1"/>
  <c r="N339" i="1"/>
  <c r="P339" i="1"/>
  <c r="Q339" i="1"/>
  <c r="S339" i="1"/>
  <c r="V339" i="1"/>
  <c r="G344" i="1"/>
  <c r="T344" i="1"/>
  <c r="T346" i="1" s="1"/>
  <c r="H346" i="1"/>
  <c r="I346" i="1"/>
  <c r="J346" i="1"/>
  <c r="K346" i="1"/>
  <c r="L346" i="1"/>
  <c r="N346" i="1"/>
  <c r="O346" i="1"/>
  <c r="P346" i="1"/>
  <c r="Q346" i="1"/>
  <c r="R346" i="1"/>
  <c r="S346" i="1"/>
  <c r="V346" i="1"/>
  <c r="X346" i="1"/>
  <c r="G348" i="1"/>
  <c r="M348" i="1"/>
  <c r="T348" i="1"/>
  <c r="U348" i="1"/>
  <c r="W348" i="1"/>
  <c r="G350" i="1"/>
  <c r="O350" i="1" s="1"/>
  <c r="M350" i="1"/>
  <c r="R350" i="1"/>
  <c r="S350" i="1"/>
  <c r="G352" i="1"/>
  <c r="R352" i="1" s="1"/>
  <c r="T352" i="1" s="1"/>
  <c r="M352" i="1"/>
  <c r="U352" i="1" s="1"/>
  <c r="S352" i="1"/>
  <c r="W352" i="1"/>
  <c r="G354" i="1"/>
  <c r="M354" i="1" s="1"/>
  <c r="R354" i="1"/>
  <c r="S354" i="1"/>
  <c r="T354" i="1"/>
  <c r="U354" i="1"/>
  <c r="W354" i="1" s="1"/>
  <c r="G356" i="1"/>
  <c r="O356" i="1" s="1"/>
  <c r="T356" i="1"/>
  <c r="G358" i="1"/>
  <c r="M358" i="1" s="1"/>
  <c r="O358" i="1"/>
  <c r="T358" i="1"/>
  <c r="G360" i="1"/>
  <c r="M360" i="1"/>
  <c r="U360" i="1" s="1"/>
  <c r="W360" i="1" s="1"/>
  <c r="R360" i="1"/>
  <c r="T360" i="1"/>
  <c r="G362" i="1"/>
  <c r="O362" i="1" s="1"/>
  <c r="O366" i="1" s="1"/>
  <c r="M362" i="1"/>
  <c r="R362" i="1"/>
  <c r="G364" i="1"/>
  <c r="O364" i="1"/>
  <c r="G366" i="1"/>
  <c r="H366" i="1"/>
  <c r="I366" i="1"/>
  <c r="J366" i="1"/>
  <c r="K366" i="1"/>
  <c r="L366" i="1"/>
  <c r="L389" i="1" s="1"/>
  <c r="N366" i="1"/>
  <c r="P366" i="1"/>
  <c r="Q366" i="1"/>
  <c r="S366" i="1"/>
  <c r="V366" i="1"/>
  <c r="X366" i="1"/>
  <c r="G368" i="1"/>
  <c r="G372" i="1" s="1"/>
  <c r="O368" i="1"/>
  <c r="R368" i="1"/>
  <c r="R372" i="1" s="1"/>
  <c r="G370" i="1"/>
  <c r="M370" i="1"/>
  <c r="T370" i="1"/>
  <c r="U370" i="1"/>
  <c r="W370" i="1"/>
  <c r="H372" i="1"/>
  <c r="I372" i="1"/>
  <c r="I389" i="1" s="1"/>
  <c r="J372" i="1"/>
  <c r="K372" i="1"/>
  <c r="L372" i="1"/>
  <c r="N372" i="1"/>
  <c r="P372" i="1"/>
  <c r="Q372" i="1"/>
  <c r="S372" i="1"/>
  <c r="V372" i="1"/>
  <c r="G377" i="1"/>
  <c r="M377" i="1"/>
  <c r="O377" i="1"/>
  <c r="T377" i="1" s="1"/>
  <c r="R377" i="1"/>
  <c r="G379" i="1"/>
  <c r="M379" i="1" s="1"/>
  <c r="O379" i="1"/>
  <c r="R379" i="1"/>
  <c r="G381" i="1"/>
  <c r="R381" i="1" s="1"/>
  <c r="G383" i="1"/>
  <c r="O383" i="1" s="1"/>
  <c r="M383" i="1"/>
  <c r="S383" i="1"/>
  <c r="S387" i="1" s="1"/>
  <c r="S389" i="1" s="1"/>
  <c r="G385" i="1"/>
  <c r="M385" i="1"/>
  <c r="U385" i="1" s="1"/>
  <c r="T385" i="1"/>
  <c r="W385" i="1"/>
  <c r="H387" i="1"/>
  <c r="I387" i="1"/>
  <c r="J387" i="1"/>
  <c r="J389" i="1" s="1"/>
  <c r="K387" i="1"/>
  <c r="K389" i="1" s="1"/>
  <c r="L387" i="1"/>
  <c r="N387" i="1"/>
  <c r="P387" i="1"/>
  <c r="Q387" i="1"/>
  <c r="V387" i="1"/>
  <c r="E389" i="1"/>
  <c r="H389" i="1"/>
  <c r="P389" i="1"/>
  <c r="Q389" i="1"/>
  <c r="G398" i="1"/>
  <c r="M398" i="1"/>
  <c r="T398" i="1"/>
  <c r="G400" i="1"/>
  <c r="O400" i="1" s="1"/>
  <c r="T400" i="1" s="1"/>
  <c r="M400" i="1"/>
  <c r="R400" i="1"/>
  <c r="G402" i="1"/>
  <c r="S402" i="1"/>
  <c r="S434" i="1" s="1"/>
  <c r="G404" i="1"/>
  <c r="S404" i="1"/>
  <c r="G406" i="1"/>
  <c r="S406" i="1"/>
  <c r="G408" i="1"/>
  <c r="S408" i="1"/>
  <c r="G410" i="1"/>
  <c r="S410" i="1"/>
  <c r="G412" i="1"/>
  <c r="G414" i="1"/>
  <c r="M414" i="1"/>
  <c r="U414" i="1" s="1"/>
  <c r="W414" i="1" s="1"/>
  <c r="O414" i="1"/>
  <c r="R414" i="1"/>
  <c r="S414" i="1"/>
  <c r="T414" i="1"/>
  <c r="G416" i="1"/>
  <c r="M416" i="1"/>
  <c r="U416" i="1" s="1"/>
  <c r="W416" i="1" s="1"/>
  <c r="O416" i="1"/>
  <c r="R416" i="1"/>
  <c r="S416" i="1"/>
  <c r="T416" i="1"/>
  <c r="G418" i="1"/>
  <c r="M418" i="1"/>
  <c r="O418" i="1"/>
  <c r="T418" i="1" s="1"/>
  <c r="R418" i="1"/>
  <c r="G420" i="1"/>
  <c r="M420" i="1" s="1"/>
  <c r="O420" i="1"/>
  <c r="T420" i="1" s="1"/>
  <c r="R420" i="1"/>
  <c r="G422" i="1"/>
  <c r="R422" i="1"/>
  <c r="S422" i="1"/>
  <c r="G427" i="1"/>
  <c r="S427" i="1"/>
  <c r="G430" i="1"/>
  <c r="R430" i="1" s="1"/>
  <c r="T430" i="1" s="1"/>
  <c r="M430" i="1"/>
  <c r="S430" i="1"/>
  <c r="G432" i="1"/>
  <c r="M432" i="1"/>
  <c r="U432" i="1" s="1"/>
  <c r="W432" i="1" s="1"/>
  <c r="O432" i="1"/>
  <c r="R432" i="1"/>
  <c r="S432" i="1"/>
  <c r="T432" i="1"/>
  <c r="H434" i="1"/>
  <c r="I434" i="1"/>
  <c r="J434" i="1"/>
  <c r="K434" i="1"/>
  <c r="L434" i="1"/>
  <c r="N434" i="1"/>
  <c r="P434" i="1"/>
  <c r="Q434" i="1"/>
  <c r="V434" i="1"/>
  <c r="X434" i="1"/>
  <c r="G439" i="1"/>
  <c r="R439" i="1" s="1"/>
  <c r="G441" i="1"/>
  <c r="M441" i="1"/>
  <c r="P441" i="1"/>
  <c r="Q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G447" i="1"/>
  <c r="M447" i="1"/>
  <c r="O447" i="1"/>
  <c r="R447" i="1"/>
  <c r="S447" i="1"/>
  <c r="T447" i="1"/>
  <c r="U447" i="1"/>
  <c r="W447" i="1" s="1"/>
  <c r="G449" i="1"/>
  <c r="M449" i="1"/>
  <c r="U449" i="1" s="1"/>
  <c r="W449" i="1" s="1"/>
  <c r="O449" i="1"/>
  <c r="R449" i="1"/>
  <c r="S449" i="1"/>
  <c r="T449" i="1"/>
  <c r="H451" i="1"/>
  <c r="I451" i="1"/>
  <c r="J451" i="1"/>
  <c r="K451" i="1"/>
  <c r="L451" i="1"/>
  <c r="N451" i="1"/>
  <c r="P451" i="1"/>
  <c r="Q451" i="1"/>
  <c r="S451" i="1"/>
  <c r="V451" i="1"/>
  <c r="G453" i="1"/>
  <c r="R453" i="1" s="1"/>
  <c r="R455" i="1" s="1"/>
  <c r="Q453" i="1"/>
  <c r="S453" i="1"/>
  <c r="S455" i="1" s="1"/>
  <c r="H455" i="1"/>
  <c r="I455" i="1"/>
  <c r="J455" i="1"/>
  <c r="K455" i="1"/>
  <c r="L455" i="1"/>
  <c r="N455" i="1"/>
  <c r="P455" i="1"/>
  <c r="Q455" i="1"/>
  <c r="V455" i="1"/>
  <c r="G460" i="1"/>
  <c r="G472" i="1" s="1"/>
  <c r="O460" i="1"/>
  <c r="R460" i="1"/>
  <c r="S460" i="1"/>
  <c r="G462" i="1"/>
  <c r="M462" i="1" s="1"/>
  <c r="O462" i="1"/>
  <c r="R462" i="1"/>
  <c r="S462" i="1"/>
  <c r="G464" i="1"/>
  <c r="M464" i="1" s="1"/>
  <c r="O464" i="1"/>
  <c r="R464" i="1"/>
  <c r="S464" i="1"/>
  <c r="G466" i="1"/>
  <c r="M466" i="1" s="1"/>
  <c r="O466" i="1"/>
  <c r="T466" i="1" s="1"/>
  <c r="R466" i="1"/>
  <c r="G468" i="1"/>
  <c r="M468" i="1" s="1"/>
  <c r="R468" i="1"/>
  <c r="G470" i="1"/>
  <c r="H472" i="1"/>
  <c r="I472" i="1"/>
  <c r="J472" i="1"/>
  <c r="K472" i="1"/>
  <c r="L472" i="1"/>
  <c r="N472" i="1"/>
  <c r="P472" i="1"/>
  <c r="Q472" i="1"/>
  <c r="S472" i="1"/>
  <c r="V472" i="1"/>
  <c r="G474" i="1"/>
  <c r="M474" i="1"/>
  <c r="O474" i="1"/>
  <c r="R474" i="1"/>
  <c r="S474" i="1"/>
  <c r="T474" i="1"/>
  <c r="U474" i="1"/>
  <c r="W474" i="1" s="1"/>
  <c r="G476" i="1"/>
  <c r="M476" i="1"/>
  <c r="U476" i="1" s="1"/>
  <c r="W476" i="1" s="1"/>
  <c r="S476" i="1"/>
  <c r="T476" i="1" s="1"/>
  <c r="G478" i="1"/>
  <c r="S478" i="1"/>
  <c r="G480" i="1"/>
  <c r="M480" i="1"/>
  <c r="G482" i="1"/>
  <c r="M482" i="1"/>
  <c r="O482" i="1"/>
  <c r="T482" i="1" s="1"/>
  <c r="R482" i="1"/>
  <c r="S482" i="1"/>
  <c r="G484" i="1"/>
  <c r="M484" i="1"/>
  <c r="U484" i="1" s="1"/>
  <c r="W484" i="1" s="1"/>
  <c r="O484" i="1"/>
  <c r="T484" i="1" s="1"/>
  <c r="R484" i="1"/>
  <c r="G490" i="1"/>
  <c r="M490" i="1" s="1"/>
  <c r="R490" i="1"/>
  <c r="S490" i="1"/>
  <c r="G492" i="1"/>
  <c r="M492" i="1" s="1"/>
  <c r="R492" i="1"/>
  <c r="S492" i="1"/>
  <c r="G494" i="1"/>
  <c r="G496" i="1" s="1"/>
  <c r="S494" i="1"/>
  <c r="T494" i="1"/>
  <c r="H496" i="1"/>
  <c r="I496" i="1"/>
  <c r="J496" i="1"/>
  <c r="K496" i="1"/>
  <c r="L496" i="1"/>
  <c r="N496" i="1"/>
  <c r="P496" i="1"/>
  <c r="Q496" i="1"/>
  <c r="V496" i="1"/>
  <c r="G502" i="1"/>
  <c r="M502" i="1" s="1"/>
  <c r="T502" i="1"/>
  <c r="G504" i="1"/>
  <c r="R504" i="1"/>
  <c r="R506" i="1" s="1"/>
  <c r="S504" i="1"/>
  <c r="S506" i="1" s="1"/>
  <c r="H506" i="1"/>
  <c r="I506" i="1"/>
  <c r="J506" i="1"/>
  <c r="K506" i="1"/>
  <c r="L506" i="1"/>
  <c r="N506" i="1"/>
  <c r="P506" i="1"/>
  <c r="Q506" i="1"/>
  <c r="V506" i="1"/>
  <c r="G508" i="1"/>
  <c r="M508" i="1" s="1"/>
  <c r="O508" i="1"/>
  <c r="R508" i="1"/>
  <c r="S508" i="1"/>
  <c r="G510" i="1"/>
  <c r="M510" i="1" s="1"/>
  <c r="S510" i="1"/>
  <c r="S525" i="1" s="1"/>
  <c r="G512" i="1"/>
  <c r="M512" i="1"/>
  <c r="U512" i="1" s="1"/>
  <c r="W512" i="1" s="1"/>
  <c r="S512" i="1"/>
  <c r="T512" i="1" s="1"/>
  <c r="G514" i="1"/>
  <c r="G525" i="1" s="1"/>
  <c r="T514" i="1"/>
  <c r="G516" i="1"/>
  <c r="M516" i="1"/>
  <c r="O516" i="1"/>
  <c r="T516" i="1" s="1"/>
  <c r="U516" i="1" s="1"/>
  <c r="W516" i="1" s="1"/>
  <c r="R516" i="1"/>
  <c r="S516" i="1"/>
  <c r="G518" i="1"/>
  <c r="M518" i="1"/>
  <c r="R518" i="1"/>
  <c r="T518" i="1" s="1"/>
  <c r="U518" i="1" s="1"/>
  <c r="W518" i="1" s="1"/>
  <c r="S518" i="1"/>
  <c r="G523" i="1"/>
  <c r="M523" i="1" s="1"/>
  <c r="O523" i="1"/>
  <c r="R523" i="1"/>
  <c r="R525" i="1" s="1"/>
  <c r="S523" i="1"/>
  <c r="H525" i="1"/>
  <c r="I525" i="1"/>
  <c r="J525" i="1"/>
  <c r="K525" i="1"/>
  <c r="L525" i="1"/>
  <c r="N525" i="1"/>
  <c r="P525" i="1"/>
  <c r="Q525" i="1"/>
  <c r="V525" i="1"/>
  <c r="G527" i="1"/>
  <c r="M527" i="1"/>
  <c r="O527" i="1"/>
  <c r="T527" i="1" s="1"/>
  <c r="R527" i="1"/>
  <c r="S527" i="1"/>
  <c r="G529" i="1"/>
  <c r="M529" i="1"/>
  <c r="M541" i="1" s="1"/>
  <c r="O529" i="1"/>
  <c r="R529" i="1"/>
  <c r="T529" i="1" s="1"/>
  <c r="S529" i="1"/>
  <c r="G531" i="1"/>
  <c r="M531" i="1"/>
  <c r="U531" i="1" s="1"/>
  <c r="W531" i="1" s="1"/>
  <c r="O531" i="1"/>
  <c r="T531" i="1" s="1"/>
  <c r="R531" i="1"/>
  <c r="G533" i="1"/>
  <c r="M533" i="1" s="1"/>
  <c r="O533" i="1"/>
  <c r="R533" i="1"/>
  <c r="S533" i="1"/>
  <c r="G535" i="1"/>
  <c r="M535" i="1" s="1"/>
  <c r="O535" i="1"/>
  <c r="T535" i="1" s="1"/>
  <c r="U535" i="1" s="1"/>
  <c r="W535" i="1" s="1"/>
  <c r="R535" i="1"/>
  <c r="S535" i="1"/>
  <c r="G537" i="1"/>
  <c r="M537" i="1" s="1"/>
  <c r="O537" i="1"/>
  <c r="R537" i="1"/>
  <c r="S537" i="1"/>
  <c r="G539" i="1"/>
  <c r="M539" i="1" s="1"/>
  <c r="U539" i="1" s="1"/>
  <c r="W539" i="1" s="1"/>
  <c r="O539" i="1"/>
  <c r="T539" i="1" s="1"/>
  <c r="R539" i="1"/>
  <c r="S539" i="1"/>
  <c r="G541" i="1"/>
  <c r="H541" i="1"/>
  <c r="I541" i="1"/>
  <c r="J541" i="1"/>
  <c r="J647" i="1" s="1"/>
  <c r="J651" i="1" s="1"/>
  <c r="K541" i="1"/>
  <c r="L541" i="1"/>
  <c r="N541" i="1"/>
  <c r="P541" i="1"/>
  <c r="Q541" i="1"/>
  <c r="R541" i="1"/>
  <c r="S541" i="1"/>
  <c r="V541" i="1"/>
  <c r="G543" i="1"/>
  <c r="M543" i="1"/>
  <c r="U543" i="1" s="1"/>
  <c r="W543" i="1" s="1"/>
  <c r="Q543" i="1"/>
  <c r="R543" i="1"/>
  <c r="S543" i="1"/>
  <c r="T543" i="1"/>
  <c r="G548" i="1"/>
  <c r="M548" i="1"/>
  <c r="Q548" i="1"/>
  <c r="T548" i="1" s="1"/>
  <c r="U548" i="1" s="1"/>
  <c r="W548" i="1" s="1"/>
  <c r="R548" i="1"/>
  <c r="S548" i="1"/>
  <c r="G550" i="1"/>
  <c r="R550" i="1" s="1"/>
  <c r="M550" i="1"/>
  <c r="P550" i="1"/>
  <c r="T550" i="1" s="1"/>
  <c r="Q550" i="1"/>
  <c r="Q554" i="1" s="1"/>
  <c r="S550" i="1"/>
  <c r="G552" i="1"/>
  <c r="R552" i="1" s="1"/>
  <c r="R554" i="1" s="1"/>
  <c r="M552" i="1"/>
  <c r="P552" i="1"/>
  <c r="Q552" i="1"/>
  <c r="S552" i="1"/>
  <c r="H554" i="1"/>
  <c r="I554" i="1"/>
  <c r="J554" i="1"/>
  <c r="K554" i="1"/>
  <c r="L554" i="1"/>
  <c r="N554" i="1"/>
  <c r="O554" i="1"/>
  <c r="S554" i="1"/>
  <c r="V554" i="1"/>
  <c r="G556" i="1"/>
  <c r="M556" i="1" s="1"/>
  <c r="U556" i="1" s="1"/>
  <c r="S556" i="1"/>
  <c r="T556" i="1" s="1"/>
  <c r="G558" i="1"/>
  <c r="R558" i="1" s="1"/>
  <c r="M558" i="1"/>
  <c r="G560" i="1"/>
  <c r="M560" i="1" s="1"/>
  <c r="G562" i="1"/>
  <c r="O562" i="1" s="1"/>
  <c r="T562" i="1" s="1"/>
  <c r="G564" i="1"/>
  <c r="M564" i="1" s="1"/>
  <c r="R564" i="1"/>
  <c r="T564" i="1"/>
  <c r="U564" i="1"/>
  <c r="W564" i="1" s="1"/>
  <c r="G566" i="1"/>
  <c r="M566" i="1" s="1"/>
  <c r="Q566" i="1"/>
  <c r="S566" i="1"/>
  <c r="H568" i="1"/>
  <c r="I568" i="1"/>
  <c r="J568" i="1"/>
  <c r="K568" i="1"/>
  <c r="L568" i="1"/>
  <c r="N568" i="1"/>
  <c r="P568" i="1"/>
  <c r="Q568" i="1"/>
  <c r="S568" i="1"/>
  <c r="V568" i="1"/>
  <c r="G570" i="1"/>
  <c r="M570" i="1" s="1"/>
  <c r="S570" i="1"/>
  <c r="G572" i="1"/>
  <c r="M572" i="1" s="1"/>
  <c r="T572" i="1"/>
  <c r="U572" i="1"/>
  <c r="W572" i="1" s="1"/>
  <c r="G577" i="1"/>
  <c r="M577" i="1"/>
  <c r="O577" i="1"/>
  <c r="T577" i="1" s="1"/>
  <c r="P577" i="1"/>
  <c r="Q577" i="1"/>
  <c r="R577" i="1"/>
  <c r="S577" i="1"/>
  <c r="G579" i="1"/>
  <c r="M579" i="1" s="1"/>
  <c r="U579" i="1" s="1"/>
  <c r="W579" i="1" s="1"/>
  <c r="T579" i="1"/>
  <c r="G581" i="1"/>
  <c r="M581" i="1" s="1"/>
  <c r="S581" i="1"/>
  <c r="G583" i="1"/>
  <c r="O583" i="1" s="1"/>
  <c r="G585" i="1"/>
  <c r="M585" i="1"/>
  <c r="S585" i="1"/>
  <c r="T585" i="1" s="1"/>
  <c r="G587" i="1"/>
  <c r="M587" i="1" s="1"/>
  <c r="U587" i="1" s="1"/>
  <c r="W587" i="1" s="1"/>
  <c r="P587" i="1"/>
  <c r="T587" i="1" s="1"/>
  <c r="Q587" i="1"/>
  <c r="Q591" i="1" s="1"/>
  <c r="R587" i="1"/>
  <c r="S587" i="1"/>
  <c r="G589" i="1"/>
  <c r="R589" i="1" s="1"/>
  <c r="M589" i="1"/>
  <c r="P589" i="1"/>
  <c r="Q589" i="1"/>
  <c r="S589" i="1"/>
  <c r="H591" i="1"/>
  <c r="I591" i="1"/>
  <c r="J591" i="1"/>
  <c r="K591" i="1"/>
  <c r="L591" i="1"/>
  <c r="N591" i="1"/>
  <c r="V591" i="1"/>
  <c r="G593" i="1"/>
  <c r="O593" i="1" s="1"/>
  <c r="H595" i="1"/>
  <c r="I595" i="1"/>
  <c r="J595" i="1"/>
  <c r="K595" i="1"/>
  <c r="L595" i="1"/>
  <c r="N595" i="1"/>
  <c r="P595" i="1"/>
  <c r="Q595" i="1"/>
  <c r="R595" i="1"/>
  <c r="S595" i="1"/>
  <c r="V595" i="1"/>
  <c r="G598" i="1"/>
  <c r="M598" i="1"/>
  <c r="U598" i="1" s="1"/>
  <c r="W598" i="1" s="1"/>
  <c r="T598" i="1"/>
  <c r="G600" i="1"/>
  <c r="M600" i="1" s="1"/>
  <c r="U600" i="1" s="1"/>
  <c r="W600" i="1" s="1"/>
  <c r="T600" i="1"/>
  <c r="G605" i="1"/>
  <c r="M605" i="1" s="1"/>
  <c r="U605" i="1" s="1"/>
  <c r="T605" i="1"/>
  <c r="G607" i="1"/>
  <c r="R607" i="1" s="1"/>
  <c r="M607" i="1"/>
  <c r="G609" i="1"/>
  <c r="M609" i="1"/>
  <c r="O609" i="1"/>
  <c r="T609" i="1" s="1"/>
  <c r="R609" i="1"/>
  <c r="G611" i="1"/>
  <c r="M611" i="1"/>
  <c r="T611" i="1"/>
  <c r="U611" i="1"/>
  <c r="W611" i="1" s="1"/>
  <c r="G613" i="1"/>
  <c r="M613" i="1"/>
  <c r="O613" i="1"/>
  <c r="T613" i="1" s="1"/>
  <c r="G615" i="1"/>
  <c r="O615" i="1" s="1"/>
  <c r="G617" i="1"/>
  <c r="R617" i="1" s="1"/>
  <c r="M617" i="1"/>
  <c r="G619" i="1"/>
  <c r="M619" i="1"/>
  <c r="U619" i="1" s="1"/>
  <c r="W619" i="1" s="1"/>
  <c r="O619" i="1"/>
  <c r="T619" i="1" s="1"/>
  <c r="R619" i="1"/>
  <c r="G621" i="1"/>
  <c r="O621" i="1"/>
  <c r="R621" i="1"/>
  <c r="T621" i="1"/>
  <c r="U621" i="1" s="1"/>
  <c r="W621" i="1" s="1"/>
  <c r="G623" i="1"/>
  <c r="G625" i="1" s="1"/>
  <c r="M623" i="1"/>
  <c r="H625" i="1"/>
  <c r="I625" i="1"/>
  <c r="J625" i="1"/>
  <c r="K625" i="1"/>
  <c r="L625" i="1"/>
  <c r="N625" i="1"/>
  <c r="P625" i="1"/>
  <c r="Q625" i="1"/>
  <c r="S625" i="1"/>
  <c r="G629" i="1"/>
  <c r="G631" i="1" s="1"/>
  <c r="M629" i="1"/>
  <c r="S629" i="1"/>
  <c r="H631" i="1"/>
  <c r="I631" i="1"/>
  <c r="I647" i="1" s="1"/>
  <c r="I651" i="1" s="1"/>
  <c r="J631" i="1"/>
  <c r="K631" i="1"/>
  <c r="L631" i="1"/>
  <c r="L647" i="1" s="1"/>
  <c r="L651" i="1" s="1"/>
  <c r="M631" i="1"/>
  <c r="N631" i="1"/>
  <c r="O631" i="1"/>
  <c r="P631" i="1"/>
  <c r="Q631" i="1"/>
  <c r="Q647" i="1" s="1"/>
  <c r="Q651" i="1" s="1"/>
  <c r="S631" i="1"/>
  <c r="V631" i="1"/>
  <c r="G643" i="1"/>
  <c r="M643" i="1"/>
  <c r="U643" i="1" s="1"/>
  <c r="T643" i="1"/>
  <c r="G645" i="1"/>
  <c r="H645" i="1"/>
  <c r="H647" i="1" s="1"/>
  <c r="I645" i="1"/>
  <c r="J645" i="1"/>
  <c r="K645" i="1"/>
  <c r="K647" i="1" s="1"/>
  <c r="K651" i="1" s="1"/>
  <c r="L645" i="1"/>
  <c r="N645" i="1"/>
  <c r="O645" i="1"/>
  <c r="P645" i="1"/>
  <c r="Q645" i="1"/>
  <c r="R645" i="1"/>
  <c r="S645" i="1"/>
  <c r="T645" i="1"/>
  <c r="V645" i="1"/>
  <c r="N647" i="1"/>
  <c r="E651" i="1"/>
  <c r="G658" i="1"/>
  <c r="M658" i="1" s="1"/>
  <c r="T658" i="1"/>
  <c r="G660" i="1"/>
  <c r="M660" i="1" s="1"/>
  <c r="U660" i="1" s="1"/>
  <c r="W660" i="1" s="1"/>
  <c r="T660" i="1"/>
  <c r="G662" i="1"/>
  <c r="M662" i="1"/>
  <c r="U662" i="1" s="1"/>
  <c r="W662" i="1" s="1"/>
  <c r="T662" i="1"/>
  <c r="G664" i="1"/>
  <c r="M664" i="1"/>
  <c r="U664" i="1" s="1"/>
  <c r="W664" i="1" s="1"/>
  <c r="T664" i="1"/>
  <c r="G666" i="1"/>
  <c r="M666" i="1" s="1"/>
  <c r="U666" i="1" s="1"/>
  <c r="W666" i="1" s="1"/>
  <c r="T666" i="1"/>
  <c r="G668" i="1"/>
  <c r="M668" i="1" s="1"/>
  <c r="U668" i="1" s="1"/>
  <c r="W668" i="1" s="1"/>
  <c r="O668" i="1"/>
  <c r="T668" i="1"/>
  <c r="G670" i="1"/>
  <c r="M670" i="1"/>
  <c r="U670" i="1" s="1"/>
  <c r="W670" i="1" s="1"/>
  <c r="T670" i="1"/>
  <c r="G672" i="1"/>
  <c r="M672" i="1" s="1"/>
  <c r="U672" i="1" s="1"/>
  <c r="W672" i="1" s="1"/>
  <c r="T672" i="1"/>
  <c r="G674" i="1"/>
  <c r="M674" i="1" s="1"/>
  <c r="U674" i="1" s="1"/>
  <c r="W674" i="1" s="1"/>
  <c r="T674" i="1"/>
  <c r="G676" i="1"/>
  <c r="M676" i="1"/>
  <c r="O676" i="1"/>
  <c r="T676" i="1" s="1"/>
  <c r="G678" i="1"/>
  <c r="M678" i="1" s="1"/>
  <c r="U678" i="1" s="1"/>
  <c r="W678" i="1" s="1"/>
  <c r="T678" i="1"/>
  <c r="G680" i="1"/>
  <c r="M680" i="1" s="1"/>
  <c r="U680" i="1" s="1"/>
  <c r="W680" i="1" s="1"/>
  <c r="O680" i="1"/>
  <c r="T680" i="1"/>
  <c r="G682" i="1"/>
  <c r="M682" i="1"/>
  <c r="U682" i="1" s="1"/>
  <c r="W682" i="1" s="1"/>
  <c r="T682" i="1"/>
  <c r="G684" i="1"/>
  <c r="M684" i="1" s="1"/>
  <c r="U684" i="1" s="1"/>
  <c r="W684" i="1" s="1"/>
  <c r="T684" i="1"/>
  <c r="G686" i="1"/>
  <c r="M686" i="1" s="1"/>
  <c r="U686" i="1" s="1"/>
  <c r="W686" i="1" s="1"/>
  <c r="T686" i="1"/>
  <c r="G688" i="1"/>
  <c r="M688" i="1"/>
  <c r="O688" i="1"/>
  <c r="T688" i="1" s="1"/>
  <c r="G690" i="1"/>
  <c r="M690" i="1" s="1"/>
  <c r="U690" i="1" s="1"/>
  <c r="W690" i="1" s="1"/>
  <c r="T690" i="1"/>
  <c r="H692" i="1"/>
  <c r="I692" i="1"/>
  <c r="J692" i="1"/>
  <c r="K692" i="1"/>
  <c r="L692" i="1"/>
  <c r="O692" i="1"/>
  <c r="P692" i="1"/>
  <c r="Q692" i="1"/>
  <c r="R692" i="1"/>
  <c r="S692" i="1"/>
  <c r="V692" i="1"/>
  <c r="U66" i="4" l="1"/>
  <c r="W66" i="4" s="1"/>
  <c r="G153" i="4"/>
  <c r="U119" i="4"/>
  <c r="W119" i="4" s="1"/>
  <c r="U87" i="4"/>
  <c r="U74" i="4"/>
  <c r="W74" i="4" s="1"/>
  <c r="U25" i="4"/>
  <c r="W25" i="4" s="1"/>
  <c r="U111" i="4"/>
  <c r="W111" i="4" s="1"/>
  <c r="U103" i="4"/>
  <c r="W103" i="4" s="1"/>
  <c r="U37" i="4"/>
  <c r="W37" i="4" s="1"/>
  <c r="U29" i="4"/>
  <c r="W29" i="4" s="1"/>
  <c r="U21" i="4"/>
  <c r="W21" i="4" s="1"/>
  <c r="U15" i="4"/>
  <c r="W15" i="4" s="1"/>
  <c r="U7" i="4"/>
  <c r="W7" i="4" s="1"/>
  <c r="U33" i="4"/>
  <c r="W33" i="4" s="1"/>
  <c r="O101" i="4"/>
  <c r="T101" i="4" s="1"/>
  <c r="U101" i="4"/>
  <c r="W101" i="4" s="1"/>
  <c r="U76" i="4"/>
  <c r="W76" i="4" s="1"/>
  <c r="M127" i="4"/>
  <c r="U123" i="4"/>
  <c r="W123" i="4" s="1"/>
  <c r="U115" i="4"/>
  <c r="W115" i="4" s="1"/>
  <c r="U107" i="4"/>
  <c r="W107" i="4" s="1"/>
  <c r="O99" i="4"/>
  <c r="T99" i="4" s="1"/>
  <c r="U99" i="4" s="1"/>
  <c r="W99" i="4" s="1"/>
  <c r="W46" i="4"/>
  <c r="M41" i="4"/>
  <c r="O121" i="4"/>
  <c r="T121" i="4" s="1"/>
  <c r="U121" i="4" s="1"/>
  <c r="W121" i="4" s="1"/>
  <c r="G41" i="4"/>
  <c r="O35" i="4"/>
  <c r="T35" i="4" s="1"/>
  <c r="U35" i="4" s="1"/>
  <c r="W35" i="4" s="1"/>
  <c r="O27" i="4"/>
  <c r="T27" i="4" s="1"/>
  <c r="U27" i="4" s="1"/>
  <c r="W27" i="4" s="1"/>
  <c r="O19" i="4"/>
  <c r="T19" i="4" s="1"/>
  <c r="U19" i="4" s="1"/>
  <c r="W19" i="4" s="1"/>
  <c r="O9" i="4"/>
  <c r="T9" i="4" s="1"/>
  <c r="U9" i="4" s="1"/>
  <c r="W9" i="4" s="1"/>
  <c r="M82" i="4"/>
  <c r="U11" i="4"/>
  <c r="W11" i="4" s="1"/>
  <c r="O136" i="4"/>
  <c r="O107" i="4"/>
  <c r="T107" i="4" s="1"/>
  <c r="O93" i="4"/>
  <c r="T93" i="4" s="1"/>
  <c r="U93" i="4" s="1"/>
  <c r="W93" i="4" s="1"/>
  <c r="O80" i="4"/>
  <c r="T80" i="4" s="1"/>
  <c r="U80" i="4" s="1"/>
  <c r="W80" i="4" s="1"/>
  <c r="O72" i="4"/>
  <c r="T72" i="4" s="1"/>
  <c r="U72" i="4" s="1"/>
  <c r="W72" i="4" s="1"/>
  <c r="O64" i="4"/>
  <c r="T64" i="4" s="1"/>
  <c r="U64" i="4" s="1"/>
  <c r="W64" i="4" s="1"/>
  <c r="O56" i="4"/>
  <c r="T56" i="4" s="1"/>
  <c r="U56" i="4" s="1"/>
  <c r="W56" i="4" s="1"/>
  <c r="O50" i="4"/>
  <c r="M136" i="4"/>
  <c r="O109" i="4"/>
  <c r="T109" i="4" s="1"/>
  <c r="U109" i="4" s="1"/>
  <c r="W109" i="4" s="1"/>
  <c r="O138" i="4"/>
  <c r="T138" i="4" s="1"/>
  <c r="U138" i="4" s="1"/>
  <c r="W138" i="4" s="1"/>
  <c r="O125" i="4"/>
  <c r="T125" i="4" s="1"/>
  <c r="U125" i="4" s="1"/>
  <c r="W125" i="4" s="1"/>
  <c r="O117" i="4"/>
  <c r="T117" i="4" s="1"/>
  <c r="U117" i="4" s="1"/>
  <c r="W117" i="4" s="1"/>
  <c r="O89" i="4"/>
  <c r="T89" i="4" s="1"/>
  <c r="T127" i="4" s="1"/>
  <c r="O39" i="4"/>
  <c r="T39" i="4" s="1"/>
  <c r="U39" i="4" s="1"/>
  <c r="W39" i="4" s="1"/>
  <c r="O31" i="4"/>
  <c r="T31" i="4" s="1"/>
  <c r="U31" i="4" s="1"/>
  <c r="W31" i="4" s="1"/>
  <c r="O23" i="4"/>
  <c r="T23" i="4" s="1"/>
  <c r="U23" i="4" s="1"/>
  <c r="W23" i="4" s="1"/>
  <c r="O5" i="4"/>
  <c r="U9" i="3"/>
  <c r="W9" i="3" s="1"/>
  <c r="U21" i="3"/>
  <c r="W21" i="3" s="1"/>
  <c r="U13" i="3"/>
  <c r="W13" i="3" s="1"/>
  <c r="M31" i="3"/>
  <c r="U5" i="3"/>
  <c r="U25" i="3"/>
  <c r="W25" i="3" s="1"/>
  <c r="G31" i="3"/>
  <c r="O23" i="3"/>
  <c r="T23" i="3" s="1"/>
  <c r="U23" i="3" s="1"/>
  <c r="W23" i="3" s="1"/>
  <c r="O15" i="3"/>
  <c r="T15" i="3" s="1"/>
  <c r="U15" i="3" s="1"/>
  <c r="W15" i="3" s="1"/>
  <c r="O7" i="3"/>
  <c r="U25" i="2"/>
  <c r="W25" i="2" s="1"/>
  <c r="U137" i="2"/>
  <c r="W137" i="2" s="1"/>
  <c r="U11" i="2"/>
  <c r="W11" i="2" s="1"/>
  <c r="M190" i="2"/>
  <c r="W5" i="2"/>
  <c r="O97" i="2"/>
  <c r="T97" i="2" s="1"/>
  <c r="U97" i="2" s="1"/>
  <c r="W97" i="2" s="1"/>
  <c r="O153" i="2"/>
  <c r="T153" i="2" s="1"/>
  <c r="U153" i="2" s="1"/>
  <c r="W153" i="2" s="1"/>
  <c r="O91" i="2"/>
  <c r="O93" i="2"/>
  <c r="T93" i="2" s="1"/>
  <c r="U93" i="2" s="1"/>
  <c r="W93" i="2" s="1"/>
  <c r="V33" i="2"/>
  <c r="V190" i="2" s="1"/>
  <c r="O137" i="2"/>
  <c r="T137" i="2" s="1"/>
  <c r="H651" i="1"/>
  <c r="U577" i="1"/>
  <c r="W577" i="1" s="1"/>
  <c r="W556" i="1"/>
  <c r="M692" i="1"/>
  <c r="U658" i="1"/>
  <c r="T593" i="1"/>
  <c r="T595" i="1" s="1"/>
  <c r="O595" i="1"/>
  <c r="U464" i="1"/>
  <c r="W464" i="1" s="1"/>
  <c r="U676" i="1"/>
  <c r="W676" i="1" s="1"/>
  <c r="U688" i="1"/>
  <c r="W688" i="1" s="1"/>
  <c r="T692" i="1"/>
  <c r="N651" i="1"/>
  <c r="U645" i="1"/>
  <c r="W643" i="1"/>
  <c r="W645" i="1" s="1"/>
  <c r="U613" i="1"/>
  <c r="W613" i="1" s="1"/>
  <c r="U609" i="1"/>
  <c r="W609" i="1" s="1"/>
  <c r="T589" i="1"/>
  <c r="T558" i="1"/>
  <c r="U558" i="1" s="1"/>
  <c r="R568" i="1"/>
  <c r="U527" i="1"/>
  <c r="U589" i="1"/>
  <c r="U585" i="1"/>
  <c r="W585" i="1" s="1"/>
  <c r="M554" i="1"/>
  <c r="U502" i="1"/>
  <c r="U490" i="1"/>
  <c r="W490" i="1" s="1"/>
  <c r="O617" i="1"/>
  <c r="T617" i="1" s="1"/>
  <c r="U617" i="1" s="1"/>
  <c r="W617" i="1" s="1"/>
  <c r="M615" i="1"/>
  <c r="O607" i="1"/>
  <c r="T607" i="1" s="1"/>
  <c r="U607" i="1" s="1"/>
  <c r="W607" i="1" s="1"/>
  <c r="M593" i="1"/>
  <c r="M583" i="1"/>
  <c r="O570" i="1"/>
  <c r="G568" i="1"/>
  <c r="M562" i="1"/>
  <c r="U562" i="1" s="1"/>
  <c r="W562" i="1" s="1"/>
  <c r="T552" i="1"/>
  <c r="T554" i="1" s="1"/>
  <c r="T510" i="1"/>
  <c r="U510" i="1" s="1"/>
  <c r="W510" i="1" s="1"/>
  <c r="M427" i="1"/>
  <c r="O427" i="1"/>
  <c r="T427" i="1" s="1"/>
  <c r="M231" i="1"/>
  <c r="M233" i="1" s="1"/>
  <c r="U34" i="1"/>
  <c r="M408" i="1"/>
  <c r="O408" i="1"/>
  <c r="T408" i="1" s="1"/>
  <c r="R408" i="1"/>
  <c r="R339" i="1"/>
  <c r="W292" i="1"/>
  <c r="M216" i="1"/>
  <c r="U208" i="1"/>
  <c r="G591" i="1"/>
  <c r="T464" i="1"/>
  <c r="U418" i="1"/>
  <c r="W418" i="1" s="1"/>
  <c r="M402" i="1"/>
  <c r="O402" i="1"/>
  <c r="R402" i="1"/>
  <c r="G434" i="1"/>
  <c r="V389" i="1"/>
  <c r="T362" i="1"/>
  <c r="U362" i="1" s="1"/>
  <c r="W362" i="1" s="1"/>
  <c r="W221" i="1"/>
  <c r="U111" i="1"/>
  <c r="W111" i="1" s="1"/>
  <c r="M107" i="1"/>
  <c r="U107" i="1" s="1"/>
  <c r="W107" i="1" s="1"/>
  <c r="G122" i="1"/>
  <c r="P591" i="1"/>
  <c r="P647" i="1" s="1"/>
  <c r="P651" i="1" s="1"/>
  <c r="O525" i="1"/>
  <c r="T523" i="1"/>
  <c r="T525" i="1" s="1"/>
  <c r="M439" i="1"/>
  <c r="G443" i="1"/>
  <c r="O439" i="1"/>
  <c r="M504" i="1"/>
  <c r="O504" i="1"/>
  <c r="M645" i="1"/>
  <c r="R623" i="1"/>
  <c r="R625" i="1" s="1"/>
  <c r="G595" i="1"/>
  <c r="G647" i="1" s="1"/>
  <c r="P554" i="1"/>
  <c r="G554" i="1"/>
  <c r="T533" i="1"/>
  <c r="U533" i="1" s="1"/>
  <c r="W533" i="1" s="1"/>
  <c r="U529" i="1"/>
  <c r="W529" i="1" s="1"/>
  <c r="O480" i="1"/>
  <c r="R480" i="1"/>
  <c r="R472" i="1"/>
  <c r="G451" i="1"/>
  <c r="M445" i="1"/>
  <c r="O445" i="1"/>
  <c r="R445" i="1"/>
  <c r="R451" i="1" s="1"/>
  <c r="M422" i="1"/>
  <c r="O422" i="1"/>
  <c r="T422" i="1" s="1"/>
  <c r="M412" i="1"/>
  <c r="O412" i="1"/>
  <c r="T412" i="1" s="1"/>
  <c r="R412" i="1"/>
  <c r="U377" i="1"/>
  <c r="M262" i="1"/>
  <c r="G268" i="1"/>
  <c r="U398" i="1"/>
  <c r="G692" i="1"/>
  <c r="R629" i="1"/>
  <c r="O623" i="1"/>
  <c r="V605" i="1"/>
  <c r="V625" i="1" s="1"/>
  <c r="V647" i="1" s="1"/>
  <c r="M591" i="1"/>
  <c r="R566" i="1"/>
  <c r="O560" i="1"/>
  <c r="T490" i="1"/>
  <c r="T460" i="1"/>
  <c r="M406" i="1"/>
  <c r="U406" i="1" s="1"/>
  <c r="W406" i="1" s="1"/>
  <c r="O406" i="1"/>
  <c r="T406" i="1" s="1"/>
  <c r="R406" i="1"/>
  <c r="M381" i="1"/>
  <c r="U381" i="1" s="1"/>
  <c r="W381" i="1" s="1"/>
  <c r="O381" i="1"/>
  <c r="T381" i="1" s="1"/>
  <c r="G387" i="1"/>
  <c r="U358" i="1"/>
  <c r="W358" i="1" s="1"/>
  <c r="M478" i="1"/>
  <c r="R478" i="1"/>
  <c r="T478" i="1" s="1"/>
  <c r="M453" i="1"/>
  <c r="G455" i="1"/>
  <c r="O453" i="1"/>
  <c r="U400" i="1"/>
  <c r="W400" i="1" s="1"/>
  <c r="R615" i="1"/>
  <c r="T615" i="1" s="1"/>
  <c r="S591" i="1"/>
  <c r="S647" i="1" s="1"/>
  <c r="S651" i="1" s="1"/>
  <c r="R583" i="1"/>
  <c r="T583" i="1" s="1"/>
  <c r="R581" i="1"/>
  <c r="T581" i="1" s="1"/>
  <c r="U581" i="1" s="1"/>
  <c r="W581" i="1" s="1"/>
  <c r="O566" i="1"/>
  <c r="M568" i="1"/>
  <c r="O541" i="1"/>
  <c r="G506" i="1"/>
  <c r="U466" i="1"/>
  <c r="W466" i="1" s="1"/>
  <c r="U420" i="1"/>
  <c r="W420" i="1" s="1"/>
  <c r="M410" i="1"/>
  <c r="O410" i="1"/>
  <c r="R410" i="1"/>
  <c r="R434" i="1" s="1"/>
  <c r="N389" i="1"/>
  <c r="O387" i="1"/>
  <c r="T379" i="1"/>
  <c r="U379" i="1" s="1"/>
  <c r="W379" i="1" s="1"/>
  <c r="T368" i="1"/>
  <c r="T372" i="1" s="1"/>
  <c r="U430" i="1"/>
  <c r="W430" i="1" s="1"/>
  <c r="R570" i="1"/>
  <c r="U550" i="1"/>
  <c r="W550" i="1" s="1"/>
  <c r="T537" i="1"/>
  <c r="U537" i="1" s="1"/>
  <c r="W537" i="1" s="1"/>
  <c r="T508" i="1"/>
  <c r="U508" i="1" s="1"/>
  <c r="W508" i="1" s="1"/>
  <c r="S496" i="1"/>
  <c r="U482" i="1"/>
  <c r="W482" i="1" s="1"/>
  <c r="M470" i="1"/>
  <c r="O470" i="1"/>
  <c r="T470" i="1" s="1"/>
  <c r="T462" i="1"/>
  <c r="U462" i="1" s="1"/>
  <c r="W462" i="1" s="1"/>
  <c r="O441" i="1"/>
  <c r="T441" i="1" s="1"/>
  <c r="U441" i="1" s="1"/>
  <c r="W441" i="1" s="1"/>
  <c r="R441" i="1"/>
  <c r="R443" i="1" s="1"/>
  <c r="M404" i="1"/>
  <c r="O404" i="1"/>
  <c r="T404" i="1" s="1"/>
  <c r="R404" i="1"/>
  <c r="M366" i="1"/>
  <c r="U331" i="1"/>
  <c r="W331" i="1" s="1"/>
  <c r="O315" i="1"/>
  <c r="T307" i="1"/>
  <c r="M300" i="1"/>
  <c r="U253" i="1"/>
  <c r="T259" i="1"/>
  <c r="U200" i="1"/>
  <c r="M202" i="1"/>
  <c r="M193" i="1"/>
  <c r="R193" i="1"/>
  <c r="S204" i="1"/>
  <c r="U120" i="1"/>
  <c r="W97" i="1"/>
  <c r="M38" i="1"/>
  <c r="M46" i="1" s="1"/>
  <c r="G46" i="1"/>
  <c r="O38" i="1"/>
  <c r="R38" i="1"/>
  <c r="R46" i="1" s="1"/>
  <c r="M514" i="1"/>
  <c r="U514" i="1" s="1"/>
  <c r="W514" i="1" s="1"/>
  <c r="O492" i="1"/>
  <c r="O468" i="1"/>
  <c r="T468" i="1" s="1"/>
  <c r="U468" i="1" s="1"/>
  <c r="W468" i="1" s="1"/>
  <c r="M460" i="1"/>
  <c r="M368" i="1"/>
  <c r="M364" i="1"/>
  <c r="R364" i="1"/>
  <c r="T364" i="1" s="1"/>
  <c r="U337" i="1"/>
  <c r="W337" i="1" s="1"/>
  <c r="R315" i="1"/>
  <c r="U168" i="1"/>
  <c r="W168" i="1" s="1"/>
  <c r="M153" i="1"/>
  <c r="R122" i="1"/>
  <c r="T113" i="1"/>
  <c r="U74" i="1"/>
  <c r="M82" i="1"/>
  <c r="M29" i="1"/>
  <c r="U7" i="1"/>
  <c r="W7" i="1" s="1"/>
  <c r="M494" i="1"/>
  <c r="T333" i="1"/>
  <c r="V317" i="1"/>
  <c r="T264" i="1"/>
  <c r="T268" i="1" s="1"/>
  <c r="O268" i="1"/>
  <c r="M251" i="1"/>
  <c r="U243" i="1"/>
  <c r="U191" i="1"/>
  <c r="W191" i="1" s="1"/>
  <c r="T183" i="1"/>
  <c r="T185" i="1" s="1"/>
  <c r="O185" i="1"/>
  <c r="W124" i="1"/>
  <c r="U113" i="1"/>
  <c r="W113" i="1" s="1"/>
  <c r="M90" i="1"/>
  <c r="U70" i="1"/>
  <c r="M72" i="1"/>
  <c r="U62" i="1"/>
  <c r="W62" i="1" s="1"/>
  <c r="V29" i="1"/>
  <c r="G346" i="1"/>
  <c r="M344" i="1"/>
  <c r="U333" i="1"/>
  <c r="W333" i="1" s="1"/>
  <c r="W325" i="1"/>
  <c r="U339" i="1"/>
  <c r="U247" i="1"/>
  <c r="W247" i="1" s="1"/>
  <c r="G233" i="1"/>
  <c r="W189" i="1"/>
  <c r="T166" i="1"/>
  <c r="T174" i="1"/>
  <c r="G153" i="1"/>
  <c r="U146" i="1"/>
  <c r="W146" i="1" s="1"/>
  <c r="T109" i="1"/>
  <c r="U109" i="1" s="1"/>
  <c r="W109" i="1" s="1"/>
  <c r="U53" i="1"/>
  <c r="W53" i="1" s="1"/>
  <c r="H204" i="1"/>
  <c r="R174" i="1"/>
  <c r="U151" i="1"/>
  <c r="W151" i="1" s="1"/>
  <c r="T144" i="1"/>
  <c r="U144" i="1" s="1"/>
  <c r="W144" i="1" s="1"/>
  <c r="S153" i="1"/>
  <c r="M132" i="1"/>
  <c r="O132" i="1"/>
  <c r="T132" i="1" s="1"/>
  <c r="R132" i="1"/>
  <c r="T118" i="1"/>
  <c r="T122" i="1" s="1"/>
  <c r="M55" i="1"/>
  <c r="R383" i="1"/>
  <c r="T383" i="1" s="1"/>
  <c r="U383" i="1" s="1"/>
  <c r="W383" i="1" s="1"/>
  <c r="M356" i="1"/>
  <c r="U356" i="1" s="1"/>
  <c r="W356" i="1" s="1"/>
  <c r="T335" i="1"/>
  <c r="T339" i="1" s="1"/>
  <c r="U329" i="1"/>
  <c r="W329" i="1" s="1"/>
  <c r="M339" i="1"/>
  <c r="T309" i="1"/>
  <c r="U281" i="1"/>
  <c r="W281" i="1" s="1"/>
  <c r="T283" i="1"/>
  <c r="T273" i="1"/>
  <c r="G195" i="1"/>
  <c r="M181" i="1"/>
  <c r="U177" i="1"/>
  <c r="V177" i="1"/>
  <c r="U118" i="1"/>
  <c r="W118" i="1" s="1"/>
  <c r="U99" i="1"/>
  <c r="W99" i="1" s="1"/>
  <c r="M105" i="1"/>
  <c r="M60" i="1"/>
  <c r="G68" i="1"/>
  <c r="R55" i="1"/>
  <c r="T49" i="1"/>
  <c r="W5" i="1"/>
  <c r="W29" i="1" s="1"/>
  <c r="O372" i="1"/>
  <c r="T350" i="1"/>
  <c r="U335" i="1"/>
  <c r="W335" i="1" s="1"/>
  <c r="T285" i="1"/>
  <c r="T289" i="1" s="1"/>
  <c r="R251" i="1"/>
  <c r="O195" i="1"/>
  <c r="T138" i="1"/>
  <c r="U138" i="1" s="1"/>
  <c r="W138" i="1" s="1"/>
  <c r="T111" i="1"/>
  <c r="M40" i="1"/>
  <c r="U40" i="1" s="1"/>
  <c r="W40" i="1" s="1"/>
  <c r="O40" i="1"/>
  <c r="T40" i="1" s="1"/>
  <c r="R40" i="1"/>
  <c r="M311" i="1"/>
  <c r="U311" i="1" s="1"/>
  <c r="W311" i="1" s="1"/>
  <c r="M309" i="1"/>
  <c r="U309" i="1" s="1"/>
  <c r="W309" i="1" s="1"/>
  <c r="M307" i="1"/>
  <c r="M287" i="1"/>
  <c r="U277" i="1"/>
  <c r="G259" i="1"/>
  <c r="S251" i="1"/>
  <c r="S317" i="1" s="1"/>
  <c r="O245" i="1"/>
  <c r="M183" i="1"/>
  <c r="M166" i="1"/>
  <c r="U166" i="1" s="1"/>
  <c r="W166" i="1" s="1"/>
  <c r="M160" i="1"/>
  <c r="G202" i="1"/>
  <c r="O339" i="1"/>
  <c r="O172" i="1"/>
  <c r="T172" i="1" s="1"/>
  <c r="U172" i="1" s="1"/>
  <c r="W172" i="1" s="1"/>
  <c r="O149" i="1"/>
  <c r="T149" i="1" s="1"/>
  <c r="U149" i="1" s="1"/>
  <c r="W149" i="1" s="1"/>
  <c r="R126" i="1"/>
  <c r="O122" i="1"/>
  <c r="R66" i="1"/>
  <c r="T66" i="1" s="1"/>
  <c r="U66" i="1" s="1"/>
  <c r="W66" i="1" s="1"/>
  <c r="R298" i="1"/>
  <c r="R300" i="1" s="1"/>
  <c r="R229" i="1"/>
  <c r="R151" i="1"/>
  <c r="T151" i="1" s="1"/>
  <c r="R138" i="1"/>
  <c r="O136" i="1"/>
  <c r="T136" i="1" s="1"/>
  <c r="U136" i="1" s="1"/>
  <c r="W136" i="1" s="1"/>
  <c r="O126" i="1"/>
  <c r="M93" i="1"/>
  <c r="R88" i="1"/>
  <c r="R80" i="1"/>
  <c r="R82" i="1" s="1"/>
  <c r="O298" i="1"/>
  <c r="O289" i="1"/>
  <c r="O229" i="1"/>
  <c r="R223" i="1"/>
  <c r="G216" i="1"/>
  <c r="M122" i="1"/>
  <c r="G29" i="1"/>
  <c r="G315" i="1"/>
  <c r="G317" i="1" s="1"/>
  <c r="T5" i="4" l="1"/>
  <c r="O41" i="4"/>
  <c r="U89" i="4"/>
  <c r="W89" i="4" s="1"/>
  <c r="M150" i="4"/>
  <c r="M153" i="4" s="1"/>
  <c r="O150" i="4"/>
  <c r="O153" i="4" s="1"/>
  <c r="T136" i="4"/>
  <c r="T150" i="4" s="1"/>
  <c r="O82" i="4"/>
  <c r="T50" i="4"/>
  <c r="O127" i="4"/>
  <c r="U127" i="4"/>
  <c r="W87" i="4"/>
  <c r="W127" i="4" s="1"/>
  <c r="T7" i="3"/>
  <c r="O31" i="3"/>
  <c r="W5" i="3"/>
  <c r="O190" i="2"/>
  <c r="T91" i="2"/>
  <c r="W33" i="2"/>
  <c r="W558" i="1"/>
  <c r="R90" i="1"/>
  <c r="T88" i="1"/>
  <c r="W339" i="1"/>
  <c r="U364" i="1"/>
  <c r="W364" i="1" s="1"/>
  <c r="O46" i="1"/>
  <c r="T38" i="1"/>
  <c r="T46" i="1" s="1"/>
  <c r="U404" i="1"/>
  <c r="W404" i="1" s="1"/>
  <c r="U478" i="1"/>
  <c r="W478" i="1" s="1"/>
  <c r="U412" i="1"/>
  <c r="W412" i="1" s="1"/>
  <c r="U408" i="1"/>
  <c r="W408" i="1" s="1"/>
  <c r="M625" i="1"/>
  <c r="M647" i="1" s="1"/>
  <c r="U615" i="1"/>
  <c r="W615" i="1" s="1"/>
  <c r="U160" i="1"/>
  <c r="V160" i="1"/>
  <c r="V174" i="1" s="1"/>
  <c r="V204" i="1" s="1"/>
  <c r="V651" i="1" s="1"/>
  <c r="M174" i="1"/>
  <c r="U273" i="1"/>
  <c r="T275" i="1"/>
  <c r="U72" i="1"/>
  <c r="W70" i="1"/>
  <c r="W72" i="1" s="1"/>
  <c r="M496" i="1"/>
  <c r="U494" i="1"/>
  <c r="U122" i="1"/>
  <c r="W120" i="1"/>
  <c r="W122" i="1" s="1"/>
  <c r="R496" i="1"/>
  <c r="U93" i="1"/>
  <c r="M95" i="1"/>
  <c r="U183" i="1"/>
  <c r="M185" i="1"/>
  <c r="U29" i="1"/>
  <c r="O174" i="1"/>
  <c r="O204" i="1" s="1"/>
  <c r="W243" i="1"/>
  <c r="R366" i="1"/>
  <c r="R195" i="1"/>
  <c r="R204" i="1" s="1"/>
  <c r="T193" i="1"/>
  <c r="T195" i="1" s="1"/>
  <c r="T315" i="1"/>
  <c r="O389" i="1"/>
  <c r="T480" i="1"/>
  <c r="U480" i="1" s="1"/>
  <c r="W480" i="1" s="1"/>
  <c r="T504" i="1"/>
  <c r="T506" i="1" s="1"/>
  <c r="O506" i="1"/>
  <c r="T387" i="1"/>
  <c r="U285" i="1"/>
  <c r="W285" i="1" s="1"/>
  <c r="W589" i="1"/>
  <c r="R387" i="1"/>
  <c r="R389" i="1" s="1"/>
  <c r="U307" i="1"/>
  <c r="M315" i="1"/>
  <c r="O568" i="1"/>
  <c r="T560" i="1"/>
  <c r="W398" i="1"/>
  <c r="T126" i="1"/>
  <c r="O153" i="1"/>
  <c r="R153" i="1"/>
  <c r="T245" i="1"/>
  <c r="O251" i="1"/>
  <c r="T55" i="1"/>
  <c r="U49" i="1"/>
  <c r="U344" i="1"/>
  <c r="M346" i="1"/>
  <c r="R68" i="1"/>
  <c r="U368" i="1"/>
  <c r="M372" i="1"/>
  <c r="U38" i="1"/>
  <c r="W38" i="1" s="1"/>
  <c r="U193" i="1"/>
  <c r="W193" i="1" s="1"/>
  <c r="M195" i="1"/>
  <c r="O317" i="1"/>
  <c r="U523" i="1"/>
  <c r="M268" i="1"/>
  <c r="U262" i="1"/>
  <c r="U422" i="1"/>
  <c r="W422" i="1" s="1"/>
  <c r="U504" i="1"/>
  <c r="W504" i="1" s="1"/>
  <c r="W34" i="1"/>
  <c r="U46" i="1"/>
  <c r="R231" i="1"/>
  <c r="R233" i="1" s="1"/>
  <c r="T223" i="1"/>
  <c r="W195" i="1"/>
  <c r="M472" i="1"/>
  <c r="U460" i="1"/>
  <c r="T68" i="1"/>
  <c r="O434" i="1"/>
  <c r="O625" i="1"/>
  <c r="T623" i="1"/>
  <c r="M506" i="1"/>
  <c r="R591" i="1"/>
  <c r="R631" i="1"/>
  <c r="R647" i="1" s="1"/>
  <c r="R651" i="1" s="1"/>
  <c r="T629" i="1"/>
  <c r="O443" i="1"/>
  <c r="T439" i="1"/>
  <c r="T443" i="1" s="1"/>
  <c r="T570" i="1"/>
  <c r="U570" i="1" s="1"/>
  <c r="W570" i="1" s="1"/>
  <c r="U506" i="1"/>
  <c r="W502" i="1"/>
  <c r="W506" i="1" s="1"/>
  <c r="M525" i="1"/>
  <c r="U181" i="1"/>
  <c r="W177" i="1"/>
  <c r="W181" i="1" s="1"/>
  <c r="W74" i="1"/>
  <c r="U264" i="1"/>
  <c r="W264" i="1" s="1"/>
  <c r="T80" i="1"/>
  <c r="T453" i="1"/>
  <c r="T455" i="1" s="1"/>
  <c r="O455" i="1"/>
  <c r="O451" i="1"/>
  <c r="T445" i="1"/>
  <c r="T451" i="1" s="1"/>
  <c r="W277" i="1"/>
  <c r="W283" i="1" s="1"/>
  <c r="U283" i="1"/>
  <c r="U60" i="1"/>
  <c r="M68" i="1"/>
  <c r="M204" i="1" s="1"/>
  <c r="U132" i="1"/>
  <c r="W132" i="1" s="1"/>
  <c r="R317" i="1"/>
  <c r="T492" i="1"/>
  <c r="O496" i="1"/>
  <c r="W105" i="1"/>
  <c r="U470" i="1"/>
  <c r="W470" i="1" s="1"/>
  <c r="T410" i="1"/>
  <c r="T566" i="1"/>
  <c r="U566" i="1" s="1"/>
  <c r="W566" i="1" s="1"/>
  <c r="G389" i="1"/>
  <c r="G651" i="1" s="1"/>
  <c r="O472" i="1"/>
  <c r="M387" i="1"/>
  <c r="M389" i="1" s="1"/>
  <c r="M451" i="1"/>
  <c r="U445" i="1"/>
  <c r="U216" i="1"/>
  <c r="W208" i="1"/>
  <c r="W216" i="1" s="1"/>
  <c r="U583" i="1"/>
  <c r="W583" i="1" s="1"/>
  <c r="W527" i="1"/>
  <c r="W541" i="1" s="1"/>
  <c r="U541" i="1"/>
  <c r="O591" i="1"/>
  <c r="T229" i="1"/>
  <c r="U229" i="1" s="1"/>
  <c r="W229" i="1" s="1"/>
  <c r="O231" i="1"/>
  <c r="O233" i="1" s="1"/>
  <c r="U202" i="1"/>
  <c r="W200" i="1"/>
  <c r="W202" i="1" s="1"/>
  <c r="T472" i="1"/>
  <c r="U387" i="1"/>
  <c r="W377" i="1"/>
  <c r="W387" i="1" s="1"/>
  <c r="T298" i="1"/>
  <c r="O300" i="1"/>
  <c r="G204" i="1"/>
  <c r="U287" i="1"/>
  <c r="M289" i="1"/>
  <c r="U350" i="1"/>
  <c r="T366" i="1"/>
  <c r="U105" i="1"/>
  <c r="W253" i="1"/>
  <c r="W259" i="1" s="1"/>
  <c r="U259" i="1"/>
  <c r="U410" i="1"/>
  <c r="W410" i="1" s="1"/>
  <c r="U453" i="1"/>
  <c r="M455" i="1"/>
  <c r="M434" i="1"/>
  <c r="U439" i="1"/>
  <c r="M443" i="1"/>
  <c r="T402" i="1"/>
  <c r="U427" i="1"/>
  <c r="W427" i="1" s="1"/>
  <c r="U593" i="1"/>
  <c r="M595" i="1"/>
  <c r="U552" i="1"/>
  <c r="T541" i="1"/>
  <c r="U692" i="1"/>
  <c r="W658" i="1"/>
  <c r="W692" i="1" s="1"/>
  <c r="W605" i="1"/>
  <c r="U136" i="4" l="1"/>
  <c r="T82" i="4"/>
  <c r="T153" i="4" s="1"/>
  <c r="U50" i="4"/>
  <c r="T41" i="4"/>
  <c r="U5" i="4"/>
  <c r="U7" i="3"/>
  <c r="T31" i="3"/>
  <c r="U91" i="2"/>
  <c r="T190" i="2"/>
  <c r="U55" i="1"/>
  <c r="W49" i="1"/>
  <c r="W55" i="1" s="1"/>
  <c r="U591" i="1"/>
  <c r="U289" i="1"/>
  <c r="W287" i="1"/>
  <c r="W289" i="1" s="1"/>
  <c r="W60" i="1"/>
  <c r="W68" i="1" s="1"/>
  <c r="U68" i="1"/>
  <c r="U623" i="1"/>
  <c r="T625" i="1"/>
  <c r="T231" i="1"/>
  <c r="T233" i="1" s="1"/>
  <c r="U223" i="1"/>
  <c r="U268" i="1"/>
  <c r="W262" i="1"/>
  <c r="W268" i="1" s="1"/>
  <c r="T568" i="1"/>
  <c r="U560" i="1"/>
  <c r="T389" i="1"/>
  <c r="W593" i="1"/>
  <c r="W595" i="1" s="1"/>
  <c r="U595" i="1"/>
  <c r="U80" i="1"/>
  <c r="T82" i="1"/>
  <c r="T434" i="1"/>
  <c r="O647" i="1"/>
  <c r="O651" i="1" s="1"/>
  <c r="U372" i="1"/>
  <c r="U389" i="1" s="1"/>
  <c r="W368" i="1"/>
  <c r="W372" i="1" s="1"/>
  <c r="W389" i="1" s="1"/>
  <c r="T251" i="1"/>
  <c r="U245" i="1"/>
  <c r="W93" i="1"/>
  <c r="W95" i="1" s="1"/>
  <c r="U95" i="1"/>
  <c r="T90" i="1"/>
  <c r="U88" i="1"/>
  <c r="U185" i="1"/>
  <c r="W183" i="1"/>
  <c r="W185" i="1" s="1"/>
  <c r="T300" i="1"/>
  <c r="U298" i="1"/>
  <c r="W445" i="1"/>
  <c r="W451" i="1" s="1"/>
  <c r="U451" i="1"/>
  <c r="M317" i="1"/>
  <c r="M651" i="1" s="1"/>
  <c r="U275" i="1"/>
  <c r="W273" i="1"/>
  <c r="W275" i="1" s="1"/>
  <c r="U455" i="1"/>
  <c r="W453" i="1"/>
  <c r="W455" i="1" s="1"/>
  <c r="T631" i="1"/>
  <c r="U629" i="1"/>
  <c r="T591" i="1"/>
  <c r="W523" i="1"/>
  <c r="W525" i="1" s="1"/>
  <c r="U525" i="1"/>
  <c r="W307" i="1"/>
  <c r="W315" i="1" s="1"/>
  <c r="U315" i="1"/>
  <c r="W439" i="1"/>
  <c r="W443" i="1" s="1"/>
  <c r="U443" i="1"/>
  <c r="T496" i="1"/>
  <c r="U492" i="1"/>
  <c r="W492" i="1" s="1"/>
  <c r="U346" i="1"/>
  <c r="W344" i="1"/>
  <c r="W346" i="1" s="1"/>
  <c r="T153" i="1"/>
  <c r="T204" i="1" s="1"/>
  <c r="U126" i="1"/>
  <c r="U554" i="1"/>
  <c r="W552" i="1"/>
  <c r="W554" i="1" s="1"/>
  <c r="W350" i="1"/>
  <c r="W366" i="1" s="1"/>
  <c r="U366" i="1"/>
  <c r="W460" i="1"/>
  <c r="W472" i="1" s="1"/>
  <c r="U472" i="1"/>
  <c r="W46" i="1"/>
  <c r="U195" i="1"/>
  <c r="U402" i="1"/>
  <c r="W591" i="1"/>
  <c r="T317" i="1"/>
  <c r="W494" i="1"/>
  <c r="W496" i="1" s="1"/>
  <c r="W160" i="1"/>
  <c r="W174" i="1" s="1"/>
  <c r="U174" i="1"/>
  <c r="U41" i="4" l="1"/>
  <c r="W5" i="4"/>
  <c r="W41" i="4" s="1"/>
  <c r="W50" i="4"/>
  <c r="W82" i="4" s="1"/>
  <c r="U82" i="4"/>
  <c r="W136" i="4"/>
  <c r="W150" i="4" s="1"/>
  <c r="W153" i="4" s="1"/>
  <c r="U150" i="4"/>
  <c r="U153" i="4" s="1"/>
  <c r="W7" i="3"/>
  <c r="W31" i="3" s="1"/>
  <c r="U31" i="3"/>
  <c r="W91" i="2"/>
  <c r="W190" i="2" s="1"/>
  <c r="U190" i="2"/>
  <c r="U496" i="1"/>
  <c r="U90" i="1"/>
  <c r="W88" i="1"/>
  <c r="W90" i="1" s="1"/>
  <c r="W629" i="1"/>
  <c r="W631" i="1" s="1"/>
  <c r="W647" i="1" s="1"/>
  <c r="U631" i="1"/>
  <c r="U647" i="1" s="1"/>
  <c r="U625" i="1"/>
  <c r="W623" i="1"/>
  <c r="W625" i="1" s="1"/>
  <c r="T647" i="1"/>
  <c r="T651" i="1" s="1"/>
  <c r="W560" i="1"/>
  <c r="W568" i="1" s="1"/>
  <c r="U568" i="1"/>
  <c r="W402" i="1"/>
  <c r="W434" i="1" s="1"/>
  <c r="U434" i="1"/>
  <c r="W126" i="1"/>
  <c r="W153" i="1" s="1"/>
  <c r="W204" i="1" s="1"/>
  <c r="U153" i="1"/>
  <c r="U204" i="1" s="1"/>
  <c r="W298" i="1"/>
  <c r="W300" i="1" s="1"/>
  <c r="W317" i="1" s="1"/>
  <c r="U300" i="1"/>
  <c r="U317" i="1" s="1"/>
  <c r="W245" i="1"/>
  <c r="W251" i="1" s="1"/>
  <c r="U251" i="1"/>
  <c r="W80" i="1"/>
  <c r="W82" i="1" s="1"/>
  <c r="U82" i="1"/>
  <c r="W223" i="1"/>
  <c r="W231" i="1" s="1"/>
  <c r="W233" i="1" s="1"/>
  <c r="U231" i="1"/>
  <c r="U233" i="1" s="1"/>
  <c r="U651" i="1" l="1"/>
  <c r="W651" i="1"/>
  <c r="W695" i="1" s="1"/>
</calcChain>
</file>

<file path=xl/sharedStrings.xml><?xml version="1.0" encoding="utf-8"?>
<sst xmlns="http://schemas.openxmlformats.org/spreadsheetml/2006/main" count="2036" uniqueCount="607">
  <si>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</si>
  <si>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</si>
  <si>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</si>
  <si>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</si>
  <si>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</si>
  <si>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</si>
  <si>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</si>
  <si>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</si>
  <si>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</si>
  <si>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</si>
  <si>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</si>
  <si>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</si>
  <si>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</si>
  <si>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</si>
  <si>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</si>
  <si>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</si>
  <si>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</si>
  <si>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</si>
  <si>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</si>
  <si>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</si>
  <si>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</si>
  <si>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</si>
  <si>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</si>
  <si>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</si>
  <si>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</si>
  <si>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</si>
  <si>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</si>
  <si>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</si>
  <si>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</si>
  <si>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</si>
  <si>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</si>
  <si>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</si>
  <si>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</si>
  <si>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</si>
  <si>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</si>
  <si>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</si>
  <si>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</si>
  <si>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</si>
  <si>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</si>
  <si>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</si>
  <si>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</si>
  <si>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</si>
  <si>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</si>
  <si>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</si>
  <si>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</si>
  <si>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</si>
  <si>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</si>
  <si>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</si>
  <si>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</si>
  <si>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</si>
  <si>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</si>
  <si>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</si>
  <si>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</si>
  <si>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</si>
  <si>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</si>
  <si>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</si>
  <si>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</si>
  <si>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</si>
  <si>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</si>
  <si>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</si>
  <si>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</si>
  <si>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</si>
  <si>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</si>
  <si>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</si>
  <si>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</si>
  <si>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</si>
  <si>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</si>
  <si>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</si>
  <si>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</si>
  <si>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</si>
  <si>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</si>
  <si>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</si>
  <si>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</si>
  <si>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</si>
  <si>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</si>
  <si>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</si>
  <si>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</si>
  <si>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</si>
  <si>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</si>
  <si>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</si>
  <si>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</si>
  <si>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</si>
  <si>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</si>
  <si>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</si>
  <si>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</si>
  <si>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</si>
  <si>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</si>
  <si>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</si>
  <si>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</si>
  <si>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</si>
  <si>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</si>
  <si>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</si>
  <si>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</si>
  <si>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</si>
  <si>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</si>
  <si>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</si>
  <si>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</si>
  <si>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</si>
  <si>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</si>
  <si>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</si>
  <si>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</si>
  <si>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</si>
  <si>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</si>
  <si>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</si>
  <si>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</si>
  <si>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</si>
  <si>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</si>
  <si>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</si>
  <si>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</si>
  <si>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</si>
  <si>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</si>
  <si>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</si>
  <si>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</si>
  <si>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</si>
  <si>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</si>
  <si>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</si>
  <si>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</si>
  <si>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</si>
  <si>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</si>
  <si>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</si>
  <si>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</si>
  <si>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</si>
  <si>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</si>
  <si>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</si>
  <si>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</si>
  <si>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</si>
  <si>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</si>
  <si>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</si>
  <si>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</si>
  <si>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</si>
  <si>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</si>
  <si>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</si>
  <si>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</si>
  <si>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</si>
  <si>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</si>
  <si>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</si>
  <si>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</si>
  <si>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</si>
  <si>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</si>
  <si>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</si>
  <si>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</si>
  <si>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</si>
  <si>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</si>
  <si>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</si>
  <si>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</si>
  <si>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</si>
  <si>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</si>
  <si>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</si>
  <si>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</si>
  <si>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</si>
  <si>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</si>
  <si>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</si>
  <si>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</si>
  <si>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</si>
  <si>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</si>
  <si>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</si>
  <si>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</si>
  <si>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</si>
  <si>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</si>
  <si>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</si>
  <si>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</si>
  <si>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</si>
  <si>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</si>
  <si>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</si>
  <si>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</si>
  <si>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</si>
  <si>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</si>
  <si>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</si>
  <si>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</si>
  <si>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</si>
  <si>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</si>
  <si>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</si>
  <si>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</si>
  <si>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</si>
  <si>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</si>
  <si>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</si>
  <si>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</si>
  <si>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</si>
  <si>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</si>
  <si>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</si>
  <si>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</si>
  <si>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</si>
  <si>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</si>
  <si>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</si>
  <si>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</si>
  <si>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</si>
  <si>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</si>
  <si>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</si>
  <si>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</si>
  <si>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</si>
  <si>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</si>
  <si>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</si>
  <si>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</si>
  <si>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</si>
  <si>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</si>
  <si>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</si>
  <si>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</si>
  <si>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</si>
  <si>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</si>
  <si>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</si>
  <si>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</si>
  <si>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</si>
  <si>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</si>
  <si>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</si>
  <si>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</si>
  <si>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</si>
  <si>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</si>
  <si>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</si>
  <si>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</si>
  <si>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</si>
  <si>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</si>
  <si>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</si>
  <si>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</si>
  <si>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</si>
  <si>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</si>
  <si>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</si>
  <si>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</si>
  <si>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</si>
  <si>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</si>
  <si>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</si>
  <si>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</si>
  <si>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</si>
  <si>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</si>
  <si>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</si>
  <si>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</si>
  <si>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</si>
  <si>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</si>
  <si>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</si>
  <si>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</si>
  <si>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</si>
  <si>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</si>
  <si>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</si>
  <si>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</si>
  <si>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</si>
  <si>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</si>
  <si>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</si>
  <si>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</si>
  <si>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ADMINISTRATIVO(PERMISO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</si>
  <si>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</si>
  <si>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</si>
  <si>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</si>
  <si>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</si>
  <si>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</si>
  <si>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</si>
  <si>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</si>
  <si>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</si>
  <si>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</si>
  <si>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</si>
  <si>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</si>
  <si>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</si>
  <si>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</si>
  <si>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</si>
  <si>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</si>
  <si>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</si>
  <si>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</si>
  <si>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</si>
  <si>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</si>
  <si>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</si>
  <si>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</si>
  <si>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</si>
  <si>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</si>
  <si>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</si>
  <si>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</si>
  <si>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</si>
  <si>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</si>
  <si>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</si>
  <si>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</si>
  <si>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</si>
  <si>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</si>
  <si>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</si>
  <si>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</si>
  <si>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</si>
  <si>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</si>
  <si>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</si>
  <si>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</si>
  <si>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</si>
  <si>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</si>
  <si>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</si>
  <si>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</si>
  <si>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</si>
  <si>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</si>
  <si>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</si>
  <si>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</si>
  <si>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</si>
  <si>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</si>
  <si>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</si>
  <si>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</si>
  <si>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</si>
  <si>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</si>
  <si>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</si>
  <si>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</si>
  <si>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</si>
  <si>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</si>
  <si>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</si>
  <si>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</si>
  <si>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</si>
  <si>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</si>
  <si>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</si>
  <si>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</si>
  <si>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</si>
  <si>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</si>
  <si>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</si>
  <si>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</si>
  <si>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</si>
  <si>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</si>
  <si>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</si>
  <si>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</si>
  <si>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</si>
  <si>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</si>
  <si>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</si>
  <si>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</si>
  <si>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</si>
  <si>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</si>
  <si>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</si>
  <si>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</si>
  <si>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</si>
  <si>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</si>
  <si>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</si>
  <si>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</si>
  <si>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</si>
  <si>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</si>
  <si>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</si>
  <si>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</si>
  <si>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</si>
  <si>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</si>
  <si>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</si>
  <si>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</si>
  <si>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</si>
  <si>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</si>
  <si>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</si>
  <si>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</si>
  <si>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</si>
  <si>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</si>
  <si>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</si>
  <si>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</si>
  <si>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</si>
  <si>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</si>
  <si>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</si>
  <si>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</si>
  <si>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</si>
  <si>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</si>
  <si>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</si>
  <si>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ALICIA(PERMISO)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</si>
  <si>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</si>
  <si>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</si>
  <si>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</si>
  <si>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</si>
  <si>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</si>
  <si>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</si>
  <si>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</si>
  <si>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</si>
  <si>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</si>
  <si>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</si>
  <si>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</si>
  <si>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</si>
  <si>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</si>
  <si>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</si>
  <si>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</si>
  <si>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</si>
  <si>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</si>
  <si>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</si>
  <si>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</si>
  <si>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</si>
  <si>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</si>
  <si>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</si>
  <si>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</si>
  <si>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</si>
  <si>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</si>
  <si>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</si>
  <si>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</si>
  <si>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</si>
  <si>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</si>
  <si>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</si>
  <si>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</si>
  <si>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</si>
  <si>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</si>
  <si>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</si>
  <si>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</si>
  <si>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</si>
  <si>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</si>
  <si>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</si>
  <si>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</si>
  <si>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</si>
  <si>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</si>
  <si>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</si>
  <si>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</si>
  <si>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</si>
  <si>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</si>
  <si>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</si>
  <si>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</si>
  <si>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</si>
  <si>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</si>
  <si>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</si>
  <si>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</si>
  <si>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</si>
  <si>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</si>
  <si>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</si>
  <si>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</si>
  <si>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</si>
  <si>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</si>
  <si>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</si>
  <si>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</si>
  <si>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</si>
  <si>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</si>
  <si>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</si>
  <si>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</si>
  <si>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</si>
  <si>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</si>
  <si>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</si>
  <si>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</si>
  <si>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</si>
  <si>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</si>
  <si>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</si>
  <si>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</si>
  <si>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</si>
  <si>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</si>
  <si>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</si>
  <si>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</si>
  <si>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</si>
  <si>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</si>
  <si>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</si>
  <si>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</si>
  <si>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</si>
  <si>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</si>
  <si>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</si>
  <si>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GARCIA SANCHEZ JORGE</t>
  </si>
  <si>
    <t xml:space="preserve">CUBRE  VACACIONES </t>
  </si>
  <si>
    <t>HERNANDEZ GARCIA HECTOR FABIAN</t>
  </si>
  <si>
    <t>RODRIGUEZ MARTINEZ GILBERTO</t>
  </si>
  <si>
    <t>LOPEZ MEJIA HILDA</t>
  </si>
  <si>
    <t>PARTIDA MORENO EFRAIN</t>
  </si>
  <si>
    <t>CUBRE VACACIONES</t>
  </si>
  <si>
    <t>VALENCIA VERGARA FRANCISCO</t>
  </si>
  <si>
    <t>CUBRE INCAPACIDAD</t>
  </si>
  <si>
    <t>VARGAS SERRANO SILVIA</t>
  </si>
  <si>
    <t>CUBRE PERMISO</t>
  </si>
  <si>
    <t>SOTO RODRIGUEZ ROBERTO</t>
  </si>
  <si>
    <t>RIVERA VALENCIA JOSE MANUEL</t>
  </si>
  <si>
    <t>AYUDANTE MECANICO</t>
  </si>
  <si>
    <t>RIVERA MENDEZ HECTOR</t>
  </si>
  <si>
    <t>AYUDANTE DE MAQUINARIA</t>
  </si>
  <si>
    <t>ANSUREZ FIGUEROA ANTUAN ALAN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</si>
  <si>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</si>
  <si>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</si>
  <si>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</si>
  <si>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</si>
  <si>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</si>
  <si>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</si>
  <si>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</si>
  <si>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</si>
  <si>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</si>
  <si>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</si>
  <si>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</si>
  <si>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</si>
  <si>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</si>
  <si>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</si>
  <si>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</si>
  <si>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</si>
  <si>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</si>
  <si>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</si>
  <si>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</si>
  <si>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VAZQUEZ FLORES ADELAIDA</t>
  </si>
  <si>
    <t>INTENDENTE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</si>
  <si>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</si>
  <si>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</si>
  <si>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</si>
  <si>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</si>
  <si>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</si>
  <si>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</si>
  <si>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</si>
  <si>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</si>
  <si>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</si>
  <si>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</si>
  <si>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</si>
  <si>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</si>
  <si>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</si>
  <si>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</si>
  <si>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</si>
  <si>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</si>
  <si>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</si>
  <si>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</si>
  <si>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</si>
  <si>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LUIS(PERMISO)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</si>
  <si>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</si>
  <si>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</si>
  <si>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</si>
  <si>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</si>
  <si>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</si>
  <si>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</si>
  <si>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</si>
  <si>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</si>
  <si>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</si>
  <si>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</si>
  <si>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</si>
  <si>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</si>
  <si>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</si>
  <si>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</si>
  <si>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</si>
  <si>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ALMANZAR MORFIN JESUS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</si>
  <si>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</si>
  <si>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</si>
  <si>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</si>
  <si>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</si>
  <si>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</si>
  <si>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</si>
  <si>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</si>
  <si>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</si>
  <si>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</si>
  <si>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</si>
  <si>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</si>
  <si>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</si>
  <si>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</si>
  <si>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</si>
  <si>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</si>
  <si>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</si>
  <si>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</si>
  <si>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</si>
  <si>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</si>
  <si>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</si>
  <si>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</si>
  <si>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</si>
  <si>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</si>
  <si>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</si>
  <si>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</si>
  <si>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</si>
  <si>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</si>
  <si>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</si>
  <si>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</si>
  <si>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</si>
  <si>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</si>
  <si>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</si>
  <si>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</si>
  <si>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</si>
  <si>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</si>
  <si>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</si>
  <si>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</si>
  <si>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</si>
  <si>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</si>
  <si>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</si>
  <si>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</si>
  <si>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</si>
  <si>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</si>
  <si>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</si>
  <si>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</si>
  <si>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</si>
  <si>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</si>
  <si>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</si>
  <si>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</si>
  <si>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</si>
  <si>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</si>
  <si>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</si>
  <si>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</si>
  <si>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</si>
  <si>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</si>
  <si>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</si>
  <si>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</si>
  <si>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</si>
  <si>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</si>
  <si>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</si>
  <si>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</si>
  <si>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</si>
  <si>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</si>
  <si>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</si>
  <si>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</si>
  <si>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</si>
  <si>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</si>
  <si>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</si>
  <si>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</si>
  <si>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</si>
  <si>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</si>
  <si>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</si>
  <si>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</si>
  <si>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</si>
  <si>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</si>
  <si>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</si>
  <si>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</si>
  <si>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</si>
  <si>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</si>
  <si>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</si>
  <si>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</si>
  <si>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</si>
  <si>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</si>
  <si>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</si>
  <si>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LUIS(PERMISO)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</si>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</sst>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  <xf numFmtId="0" fontId="18" fillId="0" borderId="10" xfId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NOMINA%20EVENTUALES%20%201%20DIC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NOMINA%20EVENTUALES%20%202%20DI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ProtC%20%202%20DIC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%20dic%2017/Segu.P%20%202%20DIC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W651" sqref="W651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17.5546875" style="3" customWidth="1"/>
    <col min="7" max="7" width="33.6640625" style="2" customWidth="1"/>
    <col min="8" max="8" width="13.88671875" style="2" hidden="1" customWidth="1"/>
    <col min="9" max="9" width="24.33203125" style="2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33.33203125" style="2" customWidth="1"/>
    <col min="14" max="14" width="31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414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413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404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8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f>G5*0.05</f>
        <v>517.91250000000002</v>
      </c>
      <c r="W5" s="36">
        <f>U5-V5</f>
        <v>8172.7674999999999</v>
      </c>
      <c r="X5" s="35"/>
    </row>
    <row r="6" spans="1:24" ht="65.25" customHeight="1" x14ac:dyDescent="0.5">
      <c r="A6" s="221" t="s">
        <v>412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404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f>G7*0.05</f>
        <v>517.91250000000002</v>
      </c>
      <c r="W7" s="36">
        <f>U7-V7</f>
        <v>8172.7674999999999</v>
      </c>
      <c r="X7" s="35"/>
    </row>
    <row r="8" spans="1:24" ht="65.25" customHeight="1" x14ac:dyDescent="0.5">
      <c r="A8" s="221" t="s">
        <v>411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404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0</v>
      </c>
      <c r="W9" s="36">
        <f>U9-V9</f>
        <v>8690.68</v>
      </c>
      <c r="X9" s="35"/>
    </row>
    <row r="10" spans="1:24" ht="65.25" customHeight="1" x14ac:dyDescent="0.5">
      <c r="A10" s="197" t="s">
        <v>410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404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0</v>
      </c>
      <c r="W11" s="36">
        <f>U11-V11</f>
        <v>8690.68</v>
      </c>
      <c r="X11" s="35"/>
    </row>
    <row r="12" spans="1:24" ht="65.25" customHeight="1" x14ac:dyDescent="0.5">
      <c r="A12" s="221" t="s">
        <v>409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404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f>G13*0.05</f>
        <v>517.91250000000002</v>
      </c>
      <c r="W13" s="36">
        <f>U13-V13</f>
        <v>8172.7674999999999</v>
      </c>
      <c r="X13" s="35"/>
    </row>
    <row r="14" spans="1:24" ht="65.25" customHeight="1" x14ac:dyDescent="0.5">
      <c r="A14" s="197" t="s">
        <v>408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404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407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404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406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404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405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404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403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4"/>
      <c r="H23" s="260"/>
      <c r="I23" s="260"/>
      <c r="J23" s="260"/>
      <c r="K23" s="260"/>
      <c r="L23" s="260"/>
      <c r="M23" s="260"/>
      <c r="N23" s="351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4"/>
      <c r="H24" s="260"/>
      <c r="I24" s="260"/>
      <c r="J24" s="260"/>
      <c r="K24" s="260"/>
      <c r="L24" s="260"/>
      <c r="M24" s="260"/>
      <c r="N24" s="351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402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353.28</v>
      </c>
      <c r="W25" s="36">
        <f>U25-V25</f>
        <v>9191.8299999999981</v>
      </c>
      <c r="X25" s="35"/>
    </row>
    <row r="26" spans="1:24" ht="65.25" customHeight="1" x14ac:dyDescent="0.5">
      <c r="A26" s="58" t="s">
        <v>401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400</v>
      </c>
      <c r="C29" s="392"/>
      <c r="D29" s="392"/>
      <c r="E29" s="392"/>
      <c r="F29" s="346"/>
      <c r="G29" s="344">
        <f>SUM(G5:G28)</f>
        <v>104699.7</v>
      </c>
      <c r="H29" s="344">
        <f>SUM(H5:H28)</f>
        <v>0</v>
      </c>
      <c r="I29" s="344">
        <f>SUM(I5:I28)</f>
        <v>0</v>
      </c>
      <c r="J29" s="344">
        <f>SUM(J5:J28)</f>
        <v>0</v>
      </c>
      <c r="K29" s="344">
        <f>SUM(K5:K28)</f>
        <v>0</v>
      </c>
      <c r="L29" s="344">
        <f>SUM(L5:L28)</f>
        <v>0</v>
      </c>
      <c r="M29" s="344">
        <f>SUM(M5:M28)</f>
        <v>104699.7</v>
      </c>
      <c r="N29" s="345">
        <f>SUM(N5:N28)</f>
        <v>16938.469999999998</v>
      </c>
      <c r="O29" s="345">
        <f>SUM(O5:O28)</f>
        <v>0</v>
      </c>
      <c r="P29" s="345">
        <f>SUM(P5:P28)</f>
        <v>0</v>
      </c>
      <c r="Q29" s="345">
        <f>SUM(Q5:Q28)</f>
        <v>0</v>
      </c>
      <c r="R29" s="345">
        <f>SUM(R5:R28)</f>
        <v>0</v>
      </c>
      <c r="S29" s="345">
        <f>SUM(S5:S28)</f>
        <v>0</v>
      </c>
      <c r="T29" s="345">
        <f>SUM(T5:T28)</f>
        <v>16938.469999999998</v>
      </c>
      <c r="U29" s="345">
        <f>SUM(U5:U28)</f>
        <v>87761.23</v>
      </c>
      <c r="V29" s="344">
        <f>SUM(V5:V28)</f>
        <v>2435.7574999999997</v>
      </c>
      <c r="W29" s="344">
        <f>SUM(W5:W28)</f>
        <v>85325.472500000018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6" t="s">
        <v>399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398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397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f>G34*0.05</f>
        <v>1284.0525</v>
      </c>
      <c r="W34" s="246">
        <f>U34-V34</f>
        <v>18507.997499999998</v>
      </c>
      <c r="X34" s="45"/>
    </row>
    <row r="35" spans="1:24" ht="65.25" customHeight="1" x14ac:dyDescent="0.5">
      <c r="A35" s="338" t="s">
        <v>396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395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2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f>G36*0.05</f>
        <v>518.84249999999997</v>
      </c>
      <c r="W36" s="246">
        <f>U36-V36</f>
        <v>8186.0574999999981</v>
      </c>
      <c r="X36" s="45"/>
    </row>
    <row r="37" spans="1:24" ht="65.25" customHeight="1" x14ac:dyDescent="0.5">
      <c r="A37" s="180" t="s">
        <v>394</v>
      </c>
      <c r="B37" s="52"/>
      <c r="C37" s="52"/>
      <c r="D37" s="52"/>
      <c r="E37" s="199"/>
      <c r="F37" s="48"/>
      <c r="G37" s="55"/>
      <c r="H37" s="342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349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393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392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391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103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390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153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389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2228.7049999999999</v>
      </c>
      <c r="W46" s="361">
        <f>SUM(W34:W45)</f>
        <v>38757.822812499988</v>
      </c>
      <c r="X46" s="360"/>
    </row>
    <row r="47" spans="1:24" ht="65.25" customHeight="1" x14ac:dyDescent="0.5">
      <c r="A47" s="369" t="s">
        <v>388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387</v>
      </c>
    </row>
    <row r="48" spans="1:24" ht="65.25" customHeight="1" x14ac:dyDescent="0.45">
      <c r="A48" s="316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386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2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38">
        <f>G49*1.1875%</f>
        <v>38.690531249999999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196.57203125000001</v>
      </c>
      <c r="U49" s="36">
        <f>M49-T49</f>
        <v>3061.5779687499999</v>
      </c>
      <c r="V49" s="246">
        <v>200</v>
      </c>
      <c r="W49" s="246">
        <f>U49-V49</f>
        <v>2861.5779687499999</v>
      </c>
      <c r="X49" s="45"/>
    </row>
    <row r="50" spans="1:24" ht="65.25" customHeight="1" x14ac:dyDescent="0.5">
      <c r="A50" s="180" t="s">
        <v>385</v>
      </c>
      <c r="B50" s="52"/>
      <c r="C50" s="52"/>
      <c r="D50" s="52"/>
      <c r="E50" s="249"/>
      <c r="F50" s="48"/>
      <c r="G50" s="55"/>
      <c r="H50" s="342"/>
      <c r="I50" s="250"/>
      <c r="J50" s="149"/>
      <c r="K50" s="149"/>
      <c r="L50" s="149"/>
      <c r="M50" s="246"/>
      <c r="N50" s="247"/>
      <c r="O50" s="44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384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383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77.381062499999999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393.14406250000002</v>
      </c>
      <c r="U55" s="361">
        <f>SUM(U49:U54)</f>
        <v>6123.1559374999997</v>
      </c>
      <c r="V55" s="361">
        <f>SUM(V49:V54)</f>
        <v>200</v>
      </c>
      <c r="W55" s="361">
        <f>SUM(W49:W54)</f>
        <v>5923.1559374999997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382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381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0</v>
      </c>
      <c r="W60" s="246">
        <f>U60-V60</f>
        <v>8545.1099999999988</v>
      </c>
      <c r="X60" s="35"/>
    </row>
    <row r="61" spans="1:24" ht="65.25" customHeight="1" x14ac:dyDescent="0.5">
      <c r="A61" s="197" t="s">
        <v>380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379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378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197.2</v>
      </c>
      <c r="W68" s="361">
        <f>SUM(W60:W67)</f>
        <v>14253.669999999998</v>
      </c>
      <c r="X68" s="360"/>
    </row>
    <row r="69" spans="1:24" ht="65.25" customHeight="1" x14ac:dyDescent="0.5">
      <c r="A69" s="65" t="s">
        <v>377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376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0</v>
      </c>
      <c r="W70" s="246">
        <f>U70-V70</f>
        <v>3470.7700000000004</v>
      </c>
      <c r="X70" s="154"/>
    </row>
    <row r="71" spans="1:24" ht="65.25" customHeight="1" x14ac:dyDescent="0.5">
      <c r="A71" s="197" t="s">
        <v>375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0</v>
      </c>
      <c r="W72" s="361">
        <f>SUM(W70)</f>
        <v>3470.7700000000004</v>
      </c>
      <c r="X72" s="360"/>
    </row>
    <row r="73" spans="1:24" ht="65.25" customHeight="1" x14ac:dyDescent="0.5">
      <c r="A73" s="384" t="s">
        <v>374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373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372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371</v>
      </c>
      <c r="B76" s="42"/>
      <c r="C76" s="42"/>
      <c r="D76" s="42"/>
      <c r="E76" s="172"/>
      <c r="F76" s="40"/>
      <c r="G76" s="51">
        <f>E76*F76</f>
        <v>0</v>
      </c>
      <c r="H76" s="318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370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369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368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4"/>
      <c r="D83" s="344"/>
      <c r="E83" s="347"/>
      <c r="F83" s="346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367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366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34" t="s">
        <v>365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364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363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362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361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360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359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358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357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356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355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4"/>
      <c r="D105" s="344"/>
      <c r="E105" s="372"/>
      <c r="F105" s="346"/>
      <c r="G105" s="344">
        <f>SUM(G97:G104)</f>
        <v>14952.199949999998</v>
      </c>
      <c r="H105" s="344">
        <f>SUM(H97:H104)</f>
        <v>0</v>
      </c>
      <c r="I105" s="344">
        <f>SUM(I97:I104)</f>
        <v>0</v>
      </c>
      <c r="J105" s="344">
        <f>SUM(J97:J104)</f>
        <v>0</v>
      </c>
      <c r="K105" s="344">
        <f>SUM(K97:K104)</f>
        <v>0</v>
      </c>
      <c r="L105" s="344">
        <f>SUM(L97:L104)</f>
        <v>0</v>
      </c>
      <c r="M105" s="344">
        <f>SUM(M97:M104)</f>
        <v>14952.199949999998</v>
      </c>
      <c r="N105" s="345">
        <f>SUM(N97:N104)</f>
        <v>1511.4299999999998</v>
      </c>
      <c r="O105" s="345">
        <f>SUM(O97:O104)</f>
        <v>0</v>
      </c>
      <c r="P105" s="345">
        <f>SUM(P97:P104)</f>
        <v>0</v>
      </c>
      <c r="Q105" s="345">
        <f>SUM(Q97:Q104)</f>
        <v>0</v>
      </c>
      <c r="R105" s="345">
        <f>SUM(R97:R104)</f>
        <v>0</v>
      </c>
      <c r="S105" s="345">
        <f>SUM(S97:S104)</f>
        <v>0</v>
      </c>
      <c r="T105" s="345">
        <f>SUM(T97:T104)</f>
        <v>1511.4299999999998</v>
      </c>
      <c r="U105" s="344">
        <f>SUM(U97:U104)</f>
        <v>13440.76995</v>
      </c>
      <c r="V105" s="344">
        <f>SUM(V97:V104)</f>
        <v>460.36</v>
      </c>
      <c r="W105" s="344">
        <f>SUM(W97:W104)</f>
        <v>12980.409950000001</v>
      </c>
      <c r="X105" s="368"/>
    </row>
    <row r="106" spans="1:24" ht="65.25" customHeight="1" x14ac:dyDescent="0.5">
      <c r="A106" s="65" t="s">
        <v>354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353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352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351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350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349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348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347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6" t="s">
        <v>346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345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2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344</v>
      </c>
      <c r="B125" s="52"/>
      <c r="C125" s="52"/>
      <c r="D125" s="52"/>
      <c r="E125" s="249"/>
      <c r="F125" s="48"/>
      <c r="G125" s="55"/>
      <c r="H125" s="342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343</v>
      </c>
      <c r="B126" s="173"/>
      <c r="C126" s="42">
        <v>1100</v>
      </c>
      <c r="D126" s="42">
        <v>1000</v>
      </c>
      <c r="E126" s="172">
        <v>169.1</v>
      </c>
      <c r="F126" s="40">
        <v>0</v>
      </c>
      <c r="G126" s="51">
        <f>E126*F126</f>
        <v>0</v>
      </c>
      <c r="H126" s="318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0</v>
      </c>
      <c r="N126" s="38">
        <v>0</v>
      </c>
      <c r="O126" s="38">
        <f>G126*1.1875%</f>
        <v>0</v>
      </c>
      <c r="P126" s="38">
        <v>0</v>
      </c>
      <c r="Q126" s="38">
        <v>0</v>
      </c>
      <c r="R126" s="176">
        <f>G126*1%</f>
        <v>0</v>
      </c>
      <c r="S126" s="38">
        <v>0</v>
      </c>
      <c r="T126" s="38">
        <f>N126+O126+P126+Q126+R126+S126</f>
        <v>0</v>
      </c>
      <c r="U126" s="36">
        <f>M126-T126</f>
        <v>0</v>
      </c>
      <c r="V126" s="36">
        <v>0</v>
      </c>
      <c r="W126" s="246">
        <f>U126-V126</f>
        <v>0</v>
      </c>
      <c r="X126" s="35"/>
    </row>
    <row r="127" spans="1:24" ht="65.25" customHeight="1" x14ac:dyDescent="0.5">
      <c r="A127" s="180" t="s">
        <v>342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341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2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340</v>
      </c>
      <c r="B129" s="50"/>
      <c r="C129" s="50"/>
      <c r="D129" s="50"/>
      <c r="E129" s="249"/>
      <c r="F129" s="48"/>
      <c r="G129" s="55"/>
      <c r="H129" s="342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339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2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2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336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2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338</v>
      </c>
      <c r="B133" s="50"/>
      <c r="C133" s="50"/>
      <c r="D133" s="50"/>
      <c r="E133" s="249"/>
      <c r="F133" s="48"/>
      <c r="G133" s="55"/>
      <c r="H133" s="342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336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8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2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2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336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2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337</v>
      </c>
      <c r="B139" s="50"/>
      <c r="C139" s="50"/>
      <c r="D139" s="50"/>
      <c r="E139" s="249"/>
      <c r="F139" s="48"/>
      <c r="G139" s="55"/>
      <c r="H139" s="342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336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2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335</v>
      </c>
      <c r="B141" s="50"/>
      <c r="C141" s="50"/>
      <c r="D141" s="50"/>
      <c r="E141" s="249"/>
      <c r="F141" s="48"/>
      <c r="G141" s="55"/>
      <c r="H141" s="342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333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2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334</v>
      </c>
      <c r="B143" s="50"/>
      <c r="C143" s="50"/>
      <c r="D143" s="50"/>
      <c r="E143" s="249"/>
      <c r="F143" s="48"/>
      <c r="G143" s="55"/>
      <c r="H143" s="342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333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2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8" t="s">
        <v>332</v>
      </c>
      <c r="B145" s="50"/>
      <c r="C145" s="50"/>
      <c r="D145" s="50"/>
      <c r="E145" s="249"/>
      <c r="F145" s="48"/>
      <c r="G145" s="55"/>
      <c r="H145" s="342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331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57" t="s">
        <v>330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6"/>
      <c r="C148" s="356"/>
      <c r="D148" s="356"/>
      <c r="E148" s="270"/>
      <c r="F148" s="355"/>
      <c r="G148" s="354"/>
      <c r="H148" s="350"/>
      <c r="I148" s="353"/>
      <c r="J148" s="353"/>
      <c r="K148" s="353"/>
      <c r="L148" s="353"/>
      <c r="M148" s="349"/>
      <c r="N148" s="351"/>
      <c r="O148" s="352"/>
      <c r="P148" s="351"/>
      <c r="Q148" s="351"/>
      <c r="R148" s="262"/>
      <c r="S148" s="351"/>
      <c r="T148" s="261"/>
      <c r="U148" s="260"/>
      <c r="V148" s="350"/>
      <c r="W148" s="349"/>
      <c r="X148" s="348"/>
    </row>
    <row r="149" spans="1:24" ht="72" customHeight="1" x14ac:dyDescent="0.5">
      <c r="A149" s="43" t="s">
        <v>329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f>G149*1.1875%</f>
        <v>19.265999999999998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19.265999999999998</v>
      </c>
      <c r="U149" s="36">
        <f>M149-T149</f>
        <v>1710.8639999999998</v>
      </c>
      <c r="V149" s="46">
        <v>0</v>
      </c>
      <c r="W149" s="246">
        <f>U149-V149</f>
        <v>1710.8639999999998</v>
      </c>
      <c r="X149" s="35"/>
    </row>
    <row r="150" spans="1:24" ht="65.25" customHeight="1" x14ac:dyDescent="0.5">
      <c r="A150" s="153" t="s">
        <v>328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327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326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4"/>
      <c r="D153" s="344"/>
      <c r="E153" s="347"/>
      <c r="F153" s="346"/>
      <c r="G153" s="344">
        <f>SUM(G124:G152)</f>
        <v>33650.550000000003</v>
      </c>
      <c r="H153" s="344">
        <f>SUM(H124:H152)</f>
        <v>0</v>
      </c>
      <c r="I153" s="344">
        <f>SUM(I124:I152)</f>
        <v>0</v>
      </c>
      <c r="J153" s="344">
        <f>SUM(J124:J152)</f>
        <v>0</v>
      </c>
      <c r="K153" s="344">
        <f>SUM(K124:K152)</f>
        <v>0</v>
      </c>
      <c r="L153" s="344">
        <f>SUM(L124:L152)</f>
        <v>110.75</v>
      </c>
      <c r="M153" s="344">
        <f>SUM(M124:M152)</f>
        <v>33761.300000000003</v>
      </c>
      <c r="N153" s="345">
        <f>SUM(N124:N152)</f>
        <v>2017.35</v>
      </c>
      <c r="O153" s="345">
        <f>SUM(O124:O152)</f>
        <v>176.57709374999999</v>
      </c>
      <c r="P153" s="345">
        <f>SUM(P124:P152)</f>
        <v>0</v>
      </c>
      <c r="Q153" s="345">
        <f>SUM(Q124:Q152)</f>
        <v>0</v>
      </c>
      <c r="R153" s="345">
        <f>SUM(R124:R152)</f>
        <v>210.07799999999997</v>
      </c>
      <c r="S153" s="345">
        <f>SUM(S124:S152)</f>
        <v>0</v>
      </c>
      <c r="T153" s="345">
        <f>SUM(T124:T152)</f>
        <v>2404.0050937499996</v>
      </c>
      <c r="U153" s="344">
        <f>SUM(U124:U152)</f>
        <v>31357.294906249997</v>
      </c>
      <c r="V153" s="344">
        <f>SUM(V124:V152)</f>
        <v>481.83</v>
      </c>
      <c r="W153" s="344">
        <f>SUM(W124:W152)</f>
        <v>30875.464906249999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6" t="s">
        <v>325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266</v>
      </c>
      <c r="B158" s="339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324</v>
      </c>
      <c r="B159" s="339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323</v>
      </c>
      <c r="B160" s="339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39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322</v>
      </c>
      <c r="B162" s="339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8" t="s">
        <v>321</v>
      </c>
      <c r="B163" s="339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320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319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318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2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317</v>
      </c>
      <c r="B167" s="50"/>
      <c r="C167" s="50"/>
      <c r="D167" s="50"/>
      <c r="E167" s="249"/>
      <c r="F167" s="48"/>
      <c r="G167" s="55"/>
      <c r="H167" s="342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316</v>
      </c>
      <c r="B168" s="339"/>
      <c r="C168" s="339">
        <v>1100</v>
      </c>
      <c r="D168" s="339">
        <v>1000</v>
      </c>
      <c r="E168" s="249">
        <v>173.77</v>
      </c>
      <c r="F168" s="218">
        <v>15</v>
      </c>
      <c r="G168" s="51">
        <f>E168*F168</f>
        <v>2606.5500000000002</v>
      </c>
      <c r="H168" s="342">
        <v>0</v>
      </c>
      <c r="I168" s="342">
        <v>0</v>
      </c>
      <c r="J168" s="318">
        <v>0</v>
      </c>
      <c r="K168" s="318">
        <v>0</v>
      </c>
      <c r="L168" s="318">
        <v>0</v>
      </c>
      <c r="M168" s="246">
        <f>G168+H168+I168+J168+K168+L168</f>
        <v>2606.5500000000002</v>
      </c>
      <c r="N168" s="343">
        <v>19.21</v>
      </c>
      <c r="O168" s="343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2">
        <v>0</v>
      </c>
      <c r="W168" s="246">
        <f>U168-V168</f>
        <v>2561.2745</v>
      </c>
      <c r="X168" s="341"/>
    </row>
    <row r="169" spans="1:24" s="207" customFormat="1" ht="65.25" customHeight="1" x14ac:dyDescent="0.5">
      <c r="A169" s="297" t="s">
        <v>315</v>
      </c>
      <c r="B169" s="339"/>
      <c r="C169" s="339"/>
      <c r="D169" s="339"/>
      <c r="E169" s="249"/>
      <c r="F169" s="212"/>
      <c r="G169" s="55"/>
      <c r="H169" s="342"/>
      <c r="I169" s="342"/>
      <c r="J169" s="209"/>
      <c r="K169" s="209"/>
      <c r="L169" s="209"/>
      <c r="M169" s="246"/>
      <c r="N169" s="343"/>
      <c r="O169" s="343"/>
      <c r="P169" s="210"/>
      <c r="Q169" s="210"/>
      <c r="R169" s="174"/>
      <c r="S169" s="210"/>
      <c r="T169" s="44"/>
      <c r="U169" s="47"/>
      <c r="V169" s="342"/>
      <c r="W169" s="246"/>
      <c r="X169" s="341"/>
    </row>
    <row r="170" spans="1:24" ht="65.25" customHeight="1" x14ac:dyDescent="0.5">
      <c r="A170" s="43" t="s">
        <v>313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314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313</v>
      </c>
      <c r="B172" s="52"/>
      <c r="C172" s="339">
        <v>1100</v>
      </c>
      <c r="D172" s="339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312</v>
      </c>
      <c r="B173" s="52"/>
      <c r="C173" s="339"/>
      <c r="D173" s="339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0" t="s">
        <v>311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310</v>
      </c>
      <c r="B177" s="339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39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310</v>
      </c>
      <c r="B179" s="339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0</v>
      </c>
      <c r="W179" s="246">
        <f>U179-V179</f>
        <v>3598.79</v>
      </c>
      <c r="X179" s="45"/>
    </row>
    <row r="180" spans="1:24" ht="65.25" customHeight="1" x14ac:dyDescent="0.5">
      <c r="A180" s="278" t="s">
        <v>309</v>
      </c>
      <c r="B180" s="339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v>0</v>
      </c>
      <c r="W181" s="15">
        <f>SUM(W177:W179)</f>
        <v>3598.79</v>
      </c>
      <c r="X181" s="8"/>
    </row>
    <row r="182" spans="1:24" ht="65.25" customHeight="1" x14ac:dyDescent="0.45">
      <c r="A182" s="316" t="s">
        <v>308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307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8" t="s">
        <v>306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6" t="s">
        <v>305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304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303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302</v>
      </c>
      <c r="B191" s="52"/>
      <c r="C191" s="52">
        <v>1100</v>
      </c>
      <c r="D191" s="52">
        <v>1000</v>
      </c>
      <c r="E191" s="249">
        <v>334.64</v>
      </c>
      <c r="F191" s="40">
        <v>0</v>
      </c>
      <c r="G191" s="51">
        <f>E191*F191</f>
        <v>0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0</v>
      </c>
      <c r="N191" s="247">
        <v>0</v>
      </c>
      <c r="O191" s="38">
        <f>G191*1.1875%</f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0</v>
      </c>
      <c r="U191" s="36">
        <f>M191-T191</f>
        <v>0</v>
      </c>
      <c r="V191" s="36">
        <v>0</v>
      </c>
      <c r="W191" s="246">
        <f>U191-V191</f>
        <v>0</v>
      </c>
      <c r="X191" s="45"/>
    </row>
    <row r="192" spans="1:24" ht="65.25" customHeight="1" x14ac:dyDescent="0.5">
      <c r="A192" s="58" t="s">
        <v>301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6101.25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6101.25</v>
      </c>
      <c r="N195" s="166">
        <f>SUM(N189:N194)</f>
        <v>756.04</v>
      </c>
      <c r="O195" s="166">
        <f>SUM(O189:O194)</f>
        <v>0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756.04</v>
      </c>
      <c r="U195" s="15">
        <f>SUM(U189:U194)</f>
        <v>5345.21</v>
      </c>
      <c r="V195" s="15">
        <f>SUM(V189:V194)</f>
        <v>244.05</v>
      </c>
      <c r="W195" s="15">
        <f>SUM(W189:W194)</f>
        <v>5101.16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6" t="s">
        <v>300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299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7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191438.44994999998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191613.65994999997</v>
      </c>
      <c r="N204" s="110">
        <f>N202+N195+N185+N181+N174+N153+N122+N105+N95+N90+N82+N72+N68+N55+N46</f>
        <v>20052.75</v>
      </c>
      <c r="O204" s="110">
        <f>O202+O195+O185+O181+O174+O153+O122+O105+O95+O90+O82+O72+O68+O55+O46</f>
        <v>703.04156250000005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630.81000000000006</v>
      </c>
      <c r="S204" s="110">
        <f>S202+S195+S185+S181+S174+S153+S122+S105+S95+S90+S82+S72+S68+S55+S46</f>
        <v>0</v>
      </c>
      <c r="T204" s="110">
        <f>T202+T195+T185+T181+T174+T153+T122+T105+T95+T90+T82+T72+T68+T55+T46</f>
        <v>21386.6015625</v>
      </c>
      <c r="U204" s="22">
        <f>U202+U195+U185+U181+U174+U153+U122+U105+U95+U90+U82+U72+U68+U55+U46</f>
        <v>170227.0583875</v>
      </c>
      <c r="V204" s="22">
        <f>V202+V195+V185+V181+V174+V153+V122+V105+V95+V90+V82+V72+V68+V55+V46</f>
        <v>4977.3349999999991</v>
      </c>
      <c r="W204" s="22">
        <f>W202+W195+W185+W181+W174+W153+W122+W105+W95+W90+W82+W72+W68+W55+W46</f>
        <v>165249.72338749998</v>
      </c>
      <c r="X204" s="336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5" t="s">
        <v>298</v>
      </c>
      <c r="Y206" s="334"/>
      <c r="Z206" s="334"/>
    </row>
    <row r="207" spans="1:26" ht="65.25" customHeight="1" x14ac:dyDescent="0.45">
      <c r="A207" s="333" t="s">
        <v>297</v>
      </c>
      <c r="B207" s="326"/>
      <c r="C207" s="330"/>
      <c r="D207" s="330"/>
      <c r="E207" s="330"/>
      <c r="F207" s="332"/>
      <c r="G207" s="330"/>
      <c r="H207" s="331"/>
      <c r="I207" s="330"/>
      <c r="J207" s="330"/>
      <c r="K207" s="330"/>
      <c r="L207" s="330"/>
      <c r="M207" s="326"/>
      <c r="N207" s="329"/>
      <c r="O207" s="329"/>
      <c r="P207" s="329"/>
      <c r="Q207" s="329"/>
      <c r="R207" s="329"/>
      <c r="S207" s="329"/>
      <c r="T207" s="329"/>
      <c r="U207" s="328"/>
      <c r="V207" s="328"/>
      <c r="W207" s="327"/>
      <c r="X207" s="326"/>
    </row>
    <row r="208" spans="1:26" ht="65.25" customHeight="1" x14ac:dyDescent="0.5">
      <c r="A208" s="43" t="s">
        <v>296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295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294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293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148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292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291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290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5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289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288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287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4" t="s">
        <v>286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285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284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0</v>
      </c>
      <c r="W225" s="36">
        <f>U225-V225</f>
        <v>2347.5200000000004</v>
      </c>
      <c r="X225" s="35"/>
    </row>
    <row r="226" spans="1:24" ht="65.25" customHeight="1" x14ac:dyDescent="0.5">
      <c r="A226" s="153" t="s">
        <v>283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282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281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47.59</v>
      </c>
      <c r="W231" s="15">
        <f>SUM(W221:W230)</f>
        <v>9556.22146875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95.18</v>
      </c>
      <c r="W233" s="22">
        <f>W231+W216</f>
        <v>16516.261468749999</v>
      </c>
      <c r="X233" s="323"/>
    </row>
    <row r="234" spans="1:24" ht="65.25" customHeight="1" x14ac:dyDescent="0.5">
      <c r="A234" s="322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6" t="s">
        <v>280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279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278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277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276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275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274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273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1"/>
    </row>
    <row r="252" spans="1:24" s="5" customFormat="1" ht="65.25" customHeight="1" x14ac:dyDescent="0.45">
      <c r="A252" s="65" t="s">
        <v>272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271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8">
        <f>U253-V253</f>
        <v>4754.1773437499996</v>
      </c>
      <c r="X253" s="35"/>
    </row>
    <row r="254" spans="1:24" s="5" customFormat="1" ht="65.25" customHeight="1" x14ac:dyDescent="0.5">
      <c r="A254" s="58" t="s">
        <v>270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8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269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0</v>
      </c>
      <c r="W257" s="318">
        <f>U257-V257</f>
        <v>3697.9499999999994</v>
      </c>
      <c r="X257" s="35"/>
    </row>
    <row r="258" spans="1:24" s="5" customFormat="1" ht="65.25" customHeight="1" x14ac:dyDescent="0.5">
      <c r="A258" s="171" t="s">
        <v>268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0</v>
      </c>
      <c r="W259" s="144">
        <f>SUM(W253:W258)</f>
        <v>8452.1273437499985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267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266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8">
        <v>0</v>
      </c>
      <c r="I262" s="225">
        <v>0</v>
      </c>
      <c r="J262" s="225">
        <v>0</v>
      </c>
      <c r="K262" s="225">
        <v>0</v>
      </c>
      <c r="L262" s="225">
        <v>0</v>
      </c>
      <c r="M262" s="318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8">
        <f>M262-T262</f>
        <v>4492.58</v>
      </c>
      <c r="V262" s="36">
        <v>150</v>
      </c>
      <c r="W262" s="318">
        <f>U262-V262</f>
        <v>4342.58</v>
      </c>
      <c r="X262" s="320"/>
    </row>
    <row r="263" spans="1:24" s="7" customFormat="1" ht="65.25" customHeight="1" x14ac:dyDescent="0.5">
      <c r="A263" s="319" t="s">
        <v>265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264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8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8">
        <f>M264-T264</f>
        <v>2854.8306250000001</v>
      </c>
      <c r="V264" s="36">
        <v>190</v>
      </c>
      <c r="W264" s="318">
        <f>U264-V264</f>
        <v>2664.8306250000001</v>
      </c>
      <c r="X264" s="35"/>
    </row>
    <row r="265" spans="1:24" s="5" customFormat="1" ht="65.25" customHeight="1" x14ac:dyDescent="0.5">
      <c r="A265" s="58" t="s">
        <v>263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262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8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8">
        <f>M266-T266</f>
        <v>0</v>
      </c>
      <c r="V266" s="36">
        <f>G266*2%</f>
        <v>0</v>
      </c>
      <c r="W266" s="318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340</v>
      </c>
      <c r="W268" s="144">
        <f>SUM(W262:W267)</f>
        <v>7007.4106250000004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6" t="s">
        <v>261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260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8">
        <f>U273-V273</f>
        <v>4569.8903124999997</v>
      </c>
      <c r="X273" s="35"/>
    </row>
    <row r="274" spans="1:24" s="5" customFormat="1" ht="65.25" customHeight="1" x14ac:dyDescent="0.5">
      <c r="A274" s="220" t="s">
        <v>259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258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257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256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255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212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254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253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252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251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250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249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248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247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200</v>
      </c>
      <c r="W292" s="46">
        <f>U292-V292</f>
        <v>6266.4953125000002</v>
      </c>
      <c r="X292" s="317"/>
    </row>
    <row r="293" spans="1:24" s="5" customFormat="1" ht="65.25" customHeight="1" x14ac:dyDescent="0.5">
      <c r="A293" s="58" t="s">
        <v>246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245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244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243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242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241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200</v>
      </c>
      <c r="W300" s="144">
        <f>SUM(W292:W299)</f>
        <v>11976.1565625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240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239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238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6" t="s">
        <v>237</v>
      </c>
      <c r="B307" s="52"/>
      <c r="C307" s="52">
        <v>1100</v>
      </c>
      <c r="D307" s="52">
        <v>1000</v>
      </c>
      <c r="E307" s="170">
        <v>199.8</v>
      </c>
      <c r="F307" s="218">
        <v>0</v>
      </c>
      <c r="G307" s="51">
        <f>E307*F307</f>
        <v>0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0</v>
      </c>
      <c r="N307" s="155">
        <v>0</v>
      </c>
      <c r="O307" s="38">
        <f>G307*1.1875%</f>
        <v>0</v>
      </c>
      <c r="P307" s="38">
        <v>0</v>
      </c>
      <c r="Q307" s="38">
        <v>0</v>
      </c>
      <c r="R307" s="176">
        <f>G307*1%</f>
        <v>0</v>
      </c>
      <c r="S307" s="38">
        <f>H307*1%</f>
        <v>0</v>
      </c>
      <c r="T307" s="38">
        <f>N307+O307+P307+Q307+R307+S307</f>
        <v>0</v>
      </c>
      <c r="U307" s="36">
        <f>M307-T307</f>
        <v>0</v>
      </c>
      <c r="V307" s="46">
        <v>0</v>
      </c>
      <c r="W307" s="46">
        <f>U307-V307</f>
        <v>0</v>
      </c>
      <c r="X307" s="45"/>
    </row>
    <row r="308" spans="1:24" ht="65.25" customHeight="1" x14ac:dyDescent="0.5">
      <c r="A308" s="58" t="s">
        <v>236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235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234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176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233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17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14312.25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14312.25</v>
      </c>
      <c r="N315" s="166">
        <f>SUM(N305:N314)</f>
        <v>1399.17</v>
      </c>
      <c r="O315" s="166">
        <f>SUM(O305:O314)</f>
        <v>97.505624999999995</v>
      </c>
      <c r="P315" s="166">
        <f>SUM(P305:P314)</f>
        <v>0</v>
      </c>
      <c r="Q315" s="166">
        <f>SUM(Q305:Q314)</f>
        <v>0</v>
      </c>
      <c r="R315" s="166">
        <f>SUM(R305:R314)</f>
        <v>82.11</v>
      </c>
      <c r="S315" s="166">
        <f>SUM(S305:S314)</f>
        <v>0</v>
      </c>
      <c r="T315" s="166">
        <f>SUM(T305:T314)</f>
        <v>1578.785625</v>
      </c>
      <c r="U315" s="15">
        <f>SUM(U305:U314)</f>
        <v>12733.464375</v>
      </c>
      <c r="V315" s="15">
        <f>SUM(V305:V314)</f>
        <v>244.05</v>
      </c>
      <c r="W315" s="15">
        <f>SUM(W305:W314)</f>
        <v>12489.414375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232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87243.049499999994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87243.049499999994</v>
      </c>
      <c r="N317" s="110">
        <f>N315+N300+N289+N283+N275+N268+N259+N251</f>
        <v>9373.33</v>
      </c>
      <c r="O317" s="110">
        <f>O315+O300+O289+O283+O275+O268+O259+O251</f>
        <v>687.76436906250001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502.74499500000002</v>
      </c>
      <c r="S317" s="110">
        <f>S315+S300+S289+S283+S275+S268+S259+S251</f>
        <v>0</v>
      </c>
      <c r="T317" s="110">
        <f>T315+T300+T289+T283+T275+T268+T259+T251</f>
        <v>10563.8393640625</v>
      </c>
      <c r="U317" s="22">
        <f>U315+U300+U289+U283+U275+U268+U259+U251</f>
        <v>76679.210135937494</v>
      </c>
      <c r="V317" s="22">
        <f>V315+V300+V289+V283+V275+V268+V259+V251</f>
        <v>2373.3900000000003</v>
      </c>
      <c r="W317" s="22">
        <f>W315+W300+W289+W283+W275+W268+W259+W251</f>
        <v>74305.820135937509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231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6" t="s">
        <v>230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229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228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227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226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225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297" t="s">
        <v>224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223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223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222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221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220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219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218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217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216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215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214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208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213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212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211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208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38">
        <f>G356*1.1875%</f>
        <v>32.656244062500001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82.396244062500003</v>
      </c>
      <c r="U356" s="36">
        <f>M356-T356</f>
        <v>2667.6032559374999</v>
      </c>
      <c r="V356" s="36">
        <v>0</v>
      </c>
      <c r="W356" s="36">
        <f>U356-V356</f>
        <v>2667.6032559374999</v>
      </c>
      <c r="X356" s="154" t="s">
        <v>55</v>
      </c>
    </row>
    <row r="357" spans="1:24" ht="65.25" customHeight="1" x14ac:dyDescent="0.5">
      <c r="A357" s="292" t="s">
        <v>210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208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209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208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207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206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206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112.450305375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1134.5118053749998</v>
      </c>
      <c r="U366" s="144">
        <f>SUM(U348:U365)</f>
        <v>20090.207594625001</v>
      </c>
      <c r="V366" s="144">
        <f>SUM(V348:V365)</f>
        <v>173.05</v>
      </c>
      <c r="W366" s="144">
        <f>SUM(W348:W365)</f>
        <v>19917.157594624998</v>
      </c>
      <c r="X366" s="144">
        <f>SUM(X348:X365)</f>
        <v>0</v>
      </c>
    </row>
    <row r="367" spans="1:24" ht="65.25" customHeight="1" x14ac:dyDescent="0.45">
      <c r="A367" s="65" t="s">
        <v>205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203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204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203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202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200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>
        <v>0</v>
      </c>
      <c r="W377" s="36">
        <f>U377-V377</f>
        <v>3235.9209375</v>
      </c>
      <c r="X377" s="35"/>
    </row>
    <row r="378" spans="1:24" ht="65.25" customHeight="1" x14ac:dyDescent="0.5">
      <c r="A378" s="292" t="s">
        <v>201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200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199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198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197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196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195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420.66711787499997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4947.0896178749999</v>
      </c>
      <c r="U389" s="22">
        <f>U387+U372+U366+U346+U339</f>
        <v>57680.029782124999</v>
      </c>
      <c r="V389" s="22">
        <f>V387+V372+V366+V346+V339</f>
        <v>1134.48</v>
      </c>
      <c r="W389" s="22">
        <f>W387+W372+W366+W346+W339</f>
        <v>56545.549782125003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194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193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192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191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190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189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188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173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187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173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186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185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184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173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183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180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182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180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181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180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179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177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f>G418*1%</f>
        <v>39.094499999999996</v>
      </c>
      <c r="S418" s="38">
        <v>0</v>
      </c>
      <c r="T418" s="38">
        <f>N418+O418+P418+Q418+R418+S418</f>
        <v>420.11921875000002</v>
      </c>
      <c r="U418" s="36">
        <f>M418-T418</f>
        <v>3489.3307812499997</v>
      </c>
      <c r="V418" s="46">
        <v>0</v>
      </c>
      <c r="W418" s="46">
        <f>U418-V418</f>
        <v>3489.3307812499997</v>
      </c>
      <c r="X418" s="35"/>
    </row>
    <row r="419" spans="1:24" ht="65.25" customHeight="1" x14ac:dyDescent="0.5">
      <c r="A419" s="220" t="s">
        <v>178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177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176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173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175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173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174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173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172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424.60200000000003</v>
      </c>
      <c r="S434" s="145">
        <f>SUM(S398:S433)</f>
        <v>0</v>
      </c>
      <c r="T434" s="145">
        <f>SUM(T398:T433)</f>
        <v>3896.8668750000002</v>
      </c>
      <c r="U434" s="144">
        <f>SUM(U398:U433)</f>
        <v>47718.313125000001</v>
      </c>
      <c r="V434" s="144">
        <f>SUM(V398:V433)</f>
        <v>444.06</v>
      </c>
      <c r="W434" s="144">
        <f>SUM(W398:W433)</f>
        <v>47274.253124999996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171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170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169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168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167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166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165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164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163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162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161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160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159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157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158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157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156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155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154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153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152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151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148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148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150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148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149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148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147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147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146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145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144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143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142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141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140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0</v>
      </c>
      <c r="W502" s="46">
        <f>U502-V502</f>
        <v>4492.58</v>
      </c>
      <c r="X502" s="154"/>
    </row>
    <row r="503" spans="1:24" ht="65.25" customHeight="1" x14ac:dyDescent="0.5">
      <c r="A503" s="58" t="s">
        <v>139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138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137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0</v>
      </c>
      <c r="W506" s="144">
        <f>SUM(W502:W505)</f>
        <v>7927.6710937499993</v>
      </c>
      <c r="X506" s="143"/>
    </row>
    <row r="507" spans="1:24" ht="65.25" customHeight="1" x14ac:dyDescent="0.45">
      <c r="A507" s="65" t="s">
        <v>136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135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134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133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133</v>
      </c>
      <c r="B512" s="161"/>
      <c r="C512" s="173">
        <v>1100</v>
      </c>
      <c r="D512" s="173">
        <v>1000</v>
      </c>
      <c r="E512" s="170">
        <v>0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/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119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119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176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132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119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131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119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130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129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127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128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127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126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125</v>
      </c>
      <c r="B531" s="42"/>
      <c r="C531" s="42">
        <v>1100</v>
      </c>
      <c r="D531" s="42">
        <v>1000</v>
      </c>
      <c r="E531" s="228">
        <v>0</v>
      </c>
      <c r="F531" s="227">
        <v>0</v>
      </c>
      <c r="G531" s="226">
        <f>E531*F531</f>
        <v>0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0</v>
      </c>
      <c r="N531" s="38">
        <v>0</v>
      </c>
      <c r="O531" s="38">
        <f>G531*1.1875%</f>
        <v>0</v>
      </c>
      <c r="P531" s="38">
        <v>0</v>
      </c>
      <c r="Q531" s="38">
        <v>0</v>
      </c>
      <c r="R531" s="176">
        <f>G531*1%</f>
        <v>0</v>
      </c>
      <c r="S531" s="38">
        <v>0</v>
      </c>
      <c r="T531" s="38">
        <f>N531+O531+P531+Q531+R531+S531</f>
        <v>0</v>
      </c>
      <c r="U531" s="36">
        <f>M531-T531</f>
        <v>0</v>
      </c>
      <c r="V531" s="36">
        <v>0</v>
      </c>
      <c r="W531" s="36">
        <f>U531-V531</f>
        <v>0</v>
      </c>
      <c r="X531" s="35"/>
    </row>
    <row r="532" spans="1:24" ht="65.25" customHeight="1" x14ac:dyDescent="0.5">
      <c r="A532" s="220"/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124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123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121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122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121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120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119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118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17622.449999999997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17627.41</v>
      </c>
      <c r="N541" s="145">
        <f>SUM(N527:N540)</f>
        <v>471.43</v>
      </c>
      <c r="O541" s="145">
        <f>SUM(O527:O540)</f>
        <v>209.26659375000003</v>
      </c>
      <c r="P541" s="145">
        <f>SUM(P527:P540)</f>
        <v>0</v>
      </c>
      <c r="Q541" s="145">
        <f>SUM(Q527:Q540)</f>
        <v>0</v>
      </c>
      <c r="R541" s="145">
        <f>SUM(R527:R540)</f>
        <v>176.22449999999998</v>
      </c>
      <c r="S541" s="145">
        <f>SUM(S527:S540)</f>
        <v>0</v>
      </c>
      <c r="T541" s="145">
        <f>SUM(T527:T540)</f>
        <v>856.92109374999995</v>
      </c>
      <c r="U541" s="144">
        <f>SUM(U527:U540)</f>
        <v>16770.488906249997</v>
      </c>
      <c r="V541" s="144">
        <f>SUM(V527:V540)</f>
        <v>0</v>
      </c>
      <c r="W541" s="144">
        <f>SUM(W527:W540)</f>
        <v>16770.488906249997</v>
      </c>
      <c r="X541" s="143"/>
    </row>
    <row r="542" spans="1:24" ht="65.25" customHeight="1" x14ac:dyDescent="0.45">
      <c r="A542" s="65" t="s">
        <v>117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116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115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115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115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114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113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112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111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110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f>G570*1.1875%</f>
        <v>58.788375000000002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622.94437499999992</v>
      </c>
      <c r="U570" s="36">
        <f>M570-T570</f>
        <v>4327.6556250000003</v>
      </c>
      <c r="V570" s="46">
        <v>0</v>
      </c>
      <c r="W570" s="46">
        <f>U570-V570</f>
        <v>4327.6556250000003</v>
      </c>
      <c r="X570" s="154"/>
    </row>
    <row r="571" spans="1:24" ht="65.25" customHeight="1" x14ac:dyDescent="0.5">
      <c r="A571" s="180" t="s">
        <v>109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108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107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106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106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105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104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103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38">
        <f>G583*1.1875%</f>
        <v>36.357093750000004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150.61359375000001</v>
      </c>
      <c r="U583" s="36">
        <f>M583-T583</f>
        <v>2911.0364062500003</v>
      </c>
      <c r="V583" s="46">
        <v>0</v>
      </c>
      <c r="W583" s="46">
        <f>U583-V583</f>
        <v>2911.0364062500003</v>
      </c>
      <c r="X583" s="35"/>
    </row>
    <row r="584" spans="1:24" ht="65.25" customHeight="1" x14ac:dyDescent="0.5">
      <c r="A584" s="53" t="s">
        <v>102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101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95.145468750000006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1420.50746875</v>
      </c>
      <c r="U591" s="144">
        <f>U589+U587+U585+U583+U581+U579+U577+U572+U570</f>
        <v>14618.84253125</v>
      </c>
      <c r="V591" s="144">
        <f>V589+V587+V585+V583+V581+V579+V577+V572+V570</f>
        <v>156.19999999999999</v>
      </c>
      <c r="W591" s="144">
        <f>W589+W587+W585+W583+W581+W579+W577+W572+W570</f>
        <v>14462.64253125</v>
      </c>
      <c r="X591" s="143"/>
    </row>
    <row r="592" spans="1:24" ht="65.25" customHeight="1" x14ac:dyDescent="0.45">
      <c r="A592" s="65" t="s">
        <v>100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99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f>G593*1.1875%</f>
        <v>73.852406250000001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855.07240625000009</v>
      </c>
      <c r="U593" s="36">
        <f>M593-T593</f>
        <v>5364.0775937500002</v>
      </c>
      <c r="V593" s="36">
        <v>0</v>
      </c>
      <c r="W593" s="36">
        <f>U593-V593</f>
        <v>5364.0775937500002</v>
      </c>
      <c r="X593" s="35"/>
    </row>
    <row r="594" spans="1:24" ht="65.25" customHeight="1" x14ac:dyDescent="0.5">
      <c r="A594" s="200" t="s">
        <v>98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73.852406250000001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855.07240625000009</v>
      </c>
      <c r="U595" s="144">
        <f>SUM(U593)</f>
        <v>5364.0775937500002</v>
      </c>
      <c r="V595" s="144">
        <f>SUM(V593)</f>
        <v>0</v>
      </c>
      <c r="W595" s="144">
        <f>SUM(W593)</f>
        <v>5364.0775937500002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97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96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95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94</v>
      </c>
      <c r="B600" s="173"/>
      <c r="C600" s="42">
        <v>1100</v>
      </c>
      <c r="D600" s="42">
        <v>1000</v>
      </c>
      <c r="E600" s="172">
        <v>0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/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0</v>
      </c>
      <c r="W611" s="46">
        <f>U611-V611</f>
        <v>4800.1200000000008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359.16999999999996</v>
      </c>
      <c r="W625" s="144">
        <f>W623+W621+W619+W617+W615+W613+W611+W609+W607+W605+W600+W598</f>
        <v>37579.575312499997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187740.9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187895.52000000002</v>
      </c>
      <c r="N647" s="110">
        <f>N645+N631+N625+N595+N591+N568+N554+N541+N525+N506+N496+N472+N455+N451+N443+N434</f>
        <v>11429.389999999998</v>
      </c>
      <c r="O647" s="110">
        <f>O645+O631+O625+O595+O591+O568+O554+O541+O525+O506+O496+O472+O455+O451+O443+O434</f>
        <v>1667.1484687500001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1427.3865000000001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14523.924968750001</v>
      </c>
      <c r="U647" s="22">
        <f>U645+U631+U625+U595+U591+U568+U554+U541+U525+U506+U496+U472+U455+U451+U443+U434</f>
        <v>173371.59503124998</v>
      </c>
      <c r="V647" s="22">
        <f>V645+V631+V625+V595+V591+V568+V554+V541+V525+V506+V496+V472+V455+V451+V443+V434</f>
        <v>1216.77</v>
      </c>
      <c r="W647" s="22">
        <f>W645+W631+W625+W595+W591+W568+W554+W541+W525+W506+W496+W472+W455+W451+W443+W434</f>
        <v>172154.82503124999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545289.39885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546136.80885000003</v>
      </c>
      <c r="N651" s="110">
        <f>N647+N389+N317+N233+N204</f>
        <v>45069.09</v>
      </c>
      <c r="O651" s="110">
        <f>O647+O389+O317+O233+O204</f>
        <v>3512.6665494375002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2985.7174950000003</v>
      </c>
      <c r="S651" s="110">
        <f>S647+S389+S317+S233+S204</f>
        <v>0</v>
      </c>
      <c r="T651" s="110">
        <f>T647+T389+T317+T233+T204</f>
        <v>51567.474044437506</v>
      </c>
      <c r="U651" s="22">
        <f>U647+U389+U317+U233+U204</f>
        <v>494569.33480556251</v>
      </c>
      <c r="V651" s="22">
        <f>V647+V389+V317+V233+V204</f>
        <v>9797.1549999999988</v>
      </c>
      <c r="W651" s="22">
        <f>W647+W389+W317+W233+W204</f>
        <v>484772.17980556248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517331.80839931249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DICIEMBRE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2"/>
  <sheetViews>
    <sheetView view="pageLayout" zoomScale="40" zoomScaleNormal="25" zoomScaleSheetLayoutView="55" zoomScalePageLayoutView="40" workbookViewId="0">
      <selection activeCell="G5" sqref="G5:G6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6.5546875" style="403" customWidth="1"/>
    <col min="14" max="14" width="24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26.66406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1" t="s">
        <v>54</v>
      </c>
      <c r="B1" s="461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1" t="s">
        <v>50</v>
      </c>
    </row>
    <row r="2" spans="1:24" s="418" customFormat="1" ht="65.25" customHeight="1" x14ac:dyDescent="0.45">
      <c r="A2" s="461"/>
      <c r="B2" s="461"/>
      <c r="C2" s="472" t="s">
        <v>49</v>
      </c>
      <c r="D2" s="472" t="s">
        <v>48</v>
      </c>
      <c r="E2" s="471" t="s">
        <v>26</v>
      </c>
      <c r="F2" s="467" t="s">
        <v>47</v>
      </c>
      <c r="G2" s="470" t="s">
        <v>46</v>
      </c>
      <c r="H2" s="470" t="s">
        <v>45</v>
      </c>
      <c r="I2" s="469" t="s">
        <v>25</v>
      </c>
      <c r="J2" s="467" t="s">
        <v>44</v>
      </c>
      <c r="K2" s="467" t="s">
        <v>43</v>
      </c>
      <c r="L2" s="467" t="s">
        <v>569</v>
      </c>
      <c r="M2" s="461" t="s">
        <v>35</v>
      </c>
      <c r="N2" s="466" t="s">
        <v>63</v>
      </c>
      <c r="O2" s="466" t="s">
        <v>40</v>
      </c>
      <c r="P2" s="465" t="s">
        <v>39</v>
      </c>
      <c r="Q2" s="464" t="s">
        <v>38</v>
      </c>
      <c r="R2" s="464" t="s">
        <v>37</v>
      </c>
      <c r="S2" s="464" t="s">
        <v>568</v>
      </c>
      <c r="T2" s="463" t="s">
        <v>35</v>
      </c>
      <c r="U2" s="462" t="s">
        <v>35</v>
      </c>
      <c r="V2" s="419" t="s">
        <v>34</v>
      </c>
      <c r="W2" s="462" t="s">
        <v>33</v>
      </c>
      <c r="X2" s="461"/>
    </row>
    <row r="3" spans="1:24" s="418" customFormat="1" ht="65.25" customHeight="1" x14ac:dyDescent="0.45">
      <c r="A3" s="419" t="s">
        <v>32</v>
      </c>
      <c r="B3" s="461"/>
      <c r="C3" s="472"/>
      <c r="D3" s="472"/>
      <c r="E3" s="471" t="s">
        <v>31</v>
      </c>
      <c r="F3" s="467" t="s">
        <v>567</v>
      </c>
      <c r="G3" s="470"/>
      <c r="H3" s="470"/>
      <c r="I3" s="469" t="s">
        <v>28</v>
      </c>
      <c r="J3" s="467" t="s">
        <v>29</v>
      </c>
      <c r="K3" s="468" t="s">
        <v>92</v>
      </c>
      <c r="L3" s="467" t="s">
        <v>91</v>
      </c>
      <c r="M3" s="461"/>
      <c r="N3" s="466"/>
      <c r="O3" s="466"/>
      <c r="P3" s="465" t="s">
        <v>25</v>
      </c>
      <c r="Q3" s="464" t="s">
        <v>24</v>
      </c>
      <c r="R3" s="464" t="s">
        <v>23</v>
      </c>
      <c r="S3" s="464" t="s">
        <v>22</v>
      </c>
      <c r="T3" s="463"/>
      <c r="U3" s="462" t="s">
        <v>21</v>
      </c>
      <c r="V3" s="419" t="s">
        <v>566</v>
      </c>
      <c r="W3" s="462" t="s">
        <v>19</v>
      </c>
      <c r="X3" s="461"/>
    </row>
    <row r="4" spans="1:24" s="458" customFormat="1" ht="65.25" customHeight="1" x14ac:dyDescent="0.45">
      <c r="A4" s="460" t="s">
        <v>565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</row>
    <row r="5" spans="1:24" ht="65.25" customHeight="1" x14ac:dyDescent="0.5">
      <c r="A5" s="450" t="s">
        <v>564</v>
      </c>
      <c r="B5" s="442"/>
      <c r="C5" s="442">
        <v>1201</v>
      </c>
      <c r="D5" s="442">
        <v>1200</v>
      </c>
      <c r="E5" s="448">
        <v>334.64</v>
      </c>
      <c r="F5" s="447">
        <v>15</v>
      </c>
      <c r="G5" s="446">
        <f>E5*F5</f>
        <v>5019.5999999999995</v>
      </c>
      <c r="H5" s="444">
        <v>0</v>
      </c>
      <c r="I5" s="444">
        <v>0</v>
      </c>
      <c r="J5" s="444"/>
      <c r="K5" s="444">
        <v>0</v>
      </c>
      <c r="L5" s="444">
        <v>0</v>
      </c>
      <c r="M5" s="444">
        <f>G5+H5+I5+J5+K5+L5</f>
        <v>5019.5999999999995</v>
      </c>
      <c r="N5" s="444">
        <v>527.02</v>
      </c>
      <c r="O5" s="444">
        <v>0</v>
      </c>
      <c r="P5" s="444">
        <v>0</v>
      </c>
      <c r="Q5" s="444">
        <v>0</v>
      </c>
      <c r="R5" s="444">
        <v>0</v>
      </c>
      <c r="S5" s="444">
        <v>0</v>
      </c>
      <c r="T5" s="444">
        <f>N5+O5+P5+Q5+R5+S5</f>
        <v>527.02</v>
      </c>
      <c r="U5" s="444">
        <f>M5-T5</f>
        <v>4492.58</v>
      </c>
      <c r="V5" s="444">
        <v>200.78</v>
      </c>
      <c r="W5" s="443">
        <f>U5-V5</f>
        <v>4291.8</v>
      </c>
      <c r="X5" s="442"/>
    </row>
    <row r="6" spans="1:24" ht="65.25" customHeight="1" x14ac:dyDescent="0.5">
      <c r="A6" s="452" t="s">
        <v>563</v>
      </c>
      <c r="B6" s="442"/>
      <c r="C6" s="442"/>
      <c r="D6" s="442"/>
      <c r="E6" s="448"/>
      <c r="F6" s="447"/>
      <c r="G6" s="446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3"/>
      <c r="X6" s="442"/>
    </row>
    <row r="7" spans="1:24" ht="65.25" customHeight="1" x14ac:dyDescent="0.5">
      <c r="A7" s="450" t="s">
        <v>562</v>
      </c>
      <c r="B7" s="442"/>
      <c r="C7" s="442">
        <v>1201</v>
      </c>
      <c r="D7" s="442">
        <v>1200</v>
      </c>
      <c r="E7" s="448">
        <v>360.54</v>
      </c>
      <c r="F7" s="447">
        <v>15</v>
      </c>
      <c r="G7" s="446">
        <f>E7*F7</f>
        <v>5408.1</v>
      </c>
      <c r="H7" s="444">
        <v>0</v>
      </c>
      <c r="I7" s="444">
        <v>0</v>
      </c>
      <c r="J7" s="444">
        <v>0</v>
      </c>
      <c r="K7" s="444">
        <v>0</v>
      </c>
      <c r="L7" s="444">
        <v>0</v>
      </c>
      <c r="M7" s="444">
        <f>G7+H7+I7+J7+K7+L7</f>
        <v>5408.1</v>
      </c>
      <c r="N7" s="444">
        <v>607.98</v>
      </c>
      <c r="O7" s="444">
        <v>0</v>
      </c>
      <c r="P7" s="444">
        <v>0</v>
      </c>
      <c r="Q7" s="444">
        <v>0</v>
      </c>
      <c r="R7" s="444">
        <v>0</v>
      </c>
      <c r="S7" s="444">
        <v>0</v>
      </c>
      <c r="T7" s="444">
        <f>N7+O7+P7+Q7+R7+S7</f>
        <v>607.98</v>
      </c>
      <c r="U7" s="444">
        <f>M7-T7</f>
        <v>4800.1200000000008</v>
      </c>
      <c r="V7" s="444">
        <v>216.32</v>
      </c>
      <c r="W7" s="443">
        <f>U7-V7</f>
        <v>4583.8000000000011</v>
      </c>
      <c r="X7" s="442"/>
    </row>
    <row r="8" spans="1:24" ht="65.25" customHeight="1" x14ac:dyDescent="0.5">
      <c r="A8" s="452" t="s">
        <v>561</v>
      </c>
      <c r="B8" s="442"/>
      <c r="C8" s="442"/>
      <c r="D8" s="442"/>
      <c r="E8" s="448"/>
      <c r="F8" s="447"/>
      <c r="G8" s="446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3"/>
      <c r="X8" s="442"/>
    </row>
    <row r="9" spans="1:24" s="455" customFormat="1" ht="65.25" customHeight="1" x14ac:dyDescent="0.5">
      <c r="A9" s="450" t="s">
        <v>560</v>
      </c>
      <c r="B9" s="456"/>
      <c r="C9" s="456">
        <v>1201</v>
      </c>
      <c r="D9" s="456">
        <v>1200</v>
      </c>
      <c r="E9" s="448">
        <v>262.52999999999997</v>
      </c>
      <c r="F9" s="457">
        <v>15</v>
      </c>
      <c r="G9" s="446">
        <f>E9*F9</f>
        <v>3937.95</v>
      </c>
      <c r="H9" s="443">
        <v>0</v>
      </c>
      <c r="I9" s="454">
        <v>0</v>
      </c>
      <c r="J9" s="454">
        <v>0</v>
      </c>
      <c r="K9" s="454">
        <v>0</v>
      </c>
      <c r="L9" s="454">
        <v>0</v>
      </c>
      <c r="M9" s="443">
        <f>G9+H9+I9+J9+K9+L9</f>
        <v>3937.95</v>
      </c>
      <c r="N9" s="443">
        <v>339.16</v>
      </c>
      <c r="O9" s="443">
        <v>0</v>
      </c>
      <c r="P9" s="443">
        <v>0</v>
      </c>
      <c r="Q9" s="444">
        <v>0</v>
      </c>
      <c r="R9" s="443">
        <v>0</v>
      </c>
      <c r="S9" s="443">
        <v>0</v>
      </c>
      <c r="T9" s="444">
        <f>N9+O9+P9+Q9+R9+S9</f>
        <v>339.16</v>
      </c>
      <c r="U9" s="443">
        <f>M9-T9</f>
        <v>3598.79</v>
      </c>
      <c r="V9" s="444">
        <v>118.14</v>
      </c>
      <c r="W9" s="443">
        <f>U9-V9</f>
        <v>3480.65</v>
      </c>
      <c r="X9" s="456"/>
    </row>
    <row r="10" spans="1:24" s="455" customFormat="1" ht="65.25" customHeight="1" x14ac:dyDescent="0.5">
      <c r="A10" s="452" t="s">
        <v>559</v>
      </c>
      <c r="B10" s="456"/>
      <c r="C10" s="456"/>
      <c r="D10" s="456"/>
      <c r="E10" s="448"/>
      <c r="F10" s="457"/>
      <c r="G10" s="446"/>
      <c r="H10" s="443"/>
      <c r="I10" s="454"/>
      <c r="J10" s="454"/>
      <c r="K10" s="454"/>
      <c r="L10" s="454"/>
      <c r="M10" s="443"/>
      <c r="N10" s="443"/>
      <c r="O10" s="443"/>
      <c r="P10" s="443"/>
      <c r="Q10" s="444"/>
      <c r="R10" s="443"/>
      <c r="S10" s="443"/>
      <c r="T10" s="444"/>
      <c r="U10" s="443"/>
      <c r="V10" s="444"/>
      <c r="W10" s="443"/>
      <c r="X10" s="456"/>
    </row>
    <row r="11" spans="1:24" ht="65.25" hidden="1" customHeight="1" x14ac:dyDescent="0.5">
      <c r="A11" s="453"/>
      <c r="B11" s="442"/>
      <c r="C11" s="442">
        <v>1201</v>
      </c>
      <c r="D11" s="442">
        <v>1200</v>
      </c>
      <c r="E11" s="448"/>
      <c r="F11" s="447"/>
      <c r="G11" s="446">
        <f>E11*F11</f>
        <v>0</v>
      </c>
      <c r="H11" s="444">
        <v>0</v>
      </c>
      <c r="I11" s="454">
        <v>0</v>
      </c>
      <c r="J11" s="454">
        <v>0</v>
      </c>
      <c r="K11" s="454">
        <v>0</v>
      </c>
      <c r="L11" s="454"/>
      <c r="M11" s="444">
        <f>G11+H11+I11+J11+K11+L11</f>
        <v>0</v>
      </c>
      <c r="N11" s="444"/>
      <c r="O11" s="444">
        <v>0</v>
      </c>
      <c r="P11" s="444">
        <v>0</v>
      </c>
      <c r="Q11" s="444">
        <v>0</v>
      </c>
      <c r="R11" s="444">
        <v>0</v>
      </c>
      <c r="S11" s="444">
        <v>0</v>
      </c>
      <c r="T11" s="444">
        <f>N11+O11+P11+Q11+R11+S11</f>
        <v>0</v>
      </c>
      <c r="U11" s="444">
        <f>M11-T11</f>
        <v>0</v>
      </c>
      <c r="V11" s="444"/>
      <c r="W11" s="443">
        <f>U11-V11</f>
        <v>0</v>
      </c>
      <c r="X11" s="442"/>
    </row>
    <row r="12" spans="1:24" ht="65.25" hidden="1" customHeight="1" x14ac:dyDescent="0.5">
      <c r="A12" s="451"/>
      <c r="B12" s="442"/>
      <c r="C12" s="442"/>
      <c r="D12" s="442"/>
      <c r="E12" s="448"/>
      <c r="F12" s="447"/>
      <c r="G12" s="446"/>
      <c r="H12" s="444"/>
      <c r="I12" s="454"/>
      <c r="J12" s="454"/>
      <c r="K12" s="454"/>
      <c r="L12" s="45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3"/>
      <c r="X12" s="442"/>
    </row>
    <row r="13" spans="1:24" ht="65.25" customHeight="1" x14ac:dyDescent="0.5">
      <c r="A13" s="450" t="s">
        <v>558</v>
      </c>
      <c r="B13" s="442"/>
      <c r="C13" s="442">
        <v>1201</v>
      </c>
      <c r="D13" s="442">
        <v>1200</v>
      </c>
      <c r="E13" s="448">
        <v>406.75</v>
      </c>
      <c r="F13" s="447">
        <v>15</v>
      </c>
      <c r="G13" s="446">
        <f>E13*F13</f>
        <v>6101.25</v>
      </c>
      <c r="H13" s="444">
        <v>0</v>
      </c>
      <c r="I13" s="445">
        <v>0</v>
      </c>
      <c r="J13" s="445"/>
      <c r="K13" s="445">
        <v>0</v>
      </c>
      <c r="L13" s="445">
        <v>0</v>
      </c>
      <c r="M13" s="444">
        <f>G13+H13+I13+J13+K13+L13</f>
        <v>6101.25</v>
      </c>
      <c r="N13" s="444">
        <v>756.04</v>
      </c>
      <c r="O13" s="444">
        <v>0</v>
      </c>
      <c r="P13" s="444">
        <v>0</v>
      </c>
      <c r="Q13" s="444">
        <v>0</v>
      </c>
      <c r="R13" s="444"/>
      <c r="S13" s="444">
        <v>0</v>
      </c>
      <c r="T13" s="444">
        <f>N13+O13+P13+Q13+R13+S13</f>
        <v>756.04</v>
      </c>
      <c r="U13" s="444">
        <f>M13-T13</f>
        <v>5345.21</v>
      </c>
      <c r="V13" s="444">
        <v>244.05</v>
      </c>
      <c r="W13" s="443">
        <f>U13-V13</f>
        <v>5101.16</v>
      </c>
      <c r="X13" s="442"/>
    </row>
    <row r="14" spans="1:24" ht="65.25" customHeight="1" x14ac:dyDescent="0.5">
      <c r="A14" s="452" t="s">
        <v>557</v>
      </c>
      <c r="B14" s="442"/>
      <c r="C14" s="442"/>
      <c r="D14" s="442"/>
      <c r="E14" s="448"/>
      <c r="F14" s="447"/>
      <c r="G14" s="446"/>
      <c r="H14" s="444"/>
      <c r="I14" s="445"/>
      <c r="J14" s="445"/>
      <c r="K14" s="445"/>
      <c r="L14" s="445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3"/>
      <c r="X14" s="442"/>
    </row>
    <row r="15" spans="1:24" ht="65.25" customHeight="1" x14ac:dyDescent="0.5">
      <c r="A15" s="450" t="s">
        <v>556</v>
      </c>
      <c r="B15" s="442"/>
      <c r="C15" s="442">
        <v>1201</v>
      </c>
      <c r="D15" s="442">
        <v>1200</v>
      </c>
      <c r="E15" s="448">
        <v>262.52999999999997</v>
      </c>
      <c r="F15" s="447">
        <v>15</v>
      </c>
      <c r="G15" s="446">
        <f>E15*F15</f>
        <v>3937.95</v>
      </c>
      <c r="H15" s="444">
        <v>0</v>
      </c>
      <c r="I15" s="445">
        <v>0</v>
      </c>
      <c r="J15" s="445">
        <v>0</v>
      </c>
      <c r="K15" s="445">
        <v>0</v>
      </c>
      <c r="L15" s="445">
        <v>0</v>
      </c>
      <c r="M15" s="444">
        <f>G15+H15+I15+J15+K15+L15</f>
        <v>3937.95</v>
      </c>
      <c r="N15" s="444">
        <v>339.16</v>
      </c>
      <c r="O15" s="444">
        <v>0</v>
      </c>
      <c r="P15" s="444">
        <v>0</v>
      </c>
      <c r="Q15" s="444">
        <v>0</v>
      </c>
      <c r="R15" s="444">
        <v>0</v>
      </c>
      <c r="S15" s="444">
        <v>0</v>
      </c>
      <c r="T15" s="444">
        <f>N15+O15+P15+Q15+R15+S15</f>
        <v>339.16</v>
      </c>
      <c r="U15" s="444">
        <f>M15-T15</f>
        <v>3598.79</v>
      </c>
      <c r="V15" s="444">
        <v>118.14</v>
      </c>
      <c r="W15" s="443">
        <f>U15-V15</f>
        <v>3480.65</v>
      </c>
      <c r="X15" s="442"/>
    </row>
    <row r="16" spans="1:24" ht="65.25" customHeight="1" x14ac:dyDescent="0.5">
      <c r="A16" s="452" t="s">
        <v>555</v>
      </c>
      <c r="B16" s="442"/>
      <c r="C16" s="442"/>
      <c r="D16" s="442"/>
      <c r="E16" s="448"/>
      <c r="F16" s="447"/>
      <c r="G16" s="446"/>
      <c r="H16" s="444"/>
      <c r="I16" s="445"/>
      <c r="J16" s="445"/>
      <c r="K16" s="445"/>
      <c r="L16" s="445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3"/>
      <c r="X16" s="442"/>
    </row>
    <row r="17" spans="1:24" ht="65.25" customHeight="1" x14ac:dyDescent="0.5">
      <c r="A17" s="450" t="s">
        <v>554</v>
      </c>
      <c r="B17" s="442"/>
      <c r="C17" s="442">
        <v>1201</v>
      </c>
      <c r="D17" s="442">
        <v>1200</v>
      </c>
      <c r="E17" s="448">
        <v>288.42</v>
      </c>
      <c r="F17" s="447">
        <v>15</v>
      </c>
      <c r="G17" s="446">
        <f>E17*F17</f>
        <v>4326.3</v>
      </c>
      <c r="H17" s="444">
        <v>0</v>
      </c>
      <c r="I17" s="445">
        <v>0</v>
      </c>
      <c r="J17" s="445"/>
      <c r="K17" s="445">
        <v>0</v>
      </c>
      <c r="L17" s="445">
        <v>0</v>
      </c>
      <c r="M17" s="444">
        <f>G17+H17+I17+J17+K17+L17</f>
        <v>4326.3</v>
      </c>
      <c r="N17" s="444">
        <v>402.78</v>
      </c>
      <c r="O17" s="444">
        <v>0</v>
      </c>
      <c r="P17" s="444">
        <v>0</v>
      </c>
      <c r="Q17" s="444">
        <v>0</v>
      </c>
      <c r="R17" s="444"/>
      <c r="S17" s="444">
        <v>0</v>
      </c>
      <c r="T17" s="444">
        <f>N17+O17+P17+Q17+R17+S17</f>
        <v>402.78</v>
      </c>
      <c r="U17" s="444">
        <f>M17-T17</f>
        <v>3923.5200000000004</v>
      </c>
      <c r="V17" s="444">
        <v>173.5</v>
      </c>
      <c r="W17" s="443">
        <f>U17-V17</f>
        <v>3750.0200000000004</v>
      </c>
      <c r="X17" s="442"/>
    </row>
    <row r="18" spans="1:24" ht="65.25" customHeight="1" x14ac:dyDescent="0.5">
      <c r="A18" s="452" t="s">
        <v>553</v>
      </c>
      <c r="B18" s="442"/>
      <c r="C18" s="442"/>
      <c r="D18" s="442"/>
      <c r="E18" s="448"/>
      <c r="F18" s="447"/>
      <c r="G18" s="446"/>
      <c r="H18" s="444"/>
      <c r="I18" s="445"/>
      <c r="J18" s="445"/>
      <c r="K18" s="445"/>
      <c r="L18" s="445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3"/>
      <c r="X18" s="442"/>
    </row>
    <row r="19" spans="1:24" ht="65.25" customHeight="1" x14ac:dyDescent="0.5">
      <c r="A19" s="453" t="s">
        <v>552</v>
      </c>
      <c r="B19" s="442"/>
      <c r="C19" s="442">
        <v>1201</v>
      </c>
      <c r="D19" s="442">
        <v>1200</v>
      </c>
      <c r="E19" s="448">
        <v>173.96</v>
      </c>
      <c r="F19" s="447">
        <v>15</v>
      </c>
      <c r="G19" s="446">
        <f>E19*F19</f>
        <v>2609.4</v>
      </c>
      <c r="H19" s="444">
        <v>0</v>
      </c>
      <c r="I19" s="445">
        <v>0</v>
      </c>
      <c r="J19" s="445">
        <v>0</v>
      </c>
      <c r="K19" s="445">
        <v>0</v>
      </c>
      <c r="L19" s="445">
        <v>0</v>
      </c>
      <c r="M19" s="444">
        <f>G19+H19+I19+J19+K19+L19</f>
        <v>2609.4</v>
      </c>
      <c r="N19" s="444">
        <v>19.52</v>
      </c>
      <c r="O19" s="444">
        <v>0</v>
      </c>
      <c r="P19" s="444">
        <v>0</v>
      </c>
      <c r="Q19" s="444">
        <v>0</v>
      </c>
      <c r="R19" s="444">
        <v>0</v>
      </c>
      <c r="S19" s="444">
        <v>0</v>
      </c>
      <c r="T19" s="444">
        <f>N19+O19+P19+Q19+R19+S19</f>
        <v>19.52</v>
      </c>
      <c r="U19" s="444">
        <f>M19-T19</f>
        <v>2589.88</v>
      </c>
      <c r="V19" s="444">
        <v>52.19</v>
      </c>
      <c r="W19" s="443">
        <f>U19-V19</f>
        <v>2537.69</v>
      </c>
      <c r="X19" s="442"/>
    </row>
    <row r="20" spans="1:24" ht="65.25" customHeight="1" x14ac:dyDescent="0.5">
      <c r="A20" s="452" t="s">
        <v>551</v>
      </c>
      <c r="B20" s="442"/>
      <c r="C20" s="442"/>
      <c r="D20" s="442"/>
      <c r="E20" s="448"/>
      <c r="F20" s="447"/>
      <c r="G20" s="446"/>
      <c r="H20" s="444"/>
      <c r="I20" s="445"/>
      <c r="J20" s="445"/>
      <c r="K20" s="445"/>
      <c r="L20" s="445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3"/>
      <c r="X20" s="442"/>
    </row>
    <row r="21" spans="1:24" ht="65.25" customHeight="1" x14ac:dyDescent="0.5">
      <c r="A21" s="450" t="s">
        <v>550</v>
      </c>
      <c r="B21" s="442"/>
      <c r="C21" s="442">
        <v>1201</v>
      </c>
      <c r="D21" s="442">
        <v>1200</v>
      </c>
      <c r="E21" s="448">
        <v>406.75</v>
      </c>
      <c r="F21" s="447">
        <v>15</v>
      </c>
      <c r="G21" s="446">
        <f>E21*F21</f>
        <v>6101.25</v>
      </c>
      <c r="H21" s="444">
        <v>0</v>
      </c>
      <c r="I21" s="445">
        <v>0</v>
      </c>
      <c r="J21" s="445"/>
      <c r="K21" s="445">
        <v>0</v>
      </c>
      <c r="L21" s="445">
        <v>0</v>
      </c>
      <c r="M21" s="444">
        <f>G21+H21+I21+J21+K21+L21</f>
        <v>6101.25</v>
      </c>
      <c r="N21" s="444">
        <v>756.04</v>
      </c>
      <c r="O21" s="444">
        <v>0</v>
      </c>
      <c r="P21" s="444">
        <v>0</v>
      </c>
      <c r="Q21" s="444">
        <v>0</v>
      </c>
      <c r="R21" s="444">
        <v>0</v>
      </c>
      <c r="S21" s="444">
        <v>0</v>
      </c>
      <c r="T21" s="444">
        <f>N21+O21+P21+Q21+R21+S21</f>
        <v>756.04</v>
      </c>
      <c r="U21" s="444">
        <f>M21-T21</f>
        <v>5345.21</v>
      </c>
      <c r="V21" s="444">
        <v>0</v>
      </c>
      <c r="W21" s="443">
        <f>U21-V21</f>
        <v>5345.21</v>
      </c>
      <c r="X21" s="442"/>
    </row>
    <row r="22" spans="1:24" ht="65.25" customHeight="1" x14ac:dyDescent="0.5">
      <c r="A22" s="452" t="s">
        <v>549</v>
      </c>
      <c r="B22" s="442"/>
      <c r="C22" s="442"/>
      <c r="D22" s="442"/>
      <c r="E22" s="448"/>
      <c r="F22" s="447"/>
      <c r="G22" s="446"/>
      <c r="H22" s="444"/>
      <c r="I22" s="445"/>
      <c r="J22" s="445"/>
      <c r="K22" s="445"/>
      <c r="L22" s="445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3"/>
      <c r="X22" s="442"/>
    </row>
    <row r="23" spans="1:24" ht="65.25" customHeight="1" x14ac:dyDescent="0.5">
      <c r="A23" s="450" t="s">
        <v>547</v>
      </c>
      <c r="B23" s="442"/>
      <c r="C23" s="442">
        <v>1201</v>
      </c>
      <c r="D23" s="442">
        <v>1200</v>
      </c>
      <c r="E23" s="448">
        <v>142.73330000000001</v>
      </c>
      <c r="F23" s="447">
        <v>15</v>
      </c>
      <c r="G23" s="446">
        <f>E23*F23</f>
        <v>2140.9995000000004</v>
      </c>
      <c r="H23" s="444">
        <v>0</v>
      </c>
      <c r="I23" s="445">
        <v>0</v>
      </c>
      <c r="J23" s="445"/>
      <c r="K23" s="445">
        <v>0</v>
      </c>
      <c r="L23" s="445">
        <v>59.85</v>
      </c>
      <c r="M23" s="444">
        <f>G23+H23+I23+J23+K23+L23</f>
        <v>2200.8495000000003</v>
      </c>
      <c r="N23" s="444">
        <v>0</v>
      </c>
      <c r="O23" s="444">
        <v>0</v>
      </c>
      <c r="P23" s="444">
        <v>0</v>
      </c>
      <c r="Q23" s="444">
        <v>0</v>
      </c>
      <c r="R23" s="444">
        <v>0</v>
      </c>
      <c r="S23" s="444">
        <v>0</v>
      </c>
      <c r="T23" s="444">
        <f>N23+O23+P23+Q23+R23+S23</f>
        <v>0</v>
      </c>
      <c r="U23" s="444">
        <f>M23-T23</f>
        <v>2200.8495000000003</v>
      </c>
      <c r="V23" s="444">
        <v>0</v>
      </c>
      <c r="W23" s="443">
        <f>U23-V23</f>
        <v>2200.8495000000003</v>
      </c>
      <c r="X23" s="442"/>
    </row>
    <row r="24" spans="1:24" ht="65.25" customHeight="1" x14ac:dyDescent="0.5">
      <c r="A24" s="452" t="s">
        <v>548</v>
      </c>
      <c r="B24" s="442"/>
      <c r="C24" s="442"/>
      <c r="D24" s="442"/>
      <c r="E24" s="448"/>
      <c r="F24" s="447"/>
      <c r="G24" s="446"/>
      <c r="H24" s="444"/>
      <c r="I24" s="445"/>
      <c r="J24" s="445"/>
      <c r="K24" s="445"/>
      <c r="L24" s="445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3"/>
      <c r="X24" s="442"/>
    </row>
    <row r="25" spans="1:24" ht="65.25" customHeight="1" x14ac:dyDescent="0.5">
      <c r="A25" s="450" t="s">
        <v>547</v>
      </c>
      <c r="B25" s="442"/>
      <c r="C25" s="442">
        <v>1201</v>
      </c>
      <c r="D25" s="442">
        <v>1200</v>
      </c>
      <c r="E25" s="448">
        <v>160.15</v>
      </c>
      <c r="F25" s="447">
        <v>15</v>
      </c>
      <c r="G25" s="446">
        <f>E25*F25</f>
        <v>2402.25</v>
      </c>
      <c r="H25" s="444">
        <v>0</v>
      </c>
      <c r="I25" s="445">
        <v>0</v>
      </c>
      <c r="J25" s="445"/>
      <c r="K25" s="445">
        <v>0</v>
      </c>
      <c r="L25" s="445">
        <v>3.02</v>
      </c>
      <c r="M25" s="444">
        <f>G25+H25+I25+J25+K25+L25</f>
        <v>2405.27</v>
      </c>
      <c r="N25" s="444">
        <v>0</v>
      </c>
      <c r="O25" s="444">
        <f>G25*1.1875%</f>
        <v>28.526718750000001</v>
      </c>
      <c r="P25" s="444">
        <v>0</v>
      </c>
      <c r="Q25" s="444">
        <v>0</v>
      </c>
      <c r="R25" s="444">
        <v>0</v>
      </c>
      <c r="S25" s="444">
        <v>0</v>
      </c>
      <c r="T25" s="444">
        <f>N25+O25+P25+Q25+R25+S25</f>
        <v>28.526718750000001</v>
      </c>
      <c r="U25" s="444">
        <f>M25-T25</f>
        <v>2376.7432812500001</v>
      </c>
      <c r="V25" s="444">
        <v>0</v>
      </c>
      <c r="W25" s="443">
        <f>U25-V25</f>
        <v>2376.7432812500001</v>
      </c>
      <c r="X25" s="442"/>
    </row>
    <row r="26" spans="1:24" ht="65.25" customHeight="1" x14ac:dyDescent="0.5">
      <c r="A26" s="452" t="s">
        <v>546</v>
      </c>
      <c r="B26" s="442"/>
      <c r="C26" s="442"/>
      <c r="D26" s="442"/>
      <c r="E26" s="448"/>
      <c r="F26" s="447"/>
      <c r="G26" s="446"/>
      <c r="H26" s="444"/>
      <c r="I26" s="445"/>
      <c r="J26" s="445"/>
      <c r="K26" s="445"/>
      <c r="L26" s="445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3"/>
      <c r="X26" s="442"/>
    </row>
    <row r="27" spans="1:24" ht="65.25" customHeight="1" x14ac:dyDescent="0.5">
      <c r="A27" s="450" t="s">
        <v>545</v>
      </c>
      <c r="B27" s="442"/>
      <c r="C27" s="442">
        <v>1201</v>
      </c>
      <c r="D27" s="442">
        <v>1200</v>
      </c>
      <c r="E27" s="448">
        <v>248.07</v>
      </c>
      <c r="F27" s="447">
        <v>15</v>
      </c>
      <c r="G27" s="446">
        <f>E27*F27</f>
        <v>3721.0499999999997</v>
      </c>
      <c r="H27" s="444">
        <v>0</v>
      </c>
      <c r="I27" s="445"/>
      <c r="J27" s="445"/>
      <c r="K27" s="445">
        <v>0</v>
      </c>
      <c r="L27" s="445">
        <v>0</v>
      </c>
      <c r="M27" s="444">
        <f>G27+H27+I27+J27+K27+L27</f>
        <v>3721.0499999999997</v>
      </c>
      <c r="N27" s="444">
        <v>304.45999999999998</v>
      </c>
      <c r="O27" s="444">
        <v>0</v>
      </c>
      <c r="P27" s="444">
        <v>0</v>
      </c>
      <c r="Q27" s="444">
        <v>0</v>
      </c>
      <c r="R27" s="444">
        <v>0</v>
      </c>
      <c r="S27" s="444">
        <v>0</v>
      </c>
      <c r="T27" s="444">
        <f>N27+O27+P27+Q27+R27+S27</f>
        <v>304.45999999999998</v>
      </c>
      <c r="U27" s="444">
        <f>M27-T27</f>
        <v>3416.5899999999997</v>
      </c>
      <c r="V27" s="444">
        <v>111.63</v>
      </c>
      <c r="W27" s="443">
        <f>U27-V27</f>
        <v>3304.9599999999996</v>
      </c>
      <c r="X27" s="442"/>
    </row>
    <row r="28" spans="1:24" ht="65.25" customHeight="1" x14ac:dyDescent="0.5">
      <c r="A28" s="451" t="s">
        <v>544</v>
      </c>
      <c r="B28" s="442"/>
      <c r="C28" s="442"/>
      <c r="D28" s="442"/>
      <c r="E28" s="448"/>
      <c r="F28" s="447"/>
      <c r="G28" s="446"/>
      <c r="H28" s="444"/>
      <c r="I28" s="445"/>
      <c r="J28" s="445"/>
      <c r="K28" s="445"/>
      <c r="L28" s="445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3"/>
      <c r="X28" s="442"/>
    </row>
    <row r="29" spans="1:24" ht="65.25" customHeight="1" x14ac:dyDescent="0.5">
      <c r="A29" s="410" t="s">
        <v>543</v>
      </c>
      <c r="B29" s="442"/>
      <c r="C29" s="442">
        <v>1201</v>
      </c>
      <c r="D29" s="442">
        <v>1200</v>
      </c>
      <c r="E29" s="448">
        <v>230.02</v>
      </c>
      <c r="F29" s="447">
        <v>15</v>
      </c>
      <c r="G29" s="446">
        <f>E29*F29</f>
        <v>3450.3</v>
      </c>
      <c r="H29" s="444">
        <v>0</v>
      </c>
      <c r="I29" s="445">
        <v>0</v>
      </c>
      <c r="J29" s="445">
        <v>0</v>
      </c>
      <c r="K29" s="445">
        <v>0</v>
      </c>
      <c r="L29" s="445">
        <v>0</v>
      </c>
      <c r="M29" s="444">
        <f>G29+H29+I29+J29+K29+L29</f>
        <v>3450.3</v>
      </c>
      <c r="N29" s="444">
        <v>146.21</v>
      </c>
      <c r="O29" s="444">
        <v>0</v>
      </c>
      <c r="P29" s="444">
        <v>0</v>
      </c>
      <c r="Q29" s="444">
        <v>0</v>
      </c>
      <c r="R29" s="444">
        <v>0</v>
      </c>
      <c r="S29" s="444">
        <v>0</v>
      </c>
      <c r="T29" s="444">
        <f>N29+O29+P29+Q29+R29+S29</f>
        <v>146.21</v>
      </c>
      <c r="U29" s="444">
        <f>M29-T29</f>
        <v>3304.09</v>
      </c>
      <c r="V29" s="444">
        <v>103.51</v>
      </c>
      <c r="W29" s="443">
        <f>U29-V29</f>
        <v>3200.58</v>
      </c>
      <c r="X29" s="442"/>
    </row>
    <row r="30" spans="1:24" ht="65.25" customHeight="1" x14ac:dyDescent="0.5">
      <c r="A30" s="433" t="s">
        <v>542</v>
      </c>
      <c r="B30" s="442"/>
      <c r="C30" s="442"/>
      <c r="D30" s="442"/>
      <c r="E30" s="448"/>
      <c r="F30" s="447"/>
      <c r="G30" s="446"/>
      <c r="H30" s="444"/>
      <c r="I30" s="445"/>
      <c r="J30" s="445"/>
      <c r="K30" s="445"/>
      <c r="L30" s="445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3"/>
      <c r="X30" s="442"/>
    </row>
    <row r="31" spans="1:24" ht="65.25" customHeight="1" x14ac:dyDescent="0.5">
      <c r="A31" s="410" t="s">
        <v>541</v>
      </c>
      <c r="B31" s="442"/>
      <c r="C31" s="442">
        <v>1201</v>
      </c>
      <c r="D31" s="442">
        <v>1200</v>
      </c>
      <c r="E31" s="448">
        <v>140.61000000000001</v>
      </c>
      <c r="F31" s="447">
        <v>15</v>
      </c>
      <c r="G31" s="446">
        <f>E31*F31</f>
        <v>2109.15</v>
      </c>
      <c r="H31" s="444">
        <v>0</v>
      </c>
      <c r="I31" s="445">
        <v>0</v>
      </c>
      <c r="J31" s="445">
        <v>0</v>
      </c>
      <c r="K31" s="445">
        <v>0</v>
      </c>
      <c r="L31" s="445">
        <v>63.32</v>
      </c>
      <c r="M31" s="444">
        <f>G31+H31+I31+J31+K31+L31</f>
        <v>2172.4700000000003</v>
      </c>
      <c r="N31" s="444">
        <v>0</v>
      </c>
      <c r="O31" s="444">
        <v>0</v>
      </c>
      <c r="P31" s="444">
        <v>0</v>
      </c>
      <c r="Q31" s="444">
        <v>0</v>
      </c>
      <c r="R31" s="444">
        <v>0</v>
      </c>
      <c r="S31" s="444">
        <v>0</v>
      </c>
      <c r="T31" s="444">
        <f>N31+O31+P31+Q31+R31+S31</f>
        <v>0</v>
      </c>
      <c r="U31" s="444">
        <f>M31-T31</f>
        <v>2172.4700000000003</v>
      </c>
      <c r="V31" s="444">
        <v>0</v>
      </c>
      <c r="W31" s="443">
        <f>U31-V31</f>
        <v>2172.4700000000003</v>
      </c>
      <c r="X31" s="442"/>
    </row>
    <row r="32" spans="1:24" ht="65.25" customHeight="1" x14ac:dyDescent="0.5">
      <c r="A32" s="433" t="s">
        <v>540</v>
      </c>
      <c r="B32" s="442"/>
      <c r="C32" s="442"/>
      <c r="D32" s="442"/>
      <c r="E32" s="448"/>
      <c r="F32" s="447"/>
      <c r="G32" s="446"/>
      <c r="H32" s="444"/>
      <c r="I32" s="445"/>
      <c r="J32" s="445"/>
      <c r="K32" s="445"/>
      <c r="L32" s="445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3"/>
      <c r="X32" s="442"/>
    </row>
    <row r="33" spans="1:24" ht="65.25" hidden="1" customHeight="1" x14ac:dyDescent="0.5">
      <c r="A33" s="450"/>
      <c r="B33" s="442"/>
      <c r="C33" s="442">
        <v>1201</v>
      </c>
      <c r="D33" s="442">
        <v>1200</v>
      </c>
      <c r="E33" s="448"/>
      <c r="F33" s="447"/>
      <c r="G33" s="446">
        <f>E33*F33</f>
        <v>0</v>
      </c>
      <c r="H33" s="444">
        <v>0</v>
      </c>
      <c r="I33" s="445"/>
      <c r="J33" s="445"/>
      <c r="K33" s="445">
        <v>0</v>
      </c>
      <c r="L33" s="445"/>
      <c r="M33" s="444">
        <f>G33+H33+I33+J33+K33+L33</f>
        <v>0</v>
      </c>
      <c r="N33" s="444"/>
      <c r="O33" s="444">
        <v>0</v>
      </c>
      <c r="P33" s="444"/>
      <c r="Q33" s="444">
        <v>0</v>
      </c>
      <c r="R33" s="444">
        <v>0</v>
      </c>
      <c r="S33" s="444">
        <v>0</v>
      </c>
      <c r="T33" s="444">
        <f>N33+O33+P33+Q33+R33+S33</f>
        <v>0</v>
      </c>
      <c r="U33" s="444">
        <f>M33-T33</f>
        <v>0</v>
      </c>
      <c r="V33" s="444">
        <f>G33*2%</f>
        <v>0</v>
      </c>
      <c r="W33" s="443">
        <f>U33-V33</f>
        <v>0</v>
      </c>
      <c r="X33" s="442"/>
    </row>
    <row r="34" spans="1:24" ht="65.25" hidden="1" customHeight="1" x14ac:dyDescent="0.5">
      <c r="A34" s="449"/>
      <c r="B34" s="442"/>
      <c r="C34" s="442"/>
      <c r="D34" s="442"/>
      <c r="E34" s="448"/>
      <c r="F34" s="447"/>
      <c r="G34" s="446"/>
      <c r="H34" s="444"/>
      <c r="I34" s="445"/>
      <c r="J34" s="445"/>
      <c r="K34" s="445"/>
      <c r="L34" s="445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3"/>
      <c r="X34" s="442"/>
    </row>
    <row r="35" spans="1:24" ht="65.25" customHeight="1" x14ac:dyDescent="0.5">
      <c r="A35" s="441" t="s">
        <v>539</v>
      </c>
      <c r="B35" s="442"/>
      <c r="C35" s="442">
        <v>1201</v>
      </c>
      <c r="D35" s="442">
        <v>1200</v>
      </c>
      <c r="E35" s="448">
        <v>200.5</v>
      </c>
      <c r="F35" s="447">
        <v>15</v>
      </c>
      <c r="G35" s="446">
        <f>E35*F35</f>
        <v>3007.5</v>
      </c>
      <c r="H35" s="444">
        <v>0</v>
      </c>
      <c r="I35" s="445">
        <v>0</v>
      </c>
      <c r="J35" s="445">
        <v>0</v>
      </c>
      <c r="K35" s="445">
        <v>0</v>
      </c>
      <c r="L35" s="445">
        <v>0</v>
      </c>
      <c r="M35" s="444">
        <f>G35+H35+I35+J35+K35+L35</f>
        <v>3007.5</v>
      </c>
      <c r="N35" s="444">
        <v>77.75</v>
      </c>
      <c r="O35" s="444">
        <f>G35*1.1875%</f>
        <v>35.714062499999997</v>
      </c>
      <c r="P35" s="444">
        <v>0</v>
      </c>
      <c r="Q35" s="444">
        <v>0</v>
      </c>
      <c r="R35" s="444">
        <v>0</v>
      </c>
      <c r="S35" s="444">
        <v>0</v>
      </c>
      <c r="T35" s="444">
        <f>N35+O35+P35+Q35+R35+S35</f>
        <v>113.4640625</v>
      </c>
      <c r="U35" s="444">
        <f>M35-T35</f>
        <v>2894.0359374999998</v>
      </c>
      <c r="V35" s="444">
        <v>0</v>
      </c>
      <c r="W35" s="443">
        <f>U35-V35</f>
        <v>2894.0359374999998</v>
      </c>
      <c r="X35" s="442"/>
    </row>
    <row r="36" spans="1:24" ht="65.25" customHeight="1" x14ac:dyDescent="0.5">
      <c r="A36" s="433" t="s">
        <v>538</v>
      </c>
      <c r="B36" s="442"/>
      <c r="C36" s="442"/>
      <c r="D36" s="442"/>
      <c r="E36" s="448"/>
      <c r="F36" s="447"/>
      <c r="G36" s="446"/>
      <c r="H36" s="444"/>
      <c r="I36" s="445"/>
      <c r="J36" s="445"/>
      <c r="K36" s="445"/>
      <c r="L36" s="445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3"/>
      <c r="X36" s="442"/>
    </row>
    <row r="37" spans="1:24" ht="65.25" customHeight="1" x14ac:dyDescent="0.5">
      <c r="A37" s="441" t="s">
        <v>537</v>
      </c>
      <c r="B37" s="442"/>
      <c r="C37" s="442">
        <v>1201</v>
      </c>
      <c r="D37" s="442">
        <v>1200</v>
      </c>
      <c r="E37" s="448">
        <v>190.8</v>
      </c>
      <c r="F37" s="447">
        <v>15</v>
      </c>
      <c r="G37" s="446">
        <f>E37*F37</f>
        <v>2862</v>
      </c>
      <c r="H37" s="444">
        <v>0</v>
      </c>
      <c r="I37" s="445">
        <v>0</v>
      </c>
      <c r="J37" s="445">
        <v>0</v>
      </c>
      <c r="K37" s="445">
        <v>0</v>
      </c>
      <c r="L37" s="445">
        <v>0</v>
      </c>
      <c r="M37" s="444">
        <f>G37+H37+I37+J37+K37+L37</f>
        <v>2862</v>
      </c>
      <c r="N37" s="444">
        <v>61.92</v>
      </c>
      <c r="O37" s="444">
        <v>0</v>
      </c>
      <c r="P37" s="444">
        <v>0</v>
      </c>
      <c r="Q37" s="444">
        <v>0</v>
      </c>
      <c r="R37" s="444">
        <v>0</v>
      </c>
      <c r="S37" s="444">
        <v>0</v>
      </c>
      <c r="T37" s="444">
        <f>N37+O37+P37+Q37+R37+S37</f>
        <v>61.92</v>
      </c>
      <c r="U37" s="444">
        <f>M37-T37</f>
        <v>2800.08</v>
      </c>
      <c r="V37" s="444">
        <v>0</v>
      </c>
      <c r="W37" s="443">
        <f>U37-V37</f>
        <v>2800.08</v>
      </c>
      <c r="X37" s="442"/>
    </row>
    <row r="38" spans="1:24" ht="65.25" customHeight="1" x14ac:dyDescent="0.5">
      <c r="A38" s="433" t="s">
        <v>536</v>
      </c>
      <c r="B38" s="442"/>
      <c r="C38" s="442"/>
      <c r="D38" s="442"/>
      <c r="E38" s="448"/>
      <c r="F38" s="447"/>
      <c r="G38" s="446"/>
      <c r="H38" s="444"/>
      <c r="I38" s="445"/>
      <c r="J38" s="445"/>
      <c r="K38" s="445"/>
      <c r="L38" s="445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3"/>
      <c r="X38" s="442"/>
    </row>
    <row r="39" spans="1:24" ht="65.25" customHeight="1" x14ac:dyDescent="0.5">
      <c r="A39" s="441" t="s">
        <v>535</v>
      </c>
      <c r="B39" s="442"/>
      <c r="C39" s="442">
        <v>1201</v>
      </c>
      <c r="D39" s="442">
        <v>1200</v>
      </c>
      <c r="E39" s="448">
        <v>173.96</v>
      </c>
      <c r="F39" s="447">
        <v>15</v>
      </c>
      <c r="G39" s="446">
        <f>E39*F39</f>
        <v>2609.4</v>
      </c>
      <c r="H39" s="444">
        <v>0</v>
      </c>
      <c r="I39" s="445">
        <v>0</v>
      </c>
      <c r="J39" s="445">
        <v>0</v>
      </c>
      <c r="K39" s="445">
        <v>0</v>
      </c>
      <c r="L39" s="445">
        <v>0</v>
      </c>
      <c r="M39" s="444">
        <f>G39+H39+I39+J39+K39+L39</f>
        <v>2609.4</v>
      </c>
      <c r="N39" s="444">
        <v>19.52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f>N39+O39+P39+Q39+R39+S39</f>
        <v>19.52</v>
      </c>
      <c r="U39" s="444">
        <f>M39-T39</f>
        <v>2589.88</v>
      </c>
      <c r="V39" s="444">
        <v>52.19</v>
      </c>
      <c r="W39" s="443">
        <f>U39-V39</f>
        <v>2537.69</v>
      </c>
      <c r="X39" s="442"/>
    </row>
    <row r="40" spans="1:24" ht="65.25" customHeight="1" x14ac:dyDescent="0.5">
      <c r="A40" s="433" t="s">
        <v>534</v>
      </c>
      <c r="B40" s="442"/>
      <c r="C40" s="442"/>
      <c r="D40" s="442"/>
      <c r="E40" s="448"/>
      <c r="F40" s="447"/>
      <c r="G40" s="446"/>
      <c r="H40" s="444"/>
      <c r="I40" s="445"/>
      <c r="J40" s="445"/>
      <c r="K40" s="445"/>
      <c r="L40" s="445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3"/>
      <c r="X40" s="442"/>
    </row>
    <row r="41" spans="1:24" ht="65.25" customHeight="1" x14ac:dyDescent="0.5">
      <c r="A41" s="441" t="s">
        <v>533</v>
      </c>
      <c r="B41" s="442"/>
      <c r="C41" s="442">
        <v>1201</v>
      </c>
      <c r="D41" s="442">
        <v>1200</v>
      </c>
      <c r="E41" s="448">
        <v>153.37</v>
      </c>
      <c r="F41" s="447">
        <v>15</v>
      </c>
      <c r="G41" s="446">
        <f>E41*F41</f>
        <v>2300.5500000000002</v>
      </c>
      <c r="H41" s="444">
        <v>0</v>
      </c>
      <c r="I41" s="445">
        <v>0</v>
      </c>
      <c r="J41" s="445">
        <v>0</v>
      </c>
      <c r="K41" s="445">
        <v>0</v>
      </c>
      <c r="L41" s="445">
        <v>28.56</v>
      </c>
      <c r="M41" s="444">
        <f>G41+H41+I41+J41+K41+L41</f>
        <v>2329.11</v>
      </c>
      <c r="N41" s="444">
        <v>0</v>
      </c>
      <c r="O41" s="444">
        <v>0</v>
      </c>
      <c r="P41" s="444">
        <v>0</v>
      </c>
      <c r="Q41" s="444">
        <v>0</v>
      </c>
      <c r="R41" s="444">
        <v>0</v>
      </c>
      <c r="S41" s="444">
        <v>0</v>
      </c>
      <c r="T41" s="444">
        <f>N41+O41+P41+Q41+R41+S41</f>
        <v>0</v>
      </c>
      <c r="U41" s="444">
        <f>M41-T41</f>
        <v>2329.11</v>
      </c>
      <c r="V41" s="444">
        <v>46.01</v>
      </c>
      <c r="W41" s="443">
        <f>U41-V41</f>
        <v>2283.1</v>
      </c>
      <c r="X41" s="442"/>
    </row>
    <row r="42" spans="1:24" ht="65.25" customHeight="1" x14ac:dyDescent="0.5">
      <c r="A42" s="433" t="s">
        <v>532</v>
      </c>
      <c r="B42" s="442"/>
      <c r="C42" s="442"/>
      <c r="D42" s="442"/>
      <c r="E42" s="448"/>
      <c r="F42" s="447"/>
      <c r="G42" s="446"/>
      <c r="H42" s="444"/>
      <c r="I42" s="445"/>
      <c r="J42" s="445"/>
      <c r="K42" s="445"/>
      <c r="L42" s="445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3"/>
      <c r="X42" s="442"/>
    </row>
    <row r="43" spans="1:24" ht="65.25" customHeight="1" x14ac:dyDescent="0.5">
      <c r="A43" s="441" t="s">
        <v>531</v>
      </c>
      <c r="B43" s="442"/>
      <c r="C43" s="442">
        <v>1201</v>
      </c>
      <c r="D43" s="442">
        <v>1200</v>
      </c>
      <c r="E43" s="448">
        <v>262.52999999999997</v>
      </c>
      <c r="F43" s="447">
        <v>15</v>
      </c>
      <c r="G43" s="446">
        <f>E43*F43</f>
        <v>3937.95</v>
      </c>
      <c r="H43" s="444">
        <v>0</v>
      </c>
      <c r="I43" s="445">
        <v>0</v>
      </c>
      <c r="J43" s="445">
        <v>0</v>
      </c>
      <c r="K43" s="445">
        <v>0</v>
      </c>
      <c r="L43" s="445">
        <v>0</v>
      </c>
      <c r="M43" s="444">
        <f>G43+H43+I43+J43+K43+L43</f>
        <v>3937.95</v>
      </c>
      <c r="N43" s="444">
        <v>339.16</v>
      </c>
      <c r="O43" s="444">
        <v>0</v>
      </c>
      <c r="P43" s="444">
        <v>0</v>
      </c>
      <c r="Q43" s="444">
        <v>0</v>
      </c>
      <c r="R43" s="444">
        <v>0</v>
      </c>
      <c r="S43" s="444">
        <v>0</v>
      </c>
      <c r="T43" s="444">
        <f>N43+O43+P43+Q43+R43+S43</f>
        <v>339.16</v>
      </c>
      <c r="U43" s="444">
        <f>M43-T43</f>
        <v>3598.79</v>
      </c>
      <c r="V43" s="444">
        <v>118.14</v>
      </c>
      <c r="W43" s="443">
        <f>U43-V43</f>
        <v>3480.65</v>
      </c>
      <c r="X43" s="442"/>
    </row>
    <row r="44" spans="1:24" ht="65.25" customHeight="1" x14ac:dyDescent="0.5">
      <c r="A44" s="433" t="s">
        <v>530</v>
      </c>
      <c r="B44" s="442"/>
      <c r="C44" s="442"/>
      <c r="D44" s="442"/>
      <c r="E44" s="448"/>
      <c r="F44" s="447"/>
      <c r="G44" s="446"/>
      <c r="H44" s="444"/>
      <c r="I44" s="445"/>
      <c r="J44" s="445"/>
      <c r="K44" s="445"/>
      <c r="L44" s="445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3"/>
      <c r="X44" s="442"/>
    </row>
    <row r="45" spans="1:24" ht="65.25" customHeight="1" x14ac:dyDescent="0.5">
      <c r="A45" s="441" t="s">
        <v>528</v>
      </c>
      <c r="B45" s="442"/>
      <c r="C45" s="442">
        <v>1201</v>
      </c>
      <c r="D45" s="442">
        <v>1200</v>
      </c>
      <c r="E45" s="448">
        <v>187.2</v>
      </c>
      <c r="F45" s="447">
        <v>15</v>
      </c>
      <c r="G45" s="446">
        <f>E45*F45</f>
        <v>2808</v>
      </c>
      <c r="H45" s="444">
        <v>0</v>
      </c>
      <c r="I45" s="445">
        <v>0</v>
      </c>
      <c r="J45" s="445">
        <v>0</v>
      </c>
      <c r="K45" s="445">
        <v>0</v>
      </c>
      <c r="L45" s="445">
        <v>0</v>
      </c>
      <c r="M45" s="444">
        <f>G45+H45+I45+J45+K45+L45</f>
        <v>2808</v>
      </c>
      <c r="N45" s="444">
        <v>56.05</v>
      </c>
      <c r="O45" s="444">
        <v>0</v>
      </c>
      <c r="P45" s="444">
        <v>0</v>
      </c>
      <c r="Q45" s="444">
        <v>0</v>
      </c>
      <c r="R45" s="444">
        <v>0</v>
      </c>
      <c r="S45" s="444">
        <v>0</v>
      </c>
      <c r="T45" s="444">
        <f>N45+O45+P45+Q45+R45+S45</f>
        <v>56.05</v>
      </c>
      <c r="U45" s="444">
        <f>M45-T45</f>
        <v>2751.95</v>
      </c>
      <c r="V45" s="444">
        <v>0</v>
      </c>
      <c r="W45" s="443">
        <f>U45-V45</f>
        <v>2751.95</v>
      </c>
      <c r="X45" s="442"/>
    </row>
    <row r="46" spans="1:24" ht="65.25" customHeight="1" x14ac:dyDescent="0.5">
      <c r="A46" s="433" t="s">
        <v>529</v>
      </c>
      <c r="B46" s="442"/>
      <c r="C46" s="442"/>
      <c r="D46" s="442"/>
      <c r="E46" s="448"/>
      <c r="F46" s="447"/>
      <c r="G46" s="446"/>
      <c r="H46" s="444"/>
      <c r="I46" s="445"/>
      <c r="J46" s="445"/>
      <c r="K46" s="445"/>
      <c r="L46" s="445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3"/>
      <c r="X46" s="442"/>
    </row>
    <row r="47" spans="1:24" ht="65.25" customHeight="1" x14ac:dyDescent="0.5">
      <c r="A47" s="441" t="s">
        <v>528</v>
      </c>
      <c r="B47" s="442"/>
      <c r="C47" s="442">
        <v>1201</v>
      </c>
      <c r="D47" s="442">
        <v>1200</v>
      </c>
      <c r="E47" s="448">
        <v>147.05000000000001</v>
      </c>
      <c r="F47" s="447">
        <v>15</v>
      </c>
      <c r="G47" s="446">
        <f>E47*F47</f>
        <v>2205.75</v>
      </c>
      <c r="H47" s="444">
        <v>0</v>
      </c>
      <c r="I47" s="445">
        <v>0</v>
      </c>
      <c r="J47" s="445">
        <v>0</v>
      </c>
      <c r="K47" s="445">
        <v>0</v>
      </c>
      <c r="L47" s="445">
        <v>38.880000000000003</v>
      </c>
      <c r="M47" s="444">
        <f>G47+H47+I47+J47+K47+L47</f>
        <v>2244.63</v>
      </c>
      <c r="N47" s="444">
        <v>0</v>
      </c>
      <c r="O47" s="444">
        <v>0</v>
      </c>
      <c r="P47" s="444">
        <v>0</v>
      </c>
      <c r="Q47" s="444">
        <v>0</v>
      </c>
      <c r="R47" s="444">
        <v>0</v>
      </c>
      <c r="S47" s="444">
        <v>0</v>
      </c>
      <c r="T47" s="444">
        <f>N47+O47+P47+Q47+R47+S47</f>
        <v>0</v>
      </c>
      <c r="U47" s="444">
        <f>M47-T47</f>
        <v>2244.63</v>
      </c>
      <c r="V47" s="444">
        <v>0</v>
      </c>
      <c r="W47" s="443">
        <f>U47-V47</f>
        <v>2244.63</v>
      </c>
      <c r="X47" s="442"/>
    </row>
    <row r="48" spans="1:24" ht="65.25" customHeight="1" x14ac:dyDescent="0.5">
      <c r="A48" s="433" t="s">
        <v>527</v>
      </c>
      <c r="B48" s="442"/>
      <c r="C48" s="442"/>
      <c r="D48" s="442"/>
      <c r="E48" s="448"/>
      <c r="F48" s="447"/>
      <c r="G48" s="446"/>
      <c r="H48" s="444"/>
      <c r="I48" s="445"/>
      <c r="J48" s="445"/>
      <c r="K48" s="445"/>
      <c r="L48" s="445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3"/>
      <c r="X48" s="442"/>
    </row>
    <row r="49" spans="1:24" ht="65.25" customHeight="1" x14ac:dyDescent="0.5">
      <c r="A49" s="441" t="s">
        <v>525</v>
      </c>
      <c r="B49" s="442"/>
      <c r="C49" s="442">
        <v>1201</v>
      </c>
      <c r="D49" s="442">
        <v>1200</v>
      </c>
      <c r="E49" s="448">
        <v>249.6</v>
      </c>
      <c r="F49" s="447">
        <v>15</v>
      </c>
      <c r="G49" s="446">
        <f>E49*F49</f>
        <v>3744</v>
      </c>
      <c r="H49" s="444">
        <v>0</v>
      </c>
      <c r="I49" s="445">
        <v>0</v>
      </c>
      <c r="J49" s="445">
        <v>0</v>
      </c>
      <c r="K49" s="445">
        <v>0</v>
      </c>
      <c r="L49" s="445">
        <v>0</v>
      </c>
      <c r="M49" s="444">
        <f>G49+H49+I49+J49+K49+L49</f>
        <v>3744</v>
      </c>
      <c r="N49" s="444">
        <v>308.13</v>
      </c>
      <c r="O49" s="444">
        <v>0</v>
      </c>
      <c r="P49" s="444">
        <v>0</v>
      </c>
      <c r="Q49" s="444">
        <v>0</v>
      </c>
      <c r="R49" s="444">
        <v>0</v>
      </c>
      <c r="S49" s="444">
        <v>0</v>
      </c>
      <c r="T49" s="444">
        <f>N49+O49+P49+Q49+R49+S49</f>
        <v>308.13</v>
      </c>
      <c r="U49" s="444">
        <f>M49-T49</f>
        <v>3435.87</v>
      </c>
      <c r="V49" s="444">
        <v>112.32</v>
      </c>
      <c r="W49" s="443">
        <f>U49-V49</f>
        <v>3323.5499999999997</v>
      </c>
      <c r="X49" s="442"/>
    </row>
    <row r="50" spans="1:24" ht="65.25" customHeight="1" x14ac:dyDescent="0.5">
      <c r="A50" s="433" t="s">
        <v>526</v>
      </c>
      <c r="B50" s="442"/>
      <c r="C50" s="442"/>
      <c r="D50" s="442"/>
      <c r="E50" s="448"/>
      <c r="F50" s="447"/>
      <c r="G50" s="446"/>
      <c r="H50" s="444"/>
      <c r="I50" s="445"/>
      <c r="J50" s="445"/>
      <c r="K50" s="445"/>
      <c r="L50" s="445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3"/>
      <c r="X50" s="442"/>
    </row>
    <row r="51" spans="1:24" ht="65.25" customHeight="1" x14ac:dyDescent="0.5">
      <c r="A51" s="441" t="s">
        <v>525</v>
      </c>
      <c r="B51" s="442"/>
      <c r="C51" s="442">
        <v>1201</v>
      </c>
      <c r="D51" s="442">
        <v>1200</v>
      </c>
      <c r="E51" s="448">
        <v>249.6</v>
      </c>
      <c r="F51" s="447">
        <v>15</v>
      </c>
      <c r="G51" s="446">
        <f>E51*F51</f>
        <v>3744</v>
      </c>
      <c r="H51" s="444">
        <v>0</v>
      </c>
      <c r="I51" s="445">
        <v>0</v>
      </c>
      <c r="J51" s="445">
        <v>0</v>
      </c>
      <c r="K51" s="445">
        <v>0</v>
      </c>
      <c r="L51" s="445">
        <v>0</v>
      </c>
      <c r="M51" s="444">
        <f>G51+H51+I51+J51+K51+L51</f>
        <v>3744</v>
      </c>
      <c r="N51" s="444">
        <v>308.13</v>
      </c>
      <c r="O51" s="444">
        <v>0</v>
      </c>
      <c r="P51" s="444">
        <v>0</v>
      </c>
      <c r="Q51" s="444">
        <v>0</v>
      </c>
      <c r="R51" s="444">
        <v>0</v>
      </c>
      <c r="S51" s="444">
        <v>0</v>
      </c>
      <c r="T51" s="444">
        <f>N51+O51+P51+Q51+R51+S51</f>
        <v>308.13</v>
      </c>
      <c r="U51" s="444">
        <f>M51-T51</f>
        <v>3435.87</v>
      </c>
      <c r="V51" s="444">
        <v>112.32</v>
      </c>
      <c r="W51" s="443">
        <f>U51-V51</f>
        <v>3323.5499999999997</v>
      </c>
      <c r="X51" s="442"/>
    </row>
    <row r="52" spans="1:24" ht="65.25" customHeight="1" x14ac:dyDescent="0.5">
      <c r="A52" s="433" t="s">
        <v>524</v>
      </c>
      <c r="B52" s="442"/>
      <c r="C52" s="442"/>
      <c r="D52" s="442"/>
      <c r="E52" s="448"/>
      <c r="F52" s="447"/>
      <c r="G52" s="446"/>
      <c r="H52" s="444"/>
      <c r="I52" s="445"/>
      <c r="J52" s="445"/>
      <c r="K52" s="445"/>
      <c r="L52" s="445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3"/>
      <c r="X52" s="442"/>
    </row>
    <row r="53" spans="1:24" ht="65.25" customHeight="1" x14ac:dyDescent="0.5">
      <c r="A53" s="441" t="s">
        <v>523</v>
      </c>
      <c r="B53" s="442"/>
      <c r="C53" s="442">
        <v>1201</v>
      </c>
      <c r="D53" s="442">
        <v>1200</v>
      </c>
      <c r="E53" s="448">
        <v>334.64</v>
      </c>
      <c r="F53" s="447">
        <v>15</v>
      </c>
      <c r="G53" s="446">
        <f>E53*F53</f>
        <v>5019.5999999999995</v>
      </c>
      <c r="H53" s="444">
        <v>0</v>
      </c>
      <c r="I53" s="445">
        <v>0</v>
      </c>
      <c r="J53" s="445">
        <v>0</v>
      </c>
      <c r="K53" s="445">
        <v>0</v>
      </c>
      <c r="L53" s="445">
        <v>0</v>
      </c>
      <c r="M53" s="444">
        <f>G53+H53+I53+J53+K53+L53</f>
        <v>5019.5999999999995</v>
      </c>
      <c r="N53" s="444">
        <v>527.02</v>
      </c>
      <c r="O53" s="444">
        <v>0</v>
      </c>
      <c r="P53" s="444">
        <v>0</v>
      </c>
      <c r="Q53" s="444">
        <v>0</v>
      </c>
      <c r="R53" s="444">
        <v>0</v>
      </c>
      <c r="S53" s="444">
        <v>0</v>
      </c>
      <c r="T53" s="444">
        <f>N53+O53+P53+Q53+R53+S53</f>
        <v>527.02</v>
      </c>
      <c r="U53" s="444">
        <f>M53-T53</f>
        <v>4492.58</v>
      </c>
      <c r="V53" s="444">
        <v>200.78</v>
      </c>
      <c r="W53" s="443">
        <f>U53-V53</f>
        <v>4291.8</v>
      </c>
      <c r="X53" s="442"/>
    </row>
    <row r="54" spans="1:24" ht="65.25" customHeight="1" x14ac:dyDescent="0.5">
      <c r="A54" s="433" t="s">
        <v>522</v>
      </c>
      <c r="B54" s="442"/>
      <c r="C54" s="442"/>
      <c r="D54" s="442"/>
      <c r="E54" s="448"/>
      <c r="F54" s="447"/>
      <c r="G54" s="446"/>
      <c r="H54" s="444"/>
      <c r="I54" s="445"/>
      <c r="J54" s="445"/>
      <c r="K54" s="445"/>
      <c r="L54" s="445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3"/>
      <c r="X54" s="442"/>
    </row>
    <row r="55" spans="1:24" ht="65.25" customHeight="1" x14ac:dyDescent="0.5">
      <c r="A55" s="441" t="s">
        <v>520</v>
      </c>
      <c r="B55" s="442"/>
      <c r="C55" s="442">
        <v>1201</v>
      </c>
      <c r="D55" s="442">
        <v>1200</v>
      </c>
      <c r="E55" s="448">
        <v>288.42</v>
      </c>
      <c r="F55" s="447">
        <v>15</v>
      </c>
      <c r="G55" s="446">
        <f>E55*F55</f>
        <v>4326.3</v>
      </c>
      <c r="H55" s="444">
        <v>0</v>
      </c>
      <c r="I55" s="445">
        <v>0</v>
      </c>
      <c r="J55" s="445">
        <v>0</v>
      </c>
      <c r="K55" s="445">
        <v>0</v>
      </c>
      <c r="L55" s="445">
        <v>0</v>
      </c>
      <c r="M55" s="444">
        <f>G55+H55+I55+J55+K55+L55</f>
        <v>4326.3</v>
      </c>
      <c r="N55" s="444">
        <v>402.78</v>
      </c>
      <c r="O55" s="444">
        <v>0</v>
      </c>
      <c r="P55" s="444">
        <v>0</v>
      </c>
      <c r="Q55" s="444">
        <v>0</v>
      </c>
      <c r="R55" s="444">
        <v>0</v>
      </c>
      <c r="S55" s="444">
        <v>0</v>
      </c>
      <c r="T55" s="444">
        <f>N55+O55+P55+Q55+R55+S55</f>
        <v>402.78</v>
      </c>
      <c r="U55" s="444">
        <f>M55-T55</f>
        <v>3923.5200000000004</v>
      </c>
      <c r="V55" s="444">
        <v>0</v>
      </c>
      <c r="W55" s="443">
        <f>U55-V55</f>
        <v>3923.5200000000004</v>
      </c>
      <c r="X55" s="442"/>
    </row>
    <row r="56" spans="1:24" ht="65.25" customHeight="1" x14ac:dyDescent="0.5">
      <c r="A56" s="433" t="s">
        <v>521</v>
      </c>
      <c r="B56" s="442"/>
      <c r="C56" s="442"/>
      <c r="D56" s="442"/>
      <c r="E56" s="448"/>
      <c r="F56" s="447"/>
      <c r="G56" s="446"/>
      <c r="H56" s="444"/>
      <c r="I56" s="445"/>
      <c r="J56" s="445"/>
      <c r="K56" s="445"/>
      <c r="L56" s="445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3"/>
      <c r="X56" s="442"/>
    </row>
    <row r="57" spans="1:24" ht="65.25" customHeight="1" x14ac:dyDescent="0.5">
      <c r="A57" s="441" t="s">
        <v>520</v>
      </c>
      <c r="B57" s="442"/>
      <c r="C57" s="442">
        <v>1201</v>
      </c>
      <c r="D57" s="442">
        <v>1200</v>
      </c>
      <c r="E57" s="448">
        <v>288.42</v>
      </c>
      <c r="F57" s="447">
        <v>15</v>
      </c>
      <c r="G57" s="446">
        <f>E57*F57</f>
        <v>4326.3</v>
      </c>
      <c r="H57" s="444">
        <v>0</v>
      </c>
      <c r="I57" s="445">
        <v>0</v>
      </c>
      <c r="J57" s="445">
        <v>0</v>
      </c>
      <c r="K57" s="445">
        <v>0</v>
      </c>
      <c r="L57" s="445">
        <v>0</v>
      </c>
      <c r="M57" s="444">
        <f>G57+H57+I57+J57+K57+L57</f>
        <v>4326.3</v>
      </c>
      <c r="N57" s="444">
        <v>402.78</v>
      </c>
      <c r="O57" s="444">
        <v>0</v>
      </c>
      <c r="P57" s="444">
        <v>0</v>
      </c>
      <c r="Q57" s="444">
        <v>0</v>
      </c>
      <c r="R57" s="444">
        <v>0</v>
      </c>
      <c r="S57" s="444">
        <v>0</v>
      </c>
      <c r="T57" s="444">
        <f>N57+O57+P57+Q57+R57+S57</f>
        <v>402.78</v>
      </c>
      <c r="U57" s="444">
        <f>M57-T57</f>
        <v>3923.5200000000004</v>
      </c>
      <c r="V57" s="444">
        <v>0</v>
      </c>
      <c r="W57" s="443">
        <f>U57-V57</f>
        <v>3923.5200000000004</v>
      </c>
      <c r="X57" s="442"/>
    </row>
    <row r="58" spans="1:24" ht="65.25" customHeight="1" x14ac:dyDescent="0.5">
      <c r="A58" s="433" t="s">
        <v>519</v>
      </c>
      <c r="B58" s="442"/>
      <c r="C58" s="442"/>
      <c r="D58" s="442"/>
      <c r="E58" s="448"/>
      <c r="F58" s="447"/>
      <c r="G58" s="446"/>
      <c r="H58" s="444"/>
      <c r="I58" s="445"/>
      <c r="J58" s="445"/>
      <c r="K58" s="445"/>
      <c r="L58" s="445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3"/>
      <c r="X58" s="442"/>
    </row>
    <row r="59" spans="1:24" ht="65.25" customHeight="1" x14ac:dyDescent="0.5">
      <c r="A59" s="441" t="s">
        <v>518</v>
      </c>
      <c r="B59" s="442"/>
      <c r="C59" s="442">
        <v>1201</v>
      </c>
      <c r="D59" s="442">
        <v>1200</v>
      </c>
      <c r="E59" s="448">
        <v>167.26666</v>
      </c>
      <c r="F59" s="447">
        <v>15</v>
      </c>
      <c r="G59" s="446">
        <f>E59*F59</f>
        <v>2508.9998999999998</v>
      </c>
      <c r="H59" s="444">
        <v>0</v>
      </c>
      <c r="I59" s="445">
        <v>0</v>
      </c>
      <c r="J59" s="445">
        <v>0</v>
      </c>
      <c r="K59" s="445">
        <v>0</v>
      </c>
      <c r="L59" s="445">
        <v>0</v>
      </c>
      <c r="M59" s="444">
        <f>G59+H59+I59+J59+K59+L59</f>
        <v>2508.9998999999998</v>
      </c>
      <c r="N59" s="444">
        <v>8.6</v>
      </c>
      <c r="O59" s="444">
        <v>0</v>
      </c>
      <c r="P59" s="444">
        <v>0</v>
      </c>
      <c r="Q59" s="444">
        <v>0</v>
      </c>
      <c r="R59" s="444">
        <v>0</v>
      </c>
      <c r="S59" s="444">
        <v>0</v>
      </c>
      <c r="T59" s="444">
        <f>N59+O59+P59+Q59+R59+S59</f>
        <v>8.6</v>
      </c>
      <c r="U59" s="444">
        <f>M59-T59</f>
        <v>2500.3998999999999</v>
      </c>
      <c r="V59" s="444">
        <v>0</v>
      </c>
      <c r="W59" s="443">
        <f>U59-V59</f>
        <v>2500.3998999999999</v>
      </c>
      <c r="X59" s="442"/>
    </row>
    <row r="60" spans="1:24" ht="65.25" customHeight="1" x14ac:dyDescent="0.5">
      <c r="A60" s="433" t="s">
        <v>517</v>
      </c>
      <c r="B60" s="442"/>
      <c r="C60" s="442"/>
      <c r="D60" s="442"/>
      <c r="E60" s="448"/>
      <c r="F60" s="447"/>
      <c r="G60" s="446"/>
      <c r="H60" s="444"/>
      <c r="I60" s="445"/>
      <c r="J60" s="445"/>
      <c r="K60" s="445"/>
      <c r="L60" s="445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3"/>
      <c r="X60" s="442"/>
    </row>
    <row r="61" spans="1:24" ht="65.25" customHeight="1" x14ac:dyDescent="0.5">
      <c r="A61" s="441" t="s">
        <v>516</v>
      </c>
      <c r="B61" s="442"/>
      <c r="C61" s="442">
        <v>1201</v>
      </c>
      <c r="D61" s="442">
        <v>1200</v>
      </c>
      <c r="E61" s="448">
        <v>233.63</v>
      </c>
      <c r="F61" s="447">
        <v>15</v>
      </c>
      <c r="G61" s="446">
        <f>E61*F61</f>
        <v>3504.45</v>
      </c>
      <c r="H61" s="444">
        <v>0</v>
      </c>
      <c r="I61" s="445">
        <v>0</v>
      </c>
      <c r="J61" s="445">
        <v>0</v>
      </c>
      <c r="K61" s="445">
        <v>0</v>
      </c>
      <c r="L61" s="445">
        <v>0</v>
      </c>
      <c r="M61" s="444">
        <f>G61+H61+I61+J61+K61+L61</f>
        <v>3504.45</v>
      </c>
      <c r="N61" s="444">
        <v>152.1</v>
      </c>
      <c r="O61" s="444">
        <v>0</v>
      </c>
      <c r="P61" s="444">
        <v>0</v>
      </c>
      <c r="Q61" s="444">
        <v>0</v>
      </c>
      <c r="R61" s="444">
        <v>0</v>
      </c>
      <c r="S61" s="444">
        <v>0</v>
      </c>
      <c r="T61" s="444">
        <f>N61+O61+P61+Q61+R61+S61</f>
        <v>152.1</v>
      </c>
      <c r="U61" s="444">
        <f>M61-T61</f>
        <v>3352.35</v>
      </c>
      <c r="V61" s="444">
        <v>0</v>
      </c>
      <c r="W61" s="443">
        <f>U61-V61</f>
        <v>3352.35</v>
      </c>
      <c r="X61" s="442"/>
    </row>
    <row r="62" spans="1:24" ht="65.25" customHeight="1" x14ac:dyDescent="0.5">
      <c r="A62" s="433" t="s">
        <v>515</v>
      </c>
      <c r="B62" s="442"/>
      <c r="C62" s="442"/>
      <c r="D62" s="442"/>
      <c r="E62" s="448"/>
      <c r="F62" s="447"/>
      <c r="G62" s="446"/>
      <c r="H62" s="444"/>
      <c r="I62" s="445"/>
      <c r="J62" s="445"/>
      <c r="K62" s="445"/>
      <c r="L62" s="445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3"/>
      <c r="X62" s="442"/>
    </row>
    <row r="63" spans="1:24" ht="65.25" customHeight="1" x14ac:dyDescent="0.5">
      <c r="A63" s="441" t="s">
        <v>514</v>
      </c>
      <c r="B63" s="442"/>
      <c r="C63" s="442">
        <v>1201</v>
      </c>
      <c r="D63" s="442">
        <v>1200</v>
      </c>
      <c r="E63" s="448">
        <v>138.43</v>
      </c>
      <c r="F63" s="447">
        <v>7</v>
      </c>
      <c r="G63" s="446">
        <f>E63*F63</f>
        <v>969.01</v>
      </c>
      <c r="H63" s="444">
        <v>0</v>
      </c>
      <c r="I63" s="445">
        <v>0</v>
      </c>
      <c r="J63" s="445">
        <v>0</v>
      </c>
      <c r="K63" s="445">
        <v>0</v>
      </c>
      <c r="L63" s="445">
        <v>31.19</v>
      </c>
      <c r="M63" s="444">
        <f>G63+H63+I63+J63+K63+L63</f>
        <v>1000.2</v>
      </c>
      <c r="N63" s="444">
        <v>0</v>
      </c>
      <c r="O63" s="444">
        <v>0</v>
      </c>
      <c r="P63" s="444">
        <v>0</v>
      </c>
      <c r="Q63" s="444">
        <v>0</v>
      </c>
      <c r="R63" s="444">
        <v>0</v>
      </c>
      <c r="S63" s="444">
        <v>0</v>
      </c>
      <c r="T63" s="444">
        <f>N63+O63+P63+Q63+R63+S63</f>
        <v>0</v>
      </c>
      <c r="U63" s="444">
        <f>M63-T63</f>
        <v>1000.2</v>
      </c>
      <c r="V63" s="444">
        <v>0</v>
      </c>
      <c r="W63" s="443">
        <f>U63-V63</f>
        <v>1000.2</v>
      </c>
      <c r="X63" s="442"/>
    </row>
    <row r="64" spans="1:24" ht="65.25" customHeight="1" x14ac:dyDescent="0.5">
      <c r="A64" s="433" t="s">
        <v>513</v>
      </c>
      <c r="B64" s="442"/>
      <c r="C64" s="442"/>
      <c r="D64" s="442"/>
      <c r="E64" s="448"/>
      <c r="F64" s="447"/>
      <c r="G64" s="446"/>
      <c r="H64" s="444"/>
      <c r="I64" s="445"/>
      <c r="J64" s="445"/>
      <c r="K64" s="445"/>
      <c r="L64" s="445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3"/>
      <c r="X64" s="442"/>
    </row>
    <row r="65" spans="1:24" ht="65.25" customHeight="1" x14ac:dyDescent="0.5">
      <c r="A65" s="441" t="s">
        <v>512</v>
      </c>
      <c r="B65" s="442"/>
      <c r="C65" s="442">
        <v>1201</v>
      </c>
      <c r="D65" s="442">
        <v>1200</v>
      </c>
      <c r="E65" s="448">
        <v>65.86</v>
      </c>
      <c r="F65" s="447">
        <v>15</v>
      </c>
      <c r="G65" s="446">
        <f>E65*F65</f>
        <v>987.9</v>
      </c>
      <c r="H65" s="444">
        <v>0</v>
      </c>
      <c r="I65" s="445">
        <v>0</v>
      </c>
      <c r="J65" s="445">
        <v>0</v>
      </c>
      <c r="K65" s="445">
        <v>0</v>
      </c>
      <c r="L65" s="445">
        <v>148.83000000000001</v>
      </c>
      <c r="M65" s="444">
        <f>G65+H65+I65+J65+K65+L65</f>
        <v>1136.73</v>
      </c>
      <c r="N65" s="444">
        <v>0</v>
      </c>
      <c r="O65" s="444">
        <v>0</v>
      </c>
      <c r="P65" s="444">
        <v>0</v>
      </c>
      <c r="Q65" s="444">
        <v>0</v>
      </c>
      <c r="R65" s="444">
        <v>0</v>
      </c>
      <c r="S65" s="444">
        <v>0</v>
      </c>
      <c r="T65" s="444">
        <f>N65+O65+P65+Q65+R65+S65</f>
        <v>0</v>
      </c>
      <c r="U65" s="444">
        <f>M65-T65</f>
        <v>1136.73</v>
      </c>
      <c r="V65" s="444">
        <v>0</v>
      </c>
      <c r="W65" s="443">
        <f>U65-V65</f>
        <v>1136.73</v>
      </c>
      <c r="X65" s="442"/>
    </row>
    <row r="66" spans="1:24" ht="65.25" customHeight="1" x14ac:dyDescent="0.5">
      <c r="A66" s="433" t="s">
        <v>511</v>
      </c>
      <c r="B66" s="442"/>
      <c r="C66" s="442"/>
      <c r="D66" s="442"/>
      <c r="E66" s="448"/>
      <c r="F66" s="447"/>
      <c r="G66" s="446"/>
      <c r="H66" s="444"/>
      <c r="I66" s="445"/>
      <c r="J66" s="445"/>
      <c r="K66" s="445"/>
      <c r="L66" s="445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3"/>
      <c r="X66" s="442"/>
    </row>
    <row r="67" spans="1:24" ht="65.25" customHeight="1" x14ac:dyDescent="0.5">
      <c r="A67" s="441" t="s">
        <v>510</v>
      </c>
      <c r="B67" s="442"/>
      <c r="C67" s="442">
        <v>1201</v>
      </c>
      <c r="D67" s="442">
        <v>1200</v>
      </c>
      <c r="E67" s="448">
        <v>159.46</v>
      </c>
      <c r="F67" s="447">
        <v>15</v>
      </c>
      <c r="G67" s="446">
        <f>E67*F67</f>
        <v>2391.9</v>
      </c>
      <c r="H67" s="444">
        <v>0</v>
      </c>
      <c r="I67" s="445">
        <v>0</v>
      </c>
      <c r="J67" s="445">
        <v>0</v>
      </c>
      <c r="K67" s="445">
        <v>0</v>
      </c>
      <c r="L67" s="445">
        <v>4.1399999999999997</v>
      </c>
      <c r="M67" s="444">
        <f>G67+H67+I67+J67+K67+L67</f>
        <v>2396.04</v>
      </c>
      <c r="N67" s="444">
        <v>0</v>
      </c>
      <c r="O67" s="444">
        <v>0</v>
      </c>
      <c r="P67" s="444">
        <v>0</v>
      </c>
      <c r="Q67" s="444">
        <v>0</v>
      </c>
      <c r="R67" s="444">
        <v>0</v>
      </c>
      <c r="S67" s="444">
        <v>0</v>
      </c>
      <c r="T67" s="444">
        <f>N67+O67+P67+Q67+R67+S67</f>
        <v>0</v>
      </c>
      <c r="U67" s="444">
        <f>M67-T67</f>
        <v>2396.04</v>
      </c>
      <c r="V67" s="444">
        <v>0</v>
      </c>
      <c r="W67" s="443">
        <f>U67-V67</f>
        <v>2396.04</v>
      </c>
      <c r="X67" s="442"/>
    </row>
    <row r="68" spans="1:24" ht="65.25" customHeight="1" x14ac:dyDescent="0.5">
      <c r="A68" s="433" t="s">
        <v>509</v>
      </c>
      <c r="B68" s="442"/>
      <c r="C68" s="442"/>
      <c r="D68" s="442"/>
      <c r="E68" s="448"/>
      <c r="F68" s="447"/>
      <c r="G68" s="446"/>
      <c r="H68" s="444"/>
      <c r="I68" s="445"/>
      <c r="J68" s="445"/>
      <c r="K68" s="445"/>
      <c r="L68" s="445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3"/>
      <c r="X68" s="442"/>
    </row>
    <row r="69" spans="1:24" ht="65.25" customHeight="1" x14ac:dyDescent="0.5">
      <c r="A69" s="441" t="s">
        <v>508</v>
      </c>
      <c r="B69" s="442"/>
      <c r="C69" s="442">
        <v>1201</v>
      </c>
      <c r="D69" s="442">
        <v>1200</v>
      </c>
      <c r="E69" s="448">
        <v>288.42</v>
      </c>
      <c r="F69" s="447">
        <v>15</v>
      </c>
      <c r="G69" s="446">
        <f>E69*F69</f>
        <v>4326.3</v>
      </c>
      <c r="H69" s="444">
        <v>0</v>
      </c>
      <c r="I69" s="445">
        <v>0</v>
      </c>
      <c r="J69" s="445">
        <v>0</v>
      </c>
      <c r="K69" s="445">
        <v>0</v>
      </c>
      <c r="L69" s="445">
        <v>0</v>
      </c>
      <c r="M69" s="444">
        <f>G69+H69+I69+J69+K69+L69</f>
        <v>4326.3</v>
      </c>
      <c r="N69" s="444">
        <v>402.78</v>
      </c>
      <c r="O69" s="444">
        <v>0</v>
      </c>
      <c r="P69" s="444">
        <v>0</v>
      </c>
      <c r="Q69" s="444">
        <v>0</v>
      </c>
      <c r="R69" s="444">
        <v>0</v>
      </c>
      <c r="S69" s="444">
        <v>0</v>
      </c>
      <c r="T69" s="444">
        <f>N69+O69+P69+Q69+R69+S69</f>
        <v>402.78</v>
      </c>
      <c r="U69" s="444">
        <f>M69-T69</f>
        <v>3923.5200000000004</v>
      </c>
      <c r="V69" s="444">
        <v>0</v>
      </c>
      <c r="W69" s="443">
        <f>U69-V69</f>
        <v>3923.5200000000004</v>
      </c>
      <c r="X69" s="442"/>
    </row>
    <row r="70" spans="1:24" ht="65.25" customHeight="1" x14ac:dyDescent="0.5">
      <c r="A70" s="433" t="s">
        <v>507</v>
      </c>
      <c r="B70" s="442"/>
      <c r="C70" s="442"/>
      <c r="D70" s="442"/>
      <c r="E70" s="448"/>
      <c r="F70" s="447"/>
      <c r="G70" s="446"/>
      <c r="H70" s="444"/>
      <c r="I70" s="445"/>
      <c r="J70" s="445"/>
      <c r="K70" s="445"/>
      <c r="L70" s="445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3"/>
      <c r="X70" s="442"/>
    </row>
    <row r="71" spans="1:24" ht="65.25" customHeight="1" x14ac:dyDescent="0.5">
      <c r="A71" s="441" t="s">
        <v>506</v>
      </c>
      <c r="B71" s="442"/>
      <c r="C71" s="442">
        <v>1201</v>
      </c>
      <c r="D71" s="442">
        <v>1200</v>
      </c>
      <c r="E71" s="448">
        <v>291.14999999999998</v>
      </c>
      <c r="F71" s="447">
        <v>15</v>
      </c>
      <c r="G71" s="446">
        <f>E71*F71</f>
        <v>4367.25</v>
      </c>
      <c r="H71" s="444">
        <v>0</v>
      </c>
      <c r="I71" s="445">
        <v>0</v>
      </c>
      <c r="J71" s="445">
        <v>0</v>
      </c>
      <c r="K71" s="445">
        <v>0</v>
      </c>
      <c r="L71" s="445">
        <v>0</v>
      </c>
      <c r="M71" s="444">
        <f>G71+H71+I71+J71+K71+L71</f>
        <v>4367.25</v>
      </c>
      <c r="N71" s="444">
        <v>410.11</v>
      </c>
      <c r="O71" s="444">
        <v>0</v>
      </c>
      <c r="P71" s="444">
        <v>0</v>
      </c>
      <c r="Q71" s="444">
        <v>0</v>
      </c>
      <c r="R71" s="444">
        <v>0</v>
      </c>
      <c r="S71" s="444">
        <v>0</v>
      </c>
      <c r="T71" s="444">
        <f>N71+O71+P71+Q71+R71+S71</f>
        <v>410.11</v>
      </c>
      <c r="U71" s="444">
        <f>M71-T71</f>
        <v>3957.14</v>
      </c>
      <c r="V71" s="444">
        <v>481.53</v>
      </c>
      <c r="W71" s="443">
        <f>U71-V71</f>
        <v>3475.6099999999997</v>
      </c>
      <c r="X71" s="442"/>
    </row>
    <row r="72" spans="1:24" ht="65.25" customHeight="1" x14ac:dyDescent="0.5">
      <c r="A72" s="433" t="s">
        <v>505</v>
      </c>
      <c r="B72" s="442"/>
      <c r="C72" s="442"/>
      <c r="D72" s="442"/>
      <c r="E72" s="448"/>
      <c r="F72" s="447"/>
      <c r="G72" s="446"/>
      <c r="H72" s="444"/>
      <c r="I72" s="445"/>
      <c r="J72" s="445"/>
      <c r="K72" s="445"/>
      <c r="L72" s="445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3"/>
      <c r="X72" s="442"/>
    </row>
    <row r="73" spans="1:24" ht="65.25" customHeight="1" x14ac:dyDescent="0.5">
      <c r="A73" s="441" t="s">
        <v>504</v>
      </c>
      <c r="B73" s="434"/>
      <c r="C73" s="434">
        <v>1201</v>
      </c>
      <c r="D73" s="434">
        <v>1200</v>
      </c>
      <c r="E73" s="440">
        <v>194.14</v>
      </c>
      <c r="F73" s="439">
        <v>15</v>
      </c>
      <c r="G73" s="438">
        <f>E73*F73</f>
        <v>2912.1</v>
      </c>
      <c r="H73" s="436">
        <v>0</v>
      </c>
      <c r="I73" s="437">
        <v>0</v>
      </c>
      <c r="J73" s="437">
        <v>0</v>
      </c>
      <c r="K73" s="437">
        <v>0</v>
      </c>
      <c r="L73" s="437">
        <v>0</v>
      </c>
      <c r="M73" s="436">
        <f>G73+H73+I73+J73+K73+L73</f>
        <v>2912.1</v>
      </c>
      <c r="N73" s="436">
        <v>67.37</v>
      </c>
      <c r="O73" s="436">
        <v>0</v>
      </c>
      <c r="P73" s="436">
        <v>0</v>
      </c>
      <c r="Q73" s="436">
        <v>0</v>
      </c>
      <c r="R73" s="436">
        <v>0</v>
      </c>
      <c r="S73" s="436">
        <v>0</v>
      </c>
      <c r="T73" s="436">
        <f>N73+O73+P73+Q73+R73+S73</f>
        <v>67.37</v>
      </c>
      <c r="U73" s="436">
        <f>M73-T73</f>
        <v>2844.73</v>
      </c>
      <c r="V73" s="436">
        <v>58.24</v>
      </c>
      <c r="W73" s="435">
        <f>U73-V73</f>
        <v>2786.4900000000002</v>
      </c>
      <c r="X73" s="434"/>
    </row>
    <row r="74" spans="1:24" ht="65.25" customHeight="1" x14ac:dyDescent="0.5">
      <c r="A74" s="433" t="s">
        <v>503</v>
      </c>
      <c r="B74" s="426"/>
      <c r="C74" s="426"/>
      <c r="D74" s="426"/>
      <c r="E74" s="432"/>
      <c r="F74" s="431"/>
      <c r="G74" s="430"/>
      <c r="H74" s="428"/>
      <c r="I74" s="429"/>
      <c r="J74" s="429"/>
      <c r="K74" s="429"/>
      <c r="L74" s="429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7"/>
      <c r="X74" s="426"/>
    </row>
    <row r="75" spans="1:24" ht="65.25" customHeight="1" x14ac:dyDescent="0.5">
      <c r="A75" s="441" t="s">
        <v>502</v>
      </c>
      <c r="B75" s="434"/>
      <c r="C75" s="434">
        <v>1201</v>
      </c>
      <c r="D75" s="434">
        <v>1200</v>
      </c>
      <c r="E75" s="440">
        <v>138.66659999999999</v>
      </c>
      <c r="F75" s="439">
        <v>15</v>
      </c>
      <c r="G75" s="438">
        <f>E75*F75</f>
        <v>2079.9989999999998</v>
      </c>
      <c r="H75" s="436">
        <v>0</v>
      </c>
      <c r="I75" s="437">
        <v>0</v>
      </c>
      <c r="J75" s="437">
        <v>0</v>
      </c>
      <c r="K75" s="437">
        <v>0</v>
      </c>
      <c r="L75" s="437">
        <v>66.5</v>
      </c>
      <c r="M75" s="436">
        <f>G75+H75+I75+J75+K75+L75</f>
        <v>2146.4989999999998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36">
        <v>0</v>
      </c>
      <c r="T75" s="436">
        <f>N75+O75+P75+Q75+R75+S75</f>
        <v>0</v>
      </c>
      <c r="U75" s="436">
        <f>M75-T75</f>
        <v>2146.4989999999998</v>
      </c>
      <c r="V75" s="436">
        <v>0</v>
      </c>
      <c r="W75" s="435">
        <f>U75-V75</f>
        <v>2146.4989999999998</v>
      </c>
      <c r="X75" s="434"/>
    </row>
    <row r="76" spans="1:24" ht="65.25" customHeight="1" x14ac:dyDescent="0.5">
      <c r="A76" s="433" t="s">
        <v>501</v>
      </c>
      <c r="B76" s="426"/>
      <c r="C76" s="426"/>
      <c r="D76" s="426"/>
      <c r="E76" s="432"/>
      <c r="F76" s="431"/>
      <c r="G76" s="430"/>
      <c r="H76" s="428"/>
      <c r="I76" s="429"/>
      <c r="J76" s="429"/>
      <c r="K76" s="429"/>
      <c r="L76" s="429"/>
      <c r="M76" s="428"/>
      <c r="N76" s="428"/>
      <c r="O76" s="428"/>
      <c r="P76" s="428"/>
      <c r="Q76" s="428"/>
      <c r="R76" s="428"/>
      <c r="S76" s="428"/>
      <c r="T76" s="428"/>
      <c r="U76" s="428"/>
      <c r="V76" s="428"/>
      <c r="W76" s="427"/>
      <c r="X76" s="426"/>
    </row>
    <row r="77" spans="1:24" ht="65.25" customHeight="1" x14ac:dyDescent="0.5">
      <c r="A77" s="441" t="s">
        <v>500</v>
      </c>
      <c r="B77" s="442"/>
      <c r="C77" s="442">
        <v>1201</v>
      </c>
      <c r="D77" s="442">
        <v>1200</v>
      </c>
      <c r="E77" s="448">
        <v>167.26660000000001</v>
      </c>
      <c r="F77" s="447">
        <v>15</v>
      </c>
      <c r="G77" s="446">
        <f>E77*F77</f>
        <v>2508.9990000000003</v>
      </c>
      <c r="H77" s="444">
        <v>0</v>
      </c>
      <c r="I77" s="445">
        <v>0</v>
      </c>
      <c r="J77" s="445">
        <v>0</v>
      </c>
      <c r="K77" s="445">
        <v>0</v>
      </c>
      <c r="L77" s="445">
        <v>0</v>
      </c>
      <c r="M77" s="444">
        <f>G77+H77+I77+J77+K77+L77</f>
        <v>2508.9990000000003</v>
      </c>
      <c r="N77" s="444">
        <v>8.6</v>
      </c>
      <c r="O77" s="444">
        <v>0</v>
      </c>
      <c r="P77" s="444">
        <v>0</v>
      </c>
      <c r="Q77" s="444">
        <v>0</v>
      </c>
      <c r="R77" s="444">
        <v>0</v>
      </c>
      <c r="S77" s="444">
        <v>0</v>
      </c>
      <c r="T77" s="444">
        <f>N77+O77+P77+Q77+R77+S77</f>
        <v>8.6</v>
      </c>
      <c r="U77" s="444">
        <f>M77-T77</f>
        <v>2500.3990000000003</v>
      </c>
      <c r="V77" s="444">
        <v>0</v>
      </c>
      <c r="W77" s="443">
        <f>U77-V77</f>
        <v>2500.3990000000003</v>
      </c>
      <c r="X77" s="442"/>
    </row>
    <row r="78" spans="1:24" ht="65.25" customHeight="1" x14ac:dyDescent="0.5">
      <c r="A78" s="433" t="s">
        <v>499</v>
      </c>
      <c r="B78" s="442"/>
      <c r="C78" s="442"/>
      <c r="D78" s="442"/>
      <c r="E78" s="448"/>
      <c r="F78" s="447"/>
      <c r="G78" s="446"/>
      <c r="H78" s="444"/>
      <c r="I78" s="445"/>
      <c r="J78" s="445"/>
      <c r="K78" s="445"/>
      <c r="L78" s="445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3"/>
      <c r="X78" s="442"/>
    </row>
    <row r="79" spans="1:24" ht="65.25" customHeight="1" x14ac:dyDescent="0.5">
      <c r="A79" s="441" t="s">
        <v>103</v>
      </c>
      <c r="B79" s="442"/>
      <c r="C79" s="442">
        <v>1201</v>
      </c>
      <c r="D79" s="442">
        <v>1200</v>
      </c>
      <c r="E79" s="448">
        <v>221.66</v>
      </c>
      <c r="F79" s="447">
        <v>15</v>
      </c>
      <c r="G79" s="446">
        <f>E79*F79</f>
        <v>3324.9</v>
      </c>
      <c r="H79" s="444">
        <v>0</v>
      </c>
      <c r="I79" s="445">
        <v>0</v>
      </c>
      <c r="J79" s="445">
        <v>0</v>
      </c>
      <c r="K79" s="445">
        <v>0</v>
      </c>
      <c r="L79" s="445">
        <v>0</v>
      </c>
      <c r="M79" s="444">
        <f>G79+H79+I79+J79+K79+L79</f>
        <v>3324.9</v>
      </c>
      <c r="N79" s="444">
        <v>132.57</v>
      </c>
      <c r="O79" s="444">
        <v>0</v>
      </c>
      <c r="P79" s="444">
        <v>0</v>
      </c>
      <c r="Q79" s="444">
        <v>0</v>
      </c>
      <c r="R79" s="444">
        <v>0</v>
      </c>
      <c r="S79" s="444">
        <v>0</v>
      </c>
      <c r="T79" s="444">
        <f>N79+O79+P79+Q79+R79+S79</f>
        <v>132.57</v>
      </c>
      <c r="U79" s="444">
        <f>M79-T79</f>
        <v>3192.33</v>
      </c>
      <c r="V79" s="444">
        <v>0</v>
      </c>
      <c r="W79" s="443">
        <f>U79-V79</f>
        <v>3192.33</v>
      </c>
      <c r="X79" s="442"/>
    </row>
    <row r="80" spans="1:24" ht="65.25" customHeight="1" x14ac:dyDescent="0.5">
      <c r="A80" s="433" t="s">
        <v>498</v>
      </c>
      <c r="B80" s="442"/>
      <c r="C80" s="442"/>
      <c r="D80" s="442"/>
      <c r="E80" s="448"/>
      <c r="F80" s="447"/>
      <c r="G80" s="446"/>
      <c r="H80" s="444"/>
      <c r="I80" s="445"/>
      <c r="J80" s="445"/>
      <c r="K80" s="445"/>
      <c r="L80" s="445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3"/>
      <c r="X80" s="442"/>
    </row>
    <row r="81" spans="1:24" ht="65.25" customHeight="1" x14ac:dyDescent="0.5">
      <c r="A81" s="441" t="s">
        <v>103</v>
      </c>
      <c r="B81" s="442"/>
      <c r="C81" s="442">
        <v>1201</v>
      </c>
      <c r="D81" s="442">
        <v>1200</v>
      </c>
      <c r="E81" s="448">
        <v>167.26660000000001</v>
      </c>
      <c r="F81" s="447">
        <v>15</v>
      </c>
      <c r="G81" s="446">
        <f>E81*F81</f>
        <v>2508.9990000000003</v>
      </c>
      <c r="H81" s="444">
        <v>0</v>
      </c>
      <c r="I81" s="445">
        <v>0</v>
      </c>
      <c r="J81" s="445">
        <v>0</v>
      </c>
      <c r="K81" s="445">
        <v>0</v>
      </c>
      <c r="L81" s="445">
        <v>0</v>
      </c>
      <c r="M81" s="444">
        <f>G81+H81+I81+J81+K81+L81</f>
        <v>2508.9990000000003</v>
      </c>
      <c r="N81" s="444">
        <v>8.6</v>
      </c>
      <c r="O81" s="444">
        <v>0</v>
      </c>
      <c r="P81" s="444">
        <v>0</v>
      </c>
      <c r="Q81" s="444">
        <v>0</v>
      </c>
      <c r="R81" s="444">
        <v>0</v>
      </c>
      <c r="S81" s="444">
        <v>0</v>
      </c>
      <c r="T81" s="444">
        <f>N81+O81+P81+Q81+R81+S81</f>
        <v>8.6</v>
      </c>
      <c r="U81" s="444">
        <f>M81-T81</f>
        <v>2500.3990000000003</v>
      </c>
      <c r="V81" s="444">
        <v>0</v>
      </c>
      <c r="W81" s="443">
        <f>U81-V81</f>
        <v>2500.3990000000003</v>
      </c>
      <c r="X81" s="442"/>
    </row>
    <row r="82" spans="1:24" ht="65.25" customHeight="1" x14ac:dyDescent="0.5">
      <c r="A82" s="433" t="s">
        <v>497</v>
      </c>
      <c r="B82" s="442"/>
      <c r="C82" s="442"/>
      <c r="D82" s="442"/>
      <c r="E82" s="448"/>
      <c r="F82" s="447"/>
      <c r="G82" s="446"/>
      <c r="H82" s="444"/>
      <c r="I82" s="445"/>
      <c r="J82" s="445"/>
      <c r="K82" s="445"/>
      <c r="L82" s="445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3"/>
      <c r="X82" s="442"/>
    </row>
    <row r="83" spans="1:24" ht="65.25" customHeight="1" x14ac:dyDescent="0.5">
      <c r="A83" s="441" t="s">
        <v>496</v>
      </c>
      <c r="B83" s="442"/>
      <c r="C83" s="442">
        <v>1201</v>
      </c>
      <c r="D83" s="442">
        <v>1200</v>
      </c>
      <c r="E83" s="448">
        <v>173.96</v>
      </c>
      <c r="F83" s="447">
        <v>15</v>
      </c>
      <c r="G83" s="446">
        <f>E83*F83</f>
        <v>2609.4</v>
      </c>
      <c r="H83" s="444">
        <v>0</v>
      </c>
      <c r="I83" s="445">
        <v>0</v>
      </c>
      <c r="J83" s="445">
        <v>0</v>
      </c>
      <c r="K83" s="445">
        <v>0</v>
      </c>
      <c r="L83" s="445">
        <v>0</v>
      </c>
      <c r="M83" s="444">
        <f>G83+H83+I83+J83+K83+L83</f>
        <v>2609.4</v>
      </c>
      <c r="N83" s="444">
        <v>19.52</v>
      </c>
      <c r="O83" s="444">
        <v>0</v>
      </c>
      <c r="P83" s="444">
        <v>0</v>
      </c>
      <c r="Q83" s="444">
        <v>0</v>
      </c>
      <c r="R83" s="444">
        <v>0</v>
      </c>
      <c r="S83" s="444">
        <v>0</v>
      </c>
      <c r="T83" s="444">
        <f>N83+O83+P83+Q83+R83+S83</f>
        <v>19.52</v>
      </c>
      <c r="U83" s="444">
        <f>M83-T83</f>
        <v>2589.88</v>
      </c>
      <c r="V83" s="444">
        <v>0</v>
      </c>
      <c r="W83" s="443">
        <f>U83-V83</f>
        <v>2589.88</v>
      </c>
      <c r="X83" s="442"/>
    </row>
    <row r="84" spans="1:24" ht="65.25" customHeight="1" x14ac:dyDescent="0.5">
      <c r="A84" s="433" t="s">
        <v>495</v>
      </c>
      <c r="B84" s="442"/>
      <c r="C84" s="442"/>
      <c r="D84" s="442"/>
      <c r="E84" s="448"/>
      <c r="F84" s="447"/>
      <c r="G84" s="446"/>
      <c r="H84" s="444"/>
      <c r="I84" s="445"/>
      <c r="J84" s="445"/>
      <c r="K84" s="445"/>
      <c r="L84" s="445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3"/>
      <c r="X84" s="442"/>
    </row>
    <row r="85" spans="1:24" ht="65.25" customHeight="1" x14ac:dyDescent="0.5">
      <c r="A85" s="441" t="s">
        <v>494</v>
      </c>
      <c r="B85" s="442"/>
      <c r="C85" s="442">
        <v>1201</v>
      </c>
      <c r="D85" s="442">
        <v>1200</v>
      </c>
      <c r="E85" s="448">
        <v>216.32</v>
      </c>
      <c r="F85" s="447">
        <v>15</v>
      </c>
      <c r="G85" s="446">
        <f>E85*F85</f>
        <v>3244.7999999999997</v>
      </c>
      <c r="H85" s="444">
        <v>0</v>
      </c>
      <c r="I85" s="445">
        <v>0</v>
      </c>
      <c r="J85" s="445">
        <v>0</v>
      </c>
      <c r="K85" s="445">
        <v>0</v>
      </c>
      <c r="L85" s="445">
        <v>0</v>
      </c>
      <c r="M85" s="444">
        <f>G85+H85+I85+J85+K85+L85</f>
        <v>3244.7999999999997</v>
      </c>
      <c r="N85" s="444">
        <v>123.85</v>
      </c>
      <c r="O85" s="444">
        <v>0</v>
      </c>
      <c r="P85" s="444">
        <v>0</v>
      </c>
      <c r="Q85" s="444">
        <v>0</v>
      </c>
      <c r="R85" s="444">
        <v>0</v>
      </c>
      <c r="S85" s="444">
        <v>0</v>
      </c>
      <c r="T85" s="444">
        <f>N85+O85+P85+Q85+R85+S85</f>
        <v>123.85</v>
      </c>
      <c r="U85" s="444">
        <f>M85-T85</f>
        <v>3120.95</v>
      </c>
      <c r="V85" s="444">
        <v>0</v>
      </c>
      <c r="W85" s="443">
        <f>U85-V85</f>
        <v>3120.95</v>
      </c>
      <c r="X85" s="442"/>
    </row>
    <row r="86" spans="1:24" ht="65.25" customHeight="1" x14ac:dyDescent="0.5">
      <c r="A86" s="433" t="s">
        <v>493</v>
      </c>
      <c r="B86" s="442"/>
      <c r="C86" s="442"/>
      <c r="D86" s="442"/>
      <c r="E86" s="448"/>
      <c r="F86" s="447"/>
      <c r="G86" s="446"/>
      <c r="H86" s="444"/>
      <c r="I86" s="445"/>
      <c r="J86" s="445"/>
      <c r="K86" s="445"/>
      <c r="L86" s="445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3"/>
      <c r="X86" s="442"/>
    </row>
    <row r="87" spans="1:24" ht="65.25" customHeight="1" x14ac:dyDescent="0.5">
      <c r="A87" s="441" t="s">
        <v>490</v>
      </c>
      <c r="B87" s="442"/>
      <c r="C87" s="442">
        <v>1201</v>
      </c>
      <c r="D87" s="442">
        <v>1200</v>
      </c>
      <c r="E87" s="448">
        <v>263.41000000000003</v>
      </c>
      <c r="F87" s="447">
        <v>15</v>
      </c>
      <c r="G87" s="446">
        <f>E87*F87</f>
        <v>3951.1500000000005</v>
      </c>
      <c r="H87" s="444">
        <v>0</v>
      </c>
      <c r="I87" s="445">
        <v>0</v>
      </c>
      <c r="J87" s="445">
        <v>0</v>
      </c>
      <c r="K87" s="445">
        <v>0</v>
      </c>
      <c r="L87" s="445">
        <v>0</v>
      </c>
      <c r="M87" s="444">
        <f>G87+H87+I87+J87+K87+L87</f>
        <v>3951.1500000000005</v>
      </c>
      <c r="N87" s="444">
        <v>341.27</v>
      </c>
      <c r="O87" s="444">
        <v>0</v>
      </c>
      <c r="P87" s="444">
        <v>0</v>
      </c>
      <c r="Q87" s="444">
        <v>0</v>
      </c>
      <c r="R87" s="444">
        <v>0</v>
      </c>
      <c r="S87" s="444">
        <v>0</v>
      </c>
      <c r="T87" s="444">
        <f>N87+O87+P87+Q87+R87+S87</f>
        <v>341.27</v>
      </c>
      <c r="U87" s="444">
        <f>M87-T87</f>
        <v>3609.8800000000006</v>
      </c>
      <c r="V87" s="444">
        <v>0</v>
      </c>
      <c r="W87" s="443">
        <f>U87-V87</f>
        <v>3609.8800000000006</v>
      </c>
      <c r="X87" s="442"/>
    </row>
    <row r="88" spans="1:24" ht="65.25" customHeight="1" x14ac:dyDescent="0.5">
      <c r="A88" s="433" t="s">
        <v>492</v>
      </c>
      <c r="B88" s="442"/>
      <c r="C88" s="442"/>
      <c r="D88" s="442"/>
      <c r="E88" s="448"/>
      <c r="F88" s="447"/>
      <c r="G88" s="446"/>
      <c r="H88" s="444"/>
      <c r="I88" s="445"/>
      <c r="J88" s="445"/>
      <c r="K88" s="445"/>
      <c r="L88" s="445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3"/>
      <c r="X88" s="442"/>
    </row>
    <row r="89" spans="1:24" ht="65.25" customHeight="1" x14ac:dyDescent="0.5">
      <c r="A89" s="441" t="s">
        <v>490</v>
      </c>
      <c r="B89" s="442"/>
      <c r="C89" s="442">
        <v>1201</v>
      </c>
      <c r="D89" s="442">
        <v>1200</v>
      </c>
      <c r="E89" s="448">
        <v>205.82</v>
      </c>
      <c r="F89" s="447">
        <v>15</v>
      </c>
      <c r="G89" s="446">
        <f>E89*F89</f>
        <v>3087.2999999999997</v>
      </c>
      <c r="H89" s="444">
        <v>0</v>
      </c>
      <c r="I89" s="445">
        <v>0</v>
      </c>
      <c r="J89" s="445">
        <v>0</v>
      </c>
      <c r="K89" s="445">
        <v>0</v>
      </c>
      <c r="L89" s="445">
        <v>0</v>
      </c>
      <c r="M89" s="444">
        <f>G89+H89+I89+J89+K89+L89</f>
        <v>3087.2999999999997</v>
      </c>
      <c r="N89" s="444">
        <v>106.72</v>
      </c>
      <c r="O89" s="444">
        <f>G89*1.1875%</f>
        <v>36.661687499999999</v>
      </c>
      <c r="P89" s="444">
        <v>0</v>
      </c>
      <c r="Q89" s="444">
        <v>0</v>
      </c>
      <c r="R89" s="444">
        <v>0</v>
      </c>
      <c r="S89" s="444">
        <v>0</v>
      </c>
      <c r="T89" s="444">
        <f>N89+O89+P89+Q89+R89+S89</f>
        <v>143.3816875</v>
      </c>
      <c r="U89" s="444">
        <f>M89-T89</f>
        <v>2943.9183125</v>
      </c>
      <c r="V89" s="444">
        <v>0</v>
      </c>
      <c r="W89" s="443">
        <f>U89-V89</f>
        <v>2943.9183125</v>
      </c>
      <c r="X89" s="442"/>
    </row>
    <row r="90" spans="1:24" ht="65.25" customHeight="1" x14ac:dyDescent="0.5">
      <c r="A90" s="433" t="s">
        <v>491</v>
      </c>
      <c r="B90" s="442"/>
      <c r="C90" s="442"/>
      <c r="D90" s="442"/>
      <c r="E90" s="448"/>
      <c r="F90" s="447"/>
      <c r="G90" s="446"/>
      <c r="H90" s="444"/>
      <c r="I90" s="445"/>
      <c r="J90" s="445"/>
      <c r="K90" s="445"/>
      <c r="L90" s="445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3"/>
      <c r="X90" s="442"/>
    </row>
    <row r="91" spans="1:24" ht="65.25" customHeight="1" x14ac:dyDescent="0.5">
      <c r="A91" s="441" t="s">
        <v>490</v>
      </c>
      <c r="B91" s="442"/>
      <c r="C91" s="442">
        <v>1201</v>
      </c>
      <c r="D91" s="442">
        <v>1200</v>
      </c>
      <c r="E91" s="448">
        <v>274.87</v>
      </c>
      <c r="F91" s="447">
        <v>15</v>
      </c>
      <c r="G91" s="446">
        <f>E91*F91</f>
        <v>4123.05</v>
      </c>
      <c r="H91" s="444">
        <v>0</v>
      </c>
      <c r="I91" s="445">
        <v>0</v>
      </c>
      <c r="J91" s="445">
        <v>0</v>
      </c>
      <c r="K91" s="445">
        <v>0</v>
      </c>
      <c r="L91" s="445">
        <v>0</v>
      </c>
      <c r="M91" s="444">
        <f>G91+H91+I91+J91+K91+L91</f>
        <v>4123.05</v>
      </c>
      <c r="N91" s="444">
        <v>368.78</v>
      </c>
      <c r="O91" s="444">
        <f>G91*1.1875%</f>
        <v>48.96121875</v>
      </c>
      <c r="P91" s="444">
        <v>0</v>
      </c>
      <c r="Q91" s="444">
        <v>0</v>
      </c>
      <c r="R91" s="444">
        <v>0</v>
      </c>
      <c r="S91" s="444">
        <v>0</v>
      </c>
      <c r="T91" s="444">
        <f>N91+O91+P91+Q91+R91+S91</f>
        <v>417.74121874999997</v>
      </c>
      <c r="U91" s="444">
        <f>M91-T91</f>
        <v>3705.3087812500003</v>
      </c>
      <c r="V91" s="444">
        <v>0</v>
      </c>
      <c r="W91" s="443">
        <f>U91-V91</f>
        <v>3705.3087812500003</v>
      </c>
      <c r="X91" s="442"/>
    </row>
    <row r="92" spans="1:24" ht="65.25" customHeight="1" x14ac:dyDescent="0.5">
      <c r="A92" s="433" t="s">
        <v>489</v>
      </c>
      <c r="B92" s="442"/>
      <c r="C92" s="442"/>
      <c r="D92" s="442"/>
      <c r="E92" s="448"/>
      <c r="F92" s="447"/>
      <c r="G92" s="446"/>
      <c r="H92" s="444"/>
      <c r="I92" s="445"/>
      <c r="J92" s="445"/>
      <c r="K92" s="445"/>
      <c r="L92" s="445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3"/>
      <c r="X92" s="442"/>
    </row>
    <row r="93" spans="1:24" ht="65.25" customHeight="1" x14ac:dyDescent="0.5">
      <c r="A93" s="441" t="s">
        <v>488</v>
      </c>
      <c r="B93" s="442"/>
      <c r="C93" s="442">
        <v>1201</v>
      </c>
      <c r="D93" s="442">
        <v>1200</v>
      </c>
      <c r="E93" s="448">
        <v>334.64</v>
      </c>
      <c r="F93" s="447">
        <v>15</v>
      </c>
      <c r="G93" s="446">
        <f>E93*F93</f>
        <v>5019.5999999999995</v>
      </c>
      <c r="H93" s="444">
        <v>0</v>
      </c>
      <c r="I93" s="445">
        <v>0</v>
      </c>
      <c r="J93" s="445">
        <v>0</v>
      </c>
      <c r="K93" s="445">
        <v>0</v>
      </c>
      <c r="L93" s="445">
        <v>0</v>
      </c>
      <c r="M93" s="444">
        <f>G93+H93+I93+J93+K93+L93</f>
        <v>5019.5999999999995</v>
      </c>
      <c r="N93" s="444">
        <v>527.02</v>
      </c>
      <c r="O93" s="444">
        <f>G93*1.1875%</f>
        <v>59.607749999999996</v>
      </c>
      <c r="P93" s="444">
        <v>0</v>
      </c>
      <c r="Q93" s="444">
        <v>0</v>
      </c>
      <c r="R93" s="444">
        <v>0</v>
      </c>
      <c r="S93" s="444">
        <v>0</v>
      </c>
      <c r="T93" s="444">
        <f>N93+O93+P93+Q93+R93+S93</f>
        <v>586.62774999999999</v>
      </c>
      <c r="U93" s="444">
        <f>M93-T93</f>
        <v>4432.9722499999998</v>
      </c>
      <c r="V93" s="444">
        <v>200.78</v>
      </c>
      <c r="W93" s="443">
        <f>U93-V93</f>
        <v>4232.1922500000001</v>
      </c>
      <c r="X93" s="442"/>
    </row>
    <row r="94" spans="1:24" ht="65.25" customHeight="1" x14ac:dyDescent="0.5">
      <c r="A94" s="433" t="s">
        <v>487</v>
      </c>
      <c r="B94" s="442"/>
      <c r="C94" s="442"/>
      <c r="D94" s="442"/>
      <c r="E94" s="448"/>
      <c r="F94" s="447"/>
      <c r="G94" s="446"/>
      <c r="H94" s="444"/>
      <c r="I94" s="445"/>
      <c r="J94" s="445"/>
      <c r="K94" s="445"/>
      <c r="L94" s="445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3"/>
      <c r="X94" s="442"/>
    </row>
    <row r="95" spans="1:24" ht="65.25" customHeight="1" x14ac:dyDescent="0.5">
      <c r="A95" s="441" t="s">
        <v>481</v>
      </c>
      <c r="B95" s="442"/>
      <c r="C95" s="442">
        <v>1201</v>
      </c>
      <c r="D95" s="442">
        <v>1200</v>
      </c>
      <c r="E95" s="448">
        <v>171.97</v>
      </c>
      <c r="F95" s="447">
        <v>15</v>
      </c>
      <c r="G95" s="446">
        <f>E95*F95</f>
        <v>2579.5500000000002</v>
      </c>
      <c r="H95" s="444">
        <v>0</v>
      </c>
      <c r="I95" s="445">
        <v>0</v>
      </c>
      <c r="J95" s="445">
        <v>0</v>
      </c>
      <c r="K95" s="445">
        <v>0</v>
      </c>
      <c r="L95" s="445">
        <v>0</v>
      </c>
      <c r="M95" s="444">
        <f>G95+H95+I95+J95+K95+L95</f>
        <v>2579.5500000000002</v>
      </c>
      <c r="N95" s="444">
        <v>16.27</v>
      </c>
      <c r="O95" s="444">
        <v>0</v>
      </c>
      <c r="P95" s="444">
        <v>0</v>
      </c>
      <c r="Q95" s="444">
        <v>0</v>
      </c>
      <c r="R95" s="444">
        <v>0</v>
      </c>
      <c r="S95" s="444">
        <v>0</v>
      </c>
      <c r="T95" s="444">
        <f>N95+O95+P95+Q95+R95+S95</f>
        <v>16.27</v>
      </c>
      <c r="U95" s="444">
        <f>M95-T95</f>
        <v>2563.2800000000002</v>
      </c>
      <c r="V95" s="444">
        <v>51.59</v>
      </c>
      <c r="W95" s="443">
        <f>U95-V95</f>
        <v>2511.69</v>
      </c>
      <c r="X95" s="442"/>
    </row>
    <row r="96" spans="1:24" ht="65.25" customHeight="1" x14ac:dyDescent="0.5">
      <c r="A96" s="433" t="s">
        <v>486</v>
      </c>
      <c r="B96" s="442"/>
      <c r="C96" s="442"/>
      <c r="D96" s="442"/>
      <c r="E96" s="448"/>
      <c r="F96" s="447"/>
      <c r="G96" s="446"/>
      <c r="H96" s="444"/>
      <c r="I96" s="445"/>
      <c r="J96" s="445"/>
      <c r="K96" s="445"/>
      <c r="L96" s="445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3"/>
      <c r="X96" s="442"/>
    </row>
    <row r="97" spans="1:24" ht="65.25" customHeight="1" x14ac:dyDescent="0.5">
      <c r="A97" s="441" t="s">
        <v>481</v>
      </c>
      <c r="B97" s="442"/>
      <c r="C97" s="442">
        <v>1201</v>
      </c>
      <c r="D97" s="442">
        <v>1200</v>
      </c>
      <c r="E97" s="448">
        <v>171.97</v>
      </c>
      <c r="F97" s="447">
        <v>15</v>
      </c>
      <c r="G97" s="446">
        <f>E97*F97</f>
        <v>2579.5500000000002</v>
      </c>
      <c r="H97" s="444">
        <v>0</v>
      </c>
      <c r="I97" s="445">
        <v>0</v>
      </c>
      <c r="J97" s="445">
        <v>0</v>
      </c>
      <c r="K97" s="445">
        <v>0</v>
      </c>
      <c r="L97" s="445">
        <v>0</v>
      </c>
      <c r="M97" s="444">
        <f>G97+H97+I97+J97+K97+L97</f>
        <v>2579.5500000000002</v>
      </c>
      <c r="N97" s="444">
        <v>16.27</v>
      </c>
      <c r="O97" s="444">
        <f>G97*1.1875%</f>
        <v>30.632156250000001</v>
      </c>
      <c r="P97" s="444">
        <v>0</v>
      </c>
      <c r="Q97" s="444">
        <v>0</v>
      </c>
      <c r="R97" s="444">
        <v>0</v>
      </c>
      <c r="S97" s="444">
        <v>0</v>
      </c>
      <c r="T97" s="444">
        <f>N97+O97+P97+Q97+R97+S97</f>
        <v>46.902156250000004</v>
      </c>
      <c r="U97" s="444">
        <f>M97-T97</f>
        <v>2532.64784375</v>
      </c>
      <c r="V97" s="444">
        <v>51.59</v>
      </c>
      <c r="W97" s="443">
        <f>U97-V97</f>
        <v>2481.0578437499998</v>
      </c>
      <c r="X97" s="442"/>
    </row>
    <row r="98" spans="1:24" ht="65.25" customHeight="1" x14ac:dyDescent="0.5">
      <c r="A98" s="433" t="s">
        <v>485</v>
      </c>
      <c r="B98" s="442"/>
      <c r="C98" s="442"/>
      <c r="D98" s="442"/>
      <c r="E98" s="448"/>
      <c r="F98" s="447"/>
      <c r="G98" s="446"/>
      <c r="H98" s="444"/>
      <c r="I98" s="445"/>
      <c r="J98" s="445"/>
      <c r="K98" s="445"/>
      <c r="L98" s="445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3"/>
      <c r="X98" s="442"/>
    </row>
    <row r="99" spans="1:24" ht="65.25" customHeight="1" x14ac:dyDescent="0.5">
      <c r="A99" s="441" t="s">
        <v>481</v>
      </c>
      <c r="B99" s="442"/>
      <c r="C99" s="442">
        <v>1201</v>
      </c>
      <c r="D99" s="442">
        <v>1200</v>
      </c>
      <c r="E99" s="448">
        <v>171.97</v>
      </c>
      <c r="F99" s="447">
        <v>15</v>
      </c>
      <c r="G99" s="446">
        <f>E99*F99</f>
        <v>2579.5500000000002</v>
      </c>
      <c r="H99" s="444">
        <v>0</v>
      </c>
      <c r="I99" s="445">
        <v>0</v>
      </c>
      <c r="J99" s="445">
        <v>0</v>
      </c>
      <c r="K99" s="445">
        <v>0</v>
      </c>
      <c r="L99" s="445">
        <v>0</v>
      </c>
      <c r="M99" s="444">
        <f>G99+H99+I99+J99+K99+L99</f>
        <v>2579.5500000000002</v>
      </c>
      <c r="N99" s="444">
        <v>16.27</v>
      </c>
      <c r="O99" s="444">
        <v>0</v>
      </c>
      <c r="P99" s="444">
        <v>0</v>
      </c>
      <c r="Q99" s="444">
        <v>0</v>
      </c>
      <c r="R99" s="444">
        <v>0</v>
      </c>
      <c r="S99" s="444">
        <v>0</v>
      </c>
      <c r="T99" s="444">
        <f>N99+O99+P99+Q99+R99+S99</f>
        <v>16.27</v>
      </c>
      <c r="U99" s="444">
        <f>M99-T99</f>
        <v>2563.2800000000002</v>
      </c>
      <c r="V99" s="444">
        <v>51.59</v>
      </c>
      <c r="W99" s="443">
        <f>U99-V99</f>
        <v>2511.69</v>
      </c>
      <c r="X99" s="442"/>
    </row>
    <row r="100" spans="1:24" ht="65.25" customHeight="1" x14ac:dyDescent="0.5">
      <c r="A100" s="433" t="s">
        <v>484</v>
      </c>
      <c r="B100" s="442"/>
      <c r="C100" s="442"/>
      <c r="D100" s="442"/>
      <c r="E100" s="448"/>
      <c r="F100" s="447"/>
      <c r="G100" s="446"/>
      <c r="H100" s="444"/>
      <c r="I100" s="445"/>
      <c r="J100" s="445"/>
      <c r="K100" s="445"/>
      <c r="L100" s="445"/>
      <c r="M100" s="444"/>
      <c r="N100" s="444"/>
      <c r="O100" s="444"/>
      <c r="P100" s="444"/>
      <c r="Q100" s="444"/>
      <c r="R100" s="444"/>
      <c r="S100" s="444"/>
      <c r="T100" s="444"/>
      <c r="U100" s="444"/>
      <c r="V100" s="444"/>
      <c r="W100" s="443"/>
      <c r="X100" s="442"/>
    </row>
    <row r="101" spans="1:24" ht="65.25" customHeight="1" x14ac:dyDescent="0.5">
      <c r="A101" s="441" t="s">
        <v>481</v>
      </c>
      <c r="B101" s="442"/>
      <c r="C101" s="442">
        <v>1201</v>
      </c>
      <c r="D101" s="442">
        <v>1200</v>
      </c>
      <c r="E101" s="448">
        <v>171.97</v>
      </c>
      <c r="F101" s="447">
        <v>15</v>
      </c>
      <c r="G101" s="446">
        <f>E101*F101</f>
        <v>2579.5500000000002</v>
      </c>
      <c r="H101" s="444">
        <v>0</v>
      </c>
      <c r="I101" s="445">
        <v>0</v>
      </c>
      <c r="J101" s="445">
        <v>0</v>
      </c>
      <c r="K101" s="445">
        <v>0</v>
      </c>
      <c r="L101" s="445">
        <v>0</v>
      </c>
      <c r="M101" s="444">
        <f>G101+H101+I101+J101+K101+L101</f>
        <v>2579.5500000000002</v>
      </c>
      <c r="N101" s="444">
        <v>16.27</v>
      </c>
      <c r="O101" s="444">
        <v>0</v>
      </c>
      <c r="P101" s="444">
        <v>0</v>
      </c>
      <c r="Q101" s="444">
        <v>0</v>
      </c>
      <c r="R101" s="444">
        <v>0</v>
      </c>
      <c r="S101" s="444">
        <v>0</v>
      </c>
      <c r="T101" s="444">
        <f>N101+O101+P101+Q101+R101+S101</f>
        <v>16.27</v>
      </c>
      <c r="U101" s="444">
        <f>M101-T101</f>
        <v>2563.2800000000002</v>
      </c>
      <c r="V101" s="444">
        <v>51.59</v>
      </c>
      <c r="W101" s="443">
        <f>U101-V101</f>
        <v>2511.69</v>
      </c>
      <c r="X101" s="442"/>
    </row>
    <row r="102" spans="1:24" ht="65.25" customHeight="1" x14ac:dyDescent="0.5">
      <c r="A102" s="433" t="s">
        <v>483</v>
      </c>
      <c r="B102" s="442"/>
      <c r="C102" s="442"/>
      <c r="D102" s="442"/>
      <c r="E102" s="448"/>
      <c r="F102" s="447"/>
      <c r="G102" s="446"/>
      <c r="H102" s="444"/>
      <c r="I102" s="445"/>
      <c r="J102" s="445"/>
      <c r="K102" s="445"/>
      <c r="L102" s="445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3"/>
      <c r="X102" s="442"/>
    </row>
    <row r="103" spans="1:24" ht="65.25" customHeight="1" x14ac:dyDescent="0.5">
      <c r="A103" s="441" t="s">
        <v>481</v>
      </c>
      <c r="B103" s="442"/>
      <c r="C103" s="442">
        <v>1201</v>
      </c>
      <c r="D103" s="442">
        <v>1200</v>
      </c>
      <c r="E103" s="448">
        <v>171.97</v>
      </c>
      <c r="F103" s="447">
        <v>0</v>
      </c>
      <c r="G103" s="446">
        <f>E103*F103</f>
        <v>0</v>
      </c>
      <c r="H103" s="444">
        <v>0</v>
      </c>
      <c r="I103" s="445">
        <v>0</v>
      </c>
      <c r="J103" s="445">
        <v>0</v>
      </c>
      <c r="K103" s="445">
        <v>0</v>
      </c>
      <c r="L103" s="445">
        <v>0</v>
      </c>
      <c r="M103" s="444">
        <f>G103+H103+I103+J103+K103+L103</f>
        <v>0</v>
      </c>
      <c r="N103" s="444">
        <v>0</v>
      </c>
      <c r="O103" s="444">
        <v>0</v>
      </c>
      <c r="P103" s="444">
        <v>0</v>
      </c>
      <c r="Q103" s="444">
        <v>0</v>
      </c>
      <c r="R103" s="444">
        <v>0</v>
      </c>
      <c r="S103" s="444">
        <v>0</v>
      </c>
      <c r="T103" s="444">
        <f>N103+O103+P103+Q103+R103+S103</f>
        <v>0</v>
      </c>
      <c r="U103" s="444">
        <f>M103-T103</f>
        <v>0</v>
      </c>
      <c r="V103" s="444">
        <v>0</v>
      </c>
      <c r="W103" s="443">
        <f>U103-V103</f>
        <v>0</v>
      </c>
      <c r="X103" s="442"/>
    </row>
    <row r="104" spans="1:24" ht="65.25" customHeight="1" x14ac:dyDescent="0.5">
      <c r="A104" s="433" t="s">
        <v>482</v>
      </c>
      <c r="B104" s="442"/>
      <c r="C104" s="442"/>
      <c r="D104" s="442"/>
      <c r="E104" s="448"/>
      <c r="F104" s="447"/>
      <c r="G104" s="446"/>
      <c r="H104" s="444"/>
      <c r="I104" s="445"/>
      <c r="J104" s="445"/>
      <c r="K104" s="445"/>
      <c r="L104" s="445"/>
      <c r="M104" s="444"/>
      <c r="N104" s="444"/>
      <c r="O104" s="444"/>
      <c r="P104" s="444"/>
      <c r="Q104" s="444"/>
      <c r="R104" s="444"/>
      <c r="S104" s="444"/>
      <c r="T104" s="444"/>
      <c r="U104" s="444"/>
      <c r="V104" s="444"/>
      <c r="W104" s="443"/>
      <c r="X104" s="442"/>
    </row>
    <row r="105" spans="1:24" ht="65.25" customHeight="1" x14ac:dyDescent="0.5">
      <c r="A105" s="441" t="s">
        <v>481</v>
      </c>
      <c r="B105" s="442"/>
      <c r="C105" s="442">
        <v>1201</v>
      </c>
      <c r="D105" s="442">
        <v>1200</v>
      </c>
      <c r="E105" s="448">
        <v>171.97</v>
      </c>
      <c r="F105" s="447">
        <v>15</v>
      </c>
      <c r="G105" s="446">
        <f>E105*F105</f>
        <v>2579.5500000000002</v>
      </c>
      <c r="H105" s="444">
        <v>0</v>
      </c>
      <c r="I105" s="445">
        <v>0</v>
      </c>
      <c r="J105" s="445">
        <v>0</v>
      </c>
      <c r="K105" s="445">
        <v>0</v>
      </c>
      <c r="L105" s="445">
        <v>0</v>
      </c>
      <c r="M105" s="444">
        <f>G105+H105+I105+J105+K105+L105</f>
        <v>2579.5500000000002</v>
      </c>
      <c r="N105" s="444">
        <v>16.27</v>
      </c>
      <c r="O105" s="444">
        <v>0</v>
      </c>
      <c r="P105" s="444">
        <v>0</v>
      </c>
      <c r="Q105" s="444">
        <v>0</v>
      </c>
      <c r="R105" s="444">
        <v>0</v>
      </c>
      <c r="S105" s="444">
        <v>0</v>
      </c>
      <c r="T105" s="444">
        <f>N105+O105+P105+Q105+R105+S105</f>
        <v>16.27</v>
      </c>
      <c r="U105" s="444">
        <f>M105-T105</f>
        <v>2563.2800000000002</v>
      </c>
      <c r="V105" s="444">
        <v>51.59</v>
      </c>
      <c r="W105" s="443">
        <f>U105-V105</f>
        <v>2511.69</v>
      </c>
      <c r="X105" s="442"/>
    </row>
    <row r="106" spans="1:24" ht="65.25" customHeight="1" x14ac:dyDescent="0.5">
      <c r="A106" s="433" t="s">
        <v>480</v>
      </c>
      <c r="B106" s="442"/>
      <c r="C106" s="442"/>
      <c r="D106" s="442"/>
      <c r="E106" s="448"/>
      <c r="F106" s="447"/>
      <c r="G106" s="446"/>
      <c r="H106" s="444"/>
      <c r="I106" s="445"/>
      <c r="J106" s="445"/>
      <c r="K106" s="445"/>
      <c r="L106" s="445"/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3"/>
      <c r="X106" s="442"/>
    </row>
    <row r="107" spans="1:24" ht="65.25" customHeight="1" x14ac:dyDescent="0.5">
      <c r="A107" s="441" t="s">
        <v>477</v>
      </c>
      <c r="B107" s="442"/>
      <c r="C107" s="442">
        <v>1201</v>
      </c>
      <c r="D107" s="442">
        <v>1200</v>
      </c>
      <c r="E107" s="448">
        <v>160.56</v>
      </c>
      <c r="F107" s="447">
        <v>15</v>
      </c>
      <c r="G107" s="446">
        <f>E107*F107</f>
        <v>2408.4</v>
      </c>
      <c r="H107" s="444">
        <v>0</v>
      </c>
      <c r="I107" s="445">
        <v>0</v>
      </c>
      <c r="J107" s="445">
        <v>0</v>
      </c>
      <c r="K107" s="445">
        <v>0</v>
      </c>
      <c r="L107" s="445">
        <v>2.36</v>
      </c>
      <c r="M107" s="444">
        <f>G107+H107+I107+J107+K107+L107</f>
        <v>2410.7600000000002</v>
      </c>
      <c r="N107" s="444">
        <v>0</v>
      </c>
      <c r="O107" s="444">
        <v>0</v>
      </c>
      <c r="P107" s="444">
        <v>0</v>
      </c>
      <c r="Q107" s="444">
        <v>0</v>
      </c>
      <c r="R107" s="444">
        <v>0</v>
      </c>
      <c r="S107" s="444">
        <v>0</v>
      </c>
      <c r="T107" s="444">
        <f>N107+O107+P107+Q107+R107+S107</f>
        <v>0</v>
      </c>
      <c r="U107" s="444">
        <f>M107-T107</f>
        <v>2410.7600000000002</v>
      </c>
      <c r="V107" s="444">
        <v>0</v>
      </c>
      <c r="W107" s="443">
        <f>U107-V107</f>
        <v>2410.7600000000002</v>
      </c>
      <c r="X107" s="442"/>
    </row>
    <row r="108" spans="1:24" ht="65.25" customHeight="1" x14ac:dyDescent="0.5">
      <c r="A108" s="433" t="s">
        <v>479</v>
      </c>
      <c r="B108" s="442"/>
      <c r="C108" s="442"/>
      <c r="D108" s="442"/>
      <c r="E108" s="448"/>
      <c r="F108" s="447"/>
      <c r="G108" s="446"/>
      <c r="H108" s="444"/>
      <c r="I108" s="445"/>
      <c r="J108" s="445"/>
      <c r="K108" s="445"/>
      <c r="L108" s="445"/>
      <c r="M108" s="444"/>
      <c r="N108" s="444"/>
      <c r="O108" s="444"/>
      <c r="P108" s="444"/>
      <c r="Q108" s="444"/>
      <c r="R108" s="444"/>
      <c r="S108" s="444"/>
      <c r="T108" s="444"/>
      <c r="U108" s="444"/>
      <c r="V108" s="444"/>
      <c r="W108" s="443"/>
      <c r="X108" s="442"/>
    </row>
    <row r="109" spans="1:24" ht="65.25" customHeight="1" x14ac:dyDescent="0.5">
      <c r="A109" s="441" t="s">
        <v>477</v>
      </c>
      <c r="B109" s="442"/>
      <c r="C109" s="442">
        <v>1201</v>
      </c>
      <c r="D109" s="442">
        <v>1200</v>
      </c>
      <c r="E109" s="448">
        <v>202.04</v>
      </c>
      <c r="F109" s="447">
        <v>15</v>
      </c>
      <c r="G109" s="446">
        <f>E109*F109</f>
        <v>3030.6</v>
      </c>
      <c r="H109" s="444">
        <v>0</v>
      </c>
      <c r="I109" s="445">
        <v>0</v>
      </c>
      <c r="J109" s="445">
        <v>0</v>
      </c>
      <c r="K109" s="445">
        <v>0</v>
      </c>
      <c r="L109" s="445">
        <v>0</v>
      </c>
      <c r="M109" s="444">
        <f>G109+H109+I109+J109+K109+L109</f>
        <v>3030.6</v>
      </c>
      <c r="N109" s="444">
        <v>80.27</v>
      </c>
      <c r="O109" s="444">
        <v>0</v>
      </c>
      <c r="P109" s="444">
        <v>0</v>
      </c>
      <c r="Q109" s="444">
        <v>0</v>
      </c>
      <c r="R109" s="444">
        <v>0</v>
      </c>
      <c r="S109" s="444">
        <v>0</v>
      </c>
      <c r="T109" s="444">
        <f>N109+O109+P109+Q109+R109+S109</f>
        <v>80.27</v>
      </c>
      <c r="U109" s="444">
        <f>M109-T109</f>
        <v>2950.33</v>
      </c>
      <c r="V109" s="444">
        <v>0</v>
      </c>
      <c r="W109" s="443">
        <f>U109-V109</f>
        <v>2950.33</v>
      </c>
      <c r="X109" s="442"/>
    </row>
    <row r="110" spans="1:24" ht="65.25" customHeight="1" x14ac:dyDescent="0.5">
      <c r="A110" s="433" t="s">
        <v>478</v>
      </c>
      <c r="B110" s="442"/>
      <c r="C110" s="442"/>
      <c r="D110" s="442"/>
      <c r="E110" s="448"/>
      <c r="F110" s="447"/>
      <c r="G110" s="446"/>
      <c r="H110" s="444"/>
      <c r="I110" s="445"/>
      <c r="J110" s="445"/>
      <c r="K110" s="445"/>
      <c r="L110" s="445"/>
      <c r="M110" s="444"/>
      <c r="N110" s="444"/>
      <c r="O110" s="444"/>
      <c r="P110" s="444"/>
      <c r="Q110" s="444"/>
      <c r="R110" s="444"/>
      <c r="S110" s="444"/>
      <c r="T110" s="444"/>
      <c r="U110" s="444"/>
      <c r="V110" s="444"/>
      <c r="W110" s="443"/>
      <c r="X110" s="442"/>
    </row>
    <row r="111" spans="1:24" ht="65.25" customHeight="1" x14ac:dyDescent="0.5">
      <c r="A111" s="441" t="s">
        <v>477</v>
      </c>
      <c r="B111" s="442"/>
      <c r="C111" s="442">
        <v>1201</v>
      </c>
      <c r="D111" s="442">
        <v>1200</v>
      </c>
      <c r="E111" s="448">
        <v>140.38</v>
      </c>
      <c r="F111" s="447">
        <v>15</v>
      </c>
      <c r="G111" s="446">
        <f>E111*F111</f>
        <v>2105.6999999999998</v>
      </c>
      <c r="H111" s="444">
        <v>0</v>
      </c>
      <c r="I111" s="445">
        <v>0</v>
      </c>
      <c r="J111" s="445">
        <v>0</v>
      </c>
      <c r="K111" s="445">
        <v>0</v>
      </c>
      <c r="L111" s="445">
        <v>63.69</v>
      </c>
      <c r="M111" s="444">
        <f>G111+H111+I111+J111+K111+L111</f>
        <v>2169.39</v>
      </c>
      <c r="N111" s="444">
        <v>0</v>
      </c>
      <c r="O111" s="444">
        <v>0</v>
      </c>
      <c r="P111" s="444">
        <v>0</v>
      </c>
      <c r="Q111" s="444">
        <v>0</v>
      </c>
      <c r="R111" s="444">
        <v>0</v>
      </c>
      <c r="S111" s="444">
        <v>0</v>
      </c>
      <c r="T111" s="444">
        <f>N111+O111+P111+Q111+R111+S111</f>
        <v>0</v>
      </c>
      <c r="U111" s="444">
        <f>M111-T111</f>
        <v>2169.39</v>
      </c>
      <c r="V111" s="444">
        <v>0</v>
      </c>
      <c r="W111" s="443">
        <f>U111-V111</f>
        <v>2169.39</v>
      </c>
      <c r="X111" s="442"/>
    </row>
    <row r="112" spans="1:24" ht="65.25" customHeight="1" x14ac:dyDescent="0.5">
      <c r="A112" s="433" t="s">
        <v>476</v>
      </c>
      <c r="B112" s="442"/>
      <c r="C112" s="442"/>
      <c r="D112" s="442"/>
      <c r="E112" s="448"/>
      <c r="F112" s="447"/>
      <c r="G112" s="446"/>
      <c r="H112" s="444"/>
      <c r="I112" s="445"/>
      <c r="J112" s="445"/>
      <c r="K112" s="445"/>
      <c r="L112" s="445"/>
      <c r="M112" s="444"/>
      <c r="N112" s="444"/>
      <c r="O112" s="444"/>
      <c r="P112" s="444"/>
      <c r="Q112" s="444"/>
      <c r="R112" s="444"/>
      <c r="S112" s="444"/>
      <c r="T112" s="444"/>
      <c r="U112" s="444"/>
      <c r="V112" s="444"/>
      <c r="W112" s="443"/>
      <c r="X112" s="442"/>
    </row>
    <row r="113" spans="1:24" ht="65.25" customHeight="1" x14ac:dyDescent="0.5">
      <c r="A113" s="441" t="s">
        <v>147</v>
      </c>
      <c r="B113" s="442"/>
      <c r="C113" s="442">
        <v>1201</v>
      </c>
      <c r="D113" s="442">
        <v>1200</v>
      </c>
      <c r="E113" s="448">
        <v>156.37</v>
      </c>
      <c r="F113" s="447">
        <v>15</v>
      </c>
      <c r="G113" s="446">
        <f>E113*F113</f>
        <v>2345.5500000000002</v>
      </c>
      <c r="H113" s="444">
        <v>0</v>
      </c>
      <c r="I113" s="445">
        <v>0</v>
      </c>
      <c r="J113" s="445">
        <v>0</v>
      </c>
      <c r="K113" s="445">
        <v>0</v>
      </c>
      <c r="L113" s="445">
        <v>9.19</v>
      </c>
      <c r="M113" s="444">
        <f>G113+H113+I113+J113+K113+L113</f>
        <v>2354.7400000000002</v>
      </c>
      <c r="N113" s="444">
        <v>0</v>
      </c>
      <c r="O113" s="444">
        <v>0</v>
      </c>
      <c r="P113" s="444">
        <v>0</v>
      </c>
      <c r="Q113" s="444">
        <v>0</v>
      </c>
      <c r="R113" s="444">
        <v>0</v>
      </c>
      <c r="S113" s="444">
        <v>0</v>
      </c>
      <c r="T113" s="444">
        <f>N113+O113+P113+Q113+R113+S113</f>
        <v>0</v>
      </c>
      <c r="U113" s="444">
        <f>M113-T113</f>
        <v>2354.7400000000002</v>
      </c>
      <c r="V113" s="444">
        <v>0</v>
      </c>
      <c r="W113" s="443">
        <f>U113-V113</f>
        <v>2354.7400000000002</v>
      </c>
      <c r="X113" s="442"/>
    </row>
    <row r="114" spans="1:24" ht="65.25" customHeight="1" x14ac:dyDescent="0.5">
      <c r="A114" s="433" t="s">
        <v>475</v>
      </c>
      <c r="B114" s="442"/>
      <c r="C114" s="442"/>
      <c r="D114" s="442"/>
      <c r="E114" s="448"/>
      <c r="F114" s="447"/>
      <c r="G114" s="446"/>
      <c r="H114" s="444"/>
      <c r="I114" s="445"/>
      <c r="J114" s="445"/>
      <c r="K114" s="445"/>
      <c r="L114" s="445"/>
      <c r="M114" s="444"/>
      <c r="N114" s="444"/>
      <c r="O114" s="444"/>
      <c r="P114" s="444"/>
      <c r="Q114" s="444"/>
      <c r="R114" s="444"/>
      <c r="S114" s="444"/>
      <c r="T114" s="444"/>
      <c r="U114" s="444"/>
      <c r="V114" s="444"/>
      <c r="W114" s="443"/>
      <c r="X114" s="442"/>
    </row>
    <row r="115" spans="1:24" ht="65.25" customHeight="1" x14ac:dyDescent="0.5">
      <c r="A115" s="441" t="s">
        <v>147</v>
      </c>
      <c r="B115" s="442"/>
      <c r="C115" s="442">
        <v>1201</v>
      </c>
      <c r="D115" s="442">
        <v>1200</v>
      </c>
      <c r="E115" s="448">
        <v>156.37</v>
      </c>
      <c r="F115" s="447">
        <v>15</v>
      </c>
      <c r="G115" s="446">
        <f>E115*F115</f>
        <v>2345.5500000000002</v>
      </c>
      <c r="H115" s="444">
        <v>0</v>
      </c>
      <c r="I115" s="445">
        <v>0</v>
      </c>
      <c r="J115" s="445">
        <v>0</v>
      </c>
      <c r="K115" s="445">
        <v>0</v>
      </c>
      <c r="L115" s="445">
        <v>9.19</v>
      </c>
      <c r="M115" s="444">
        <f>G115+H115+I115+J115+K115+L115</f>
        <v>2354.7400000000002</v>
      </c>
      <c r="N115" s="444">
        <v>0</v>
      </c>
      <c r="O115" s="444">
        <v>0</v>
      </c>
      <c r="P115" s="444">
        <v>0</v>
      </c>
      <c r="Q115" s="444">
        <v>0</v>
      </c>
      <c r="R115" s="444">
        <v>0</v>
      </c>
      <c r="S115" s="444">
        <v>0</v>
      </c>
      <c r="T115" s="444">
        <f>N115+O115+P115+Q115+R115+S115</f>
        <v>0</v>
      </c>
      <c r="U115" s="444">
        <f>M115-T115</f>
        <v>2354.7400000000002</v>
      </c>
      <c r="V115" s="444">
        <v>0</v>
      </c>
      <c r="W115" s="443">
        <f>U115-V115</f>
        <v>2354.7400000000002</v>
      </c>
      <c r="X115" s="442"/>
    </row>
    <row r="116" spans="1:24" ht="65.25" customHeight="1" x14ac:dyDescent="0.5">
      <c r="A116" s="433" t="s">
        <v>474</v>
      </c>
      <c r="B116" s="442"/>
      <c r="C116" s="442"/>
      <c r="D116" s="442"/>
      <c r="E116" s="448"/>
      <c r="F116" s="447"/>
      <c r="G116" s="446"/>
      <c r="H116" s="444"/>
      <c r="I116" s="445"/>
      <c r="J116" s="445"/>
      <c r="K116" s="445"/>
      <c r="L116" s="445"/>
      <c r="M116" s="444"/>
      <c r="N116" s="444"/>
      <c r="O116" s="444"/>
      <c r="P116" s="444"/>
      <c r="Q116" s="444"/>
      <c r="R116" s="444"/>
      <c r="S116" s="444"/>
      <c r="T116" s="444"/>
      <c r="U116" s="444"/>
      <c r="V116" s="444"/>
      <c r="W116" s="443"/>
      <c r="X116" s="442"/>
    </row>
    <row r="117" spans="1:24" ht="65.25" customHeight="1" x14ac:dyDescent="0.5">
      <c r="A117" s="441" t="s">
        <v>147</v>
      </c>
      <c r="B117" s="442"/>
      <c r="C117" s="442">
        <v>1201</v>
      </c>
      <c r="D117" s="442">
        <v>1200</v>
      </c>
      <c r="E117" s="448">
        <v>134.66659999999999</v>
      </c>
      <c r="F117" s="447">
        <v>15</v>
      </c>
      <c r="G117" s="446">
        <f>E117*F117</f>
        <v>2019.9989999999998</v>
      </c>
      <c r="H117" s="444">
        <v>0</v>
      </c>
      <c r="I117" s="445">
        <v>0</v>
      </c>
      <c r="J117" s="445">
        <v>0</v>
      </c>
      <c r="K117" s="445">
        <v>0</v>
      </c>
      <c r="L117" s="445">
        <v>70.45</v>
      </c>
      <c r="M117" s="444">
        <f>G117+H117+I117+J117+K117+L117</f>
        <v>2090.4489999999996</v>
      </c>
      <c r="N117" s="444">
        <v>0</v>
      </c>
      <c r="O117" s="444">
        <v>0</v>
      </c>
      <c r="P117" s="444">
        <v>0</v>
      </c>
      <c r="Q117" s="444">
        <v>0</v>
      </c>
      <c r="R117" s="444">
        <v>0</v>
      </c>
      <c r="S117" s="444">
        <v>0</v>
      </c>
      <c r="T117" s="444">
        <f>N117+O117+P117+Q117+R117+S117</f>
        <v>0</v>
      </c>
      <c r="U117" s="444">
        <f>M117-T117</f>
        <v>2090.4489999999996</v>
      </c>
      <c r="V117" s="444">
        <v>0</v>
      </c>
      <c r="W117" s="443">
        <f>U117-V117</f>
        <v>2090.4489999999996</v>
      </c>
      <c r="X117" s="442"/>
    </row>
    <row r="118" spans="1:24" ht="65.25" customHeight="1" x14ac:dyDescent="0.5">
      <c r="A118" s="433" t="s">
        <v>473</v>
      </c>
      <c r="B118" s="442"/>
      <c r="C118" s="442"/>
      <c r="D118" s="442"/>
      <c r="E118" s="448"/>
      <c r="F118" s="447"/>
      <c r="G118" s="446"/>
      <c r="H118" s="444"/>
      <c r="I118" s="445"/>
      <c r="J118" s="445"/>
      <c r="K118" s="445"/>
      <c r="L118" s="445"/>
      <c r="M118" s="444"/>
      <c r="N118" s="444"/>
      <c r="O118" s="444"/>
      <c r="P118" s="444"/>
      <c r="Q118" s="444"/>
      <c r="R118" s="444"/>
      <c r="S118" s="444"/>
      <c r="T118" s="444"/>
      <c r="U118" s="444"/>
      <c r="V118" s="444"/>
      <c r="W118" s="443"/>
      <c r="X118" s="442"/>
    </row>
    <row r="119" spans="1:24" ht="65.25" customHeight="1" x14ac:dyDescent="0.5">
      <c r="A119" s="441" t="s">
        <v>173</v>
      </c>
      <c r="B119" s="442"/>
      <c r="C119" s="442">
        <v>1201</v>
      </c>
      <c r="D119" s="442">
        <v>1200</v>
      </c>
      <c r="E119" s="448">
        <v>160.56</v>
      </c>
      <c r="F119" s="447">
        <v>15</v>
      </c>
      <c r="G119" s="446">
        <f>E119*F119</f>
        <v>2408.4</v>
      </c>
      <c r="H119" s="444">
        <v>0</v>
      </c>
      <c r="I119" s="445">
        <v>0</v>
      </c>
      <c r="J119" s="445">
        <v>0</v>
      </c>
      <c r="K119" s="445">
        <v>0</v>
      </c>
      <c r="L119" s="445">
        <v>2.36</v>
      </c>
      <c r="M119" s="444">
        <f>G119+H119+I119+J119+K119+L119</f>
        <v>2410.7600000000002</v>
      </c>
      <c r="N119" s="444">
        <v>0</v>
      </c>
      <c r="O119" s="444">
        <v>0</v>
      </c>
      <c r="P119" s="444">
        <v>0</v>
      </c>
      <c r="Q119" s="444">
        <v>0</v>
      </c>
      <c r="R119" s="444">
        <v>0</v>
      </c>
      <c r="S119" s="444">
        <v>0</v>
      </c>
      <c r="T119" s="444">
        <f>N119+O119+P119+Q119+R119+S119</f>
        <v>0</v>
      </c>
      <c r="U119" s="444">
        <f>M119-T119</f>
        <v>2410.7600000000002</v>
      </c>
      <c r="V119" s="444">
        <v>0</v>
      </c>
      <c r="W119" s="443">
        <f>U119-V119</f>
        <v>2410.7600000000002</v>
      </c>
      <c r="X119" s="442"/>
    </row>
    <row r="120" spans="1:24" ht="65.25" customHeight="1" x14ac:dyDescent="0.5">
      <c r="A120" s="433" t="s">
        <v>472</v>
      </c>
      <c r="B120" s="442"/>
      <c r="C120" s="442"/>
      <c r="D120" s="442"/>
      <c r="E120" s="448"/>
      <c r="F120" s="447"/>
      <c r="G120" s="446"/>
      <c r="H120" s="444"/>
      <c r="I120" s="445"/>
      <c r="J120" s="445"/>
      <c r="K120" s="445"/>
      <c r="L120" s="445"/>
      <c r="M120" s="444"/>
      <c r="N120" s="444"/>
      <c r="O120" s="444"/>
      <c r="P120" s="444"/>
      <c r="Q120" s="444"/>
      <c r="R120" s="444"/>
      <c r="S120" s="444"/>
      <c r="T120" s="444"/>
      <c r="U120" s="444"/>
      <c r="V120" s="444"/>
      <c r="W120" s="443"/>
      <c r="X120" s="442"/>
    </row>
    <row r="121" spans="1:24" ht="65.25" customHeight="1" x14ac:dyDescent="0.5">
      <c r="A121" s="441" t="s">
        <v>173</v>
      </c>
      <c r="B121" s="442"/>
      <c r="C121" s="442">
        <v>1201</v>
      </c>
      <c r="D121" s="442">
        <v>1200</v>
      </c>
      <c r="E121" s="448">
        <v>160.56</v>
      </c>
      <c r="F121" s="447">
        <v>15</v>
      </c>
      <c r="G121" s="446">
        <f>E121*F121</f>
        <v>2408.4</v>
      </c>
      <c r="H121" s="444">
        <v>0</v>
      </c>
      <c r="I121" s="445">
        <v>0</v>
      </c>
      <c r="J121" s="445">
        <v>0</v>
      </c>
      <c r="K121" s="445">
        <v>0</v>
      </c>
      <c r="L121" s="445">
        <v>2.36</v>
      </c>
      <c r="M121" s="444">
        <f>G121+H121+I121+J121+K121+L121</f>
        <v>2410.7600000000002</v>
      </c>
      <c r="N121" s="444">
        <v>0</v>
      </c>
      <c r="O121" s="444">
        <v>0</v>
      </c>
      <c r="P121" s="444">
        <v>0</v>
      </c>
      <c r="Q121" s="444">
        <v>0</v>
      </c>
      <c r="R121" s="444">
        <v>0</v>
      </c>
      <c r="S121" s="444">
        <v>0</v>
      </c>
      <c r="T121" s="444">
        <f>N121+O121+P121+Q121+R121+S121</f>
        <v>0</v>
      </c>
      <c r="U121" s="444">
        <f>M121-T121</f>
        <v>2410.7600000000002</v>
      </c>
      <c r="V121" s="444">
        <v>0</v>
      </c>
      <c r="W121" s="443">
        <f>U121-V121</f>
        <v>2410.7600000000002</v>
      </c>
      <c r="X121" s="442"/>
    </row>
    <row r="122" spans="1:24" ht="65.25" customHeight="1" x14ac:dyDescent="0.5">
      <c r="A122" s="433" t="s">
        <v>471</v>
      </c>
      <c r="B122" s="442"/>
      <c r="C122" s="442"/>
      <c r="D122" s="442"/>
      <c r="E122" s="448"/>
      <c r="F122" s="447"/>
      <c r="G122" s="446"/>
      <c r="H122" s="444"/>
      <c r="I122" s="445"/>
      <c r="J122" s="445"/>
      <c r="K122" s="445"/>
      <c r="L122" s="445"/>
      <c r="M122" s="444"/>
      <c r="N122" s="444"/>
      <c r="O122" s="444"/>
      <c r="P122" s="444"/>
      <c r="Q122" s="444"/>
      <c r="R122" s="444"/>
      <c r="S122" s="444"/>
      <c r="T122" s="444"/>
      <c r="U122" s="444"/>
      <c r="V122" s="444"/>
      <c r="W122" s="443"/>
      <c r="X122" s="442"/>
    </row>
    <row r="123" spans="1:24" ht="65.25" customHeight="1" x14ac:dyDescent="0.5">
      <c r="A123" s="441" t="s">
        <v>173</v>
      </c>
      <c r="B123" s="442"/>
      <c r="C123" s="442">
        <v>1201</v>
      </c>
      <c r="D123" s="442">
        <v>1200</v>
      </c>
      <c r="E123" s="448">
        <v>160.56</v>
      </c>
      <c r="F123" s="447">
        <v>15</v>
      </c>
      <c r="G123" s="446">
        <f>E123*F123</f>
        <v>2408.4</v>
      </c>
      <c r="H123" s="444">
        <v>0</v>
      </c>
      <c r="I123" s="445">
        <v>0</v>
      </c>
      <c r="J123" s="445">
        <v>0</v>
      </c>
      <c r="K123" s="445">
        <v>0</v>
      </c>
      <c r="L123" s="445">
        <v>2.36</v>
      </c>
      <c r="M123" s="444">
        <f>G123+H123+I123+J123+K123+L123</f>
        <v>2410.7600000000002</v>
      </c>
      <c r="N123" s="444">
        <v>0</v>
      </c>
      <c r="O123" s="444">
        <v>0</v>
      </c>
      <c r="P123" s="444">
        <v>0</v>
      </c>
      <c r="Q123" s="444">
        <v>0</v>
      </c>
      <c r="R123" s="444">
        <v>0</v>
      </c>
      <c r="S123" s="444">
        <v>0</v>
      </c>
      <c r="T123" s="444">
        <f>N123+O123+P123+Q123+R123+S123</f>
        <v>0</v>
      </c>
      <c r="U123" s="444">
        <f>M123-T123</f>
        <v>2410.7600000000002</v>
      </c>
      <c r="V123" s="444">
        <v>48.17</v>
      </c>
      <c r="W123" s="443">
        <f>U123-V123</f>
        <v>2362.59</v>
      </c>
      <c r="X123" s="442"/>
    </row>
    <row r="124" spans="1:24" ht="65.25" customHeight="1" x14ac:dyDescent="0.5">
      <c r="A124" s="433" t="s">
        <v>470</v>
      </c>
      <c r="B124" s="442"/>
      <c r="C124" s="442"/>
      <c r="D124" s="442"/>
      <c r="E124" s="448"/>
      <c r="F124" s="447"/>
      <c r="G124" s="446"/>
      <c r="H124" s="444"/>
      <c r="I124" s="445"/>
      <c r="J124" s="445"/>
      <c r="K124" s="445"/>
      <c r="L124" s="445"/>
      <c r="M124" s="444"/>
      <c r="N124" s="444"/>
      <c r="O124" s="444"/>
      <c r="P124" s="444"/>
      <c r="Q124" s="444"/>
      <c r="R124" s="444"/>
      <c r="S124" s="444"/>
      <c r="T124" s="444"/>
      <c r="U124" s="444"/>
      <c r="V124" s="444"/>
      <c r="W124" s="443"/>
      <c r="X124" s="442"/>
    </row>
    <row r="125" spans="1:24" ht="65.25" customHeight="1" x14ac:dyDescent="0.5">
      <c r="A125" s="441" t="s">
        <v>469</v>
      </c>
      <c r="B125" s="442"/>
      <c r="C125" s="442">
        <v>1201</v>
      </c>
      <c r="D125" s="442">
        <v>1200</v>
      </c>
      <c r="E125" s="448">
        <v>124.52</v>
      </c>
      <c r="F125" s="447">
        <v>15</v>
      </c>
      <c r="G125" s="446">
        <f>E125*F125</f>
        <v>1867.8</v>
      </c>
      <c r="H125" s="444">
        <v>0</v>
      </c>
      <c r="I125" s="445">
        <v>0</v>
      </c>
      <c r="J125" s="445">
        <v>0</v>
      </c>
      <c r="K125" s="445">
        <v>0</v>
      </c>
      <c r="L125" s="445">
        <v>80.19</v>
      </c>
      <c r="M125" s="444">
        <f>G125+H125+I125+J125+K125+L125</f>
        <v>1947.99</v>
      </c>
      <c r="N125" s="444">
        <v>0</v>
      </c>
      <c r="O125" s="444">
        <v>0</v>
      </c>
      <c r="P125" s="444">
        <v>0</v>
      </c>
      <c r="Q125" s="444">
        <v>0</v>
      </c>
      <c r="R125" s="444">
        <v>0</v>
      </c>
      <c r="S125" s="444">
        <v>0</v>
      </c>
      <c r="T125" s="444">
        <f>N125+O125+P125+Q125+R125+S125</f>
        <v>0</v>
      </c>
      <c r="U125" s="444">
        <f>M125-T125</f>
        <v>1947.99</v>
      </c>
      <c r="V125" s="444">
        <v>0</v>
      </c>
      <c r="W125" s="443">
        <f>U125-V125</f>
        <v>1947.99</v>
      </c>
      <c r="X125" s="442"/>
    </row>
    <row r="126" spans="1:24" ht="65.25" customHeight="1" x14ac:dyDescent="0.5">
      <c r="A126" s="433" t="s">
        <v>468</v>
      </c>
      <c r="B126" s="442"/>
      <c r="C126" s="442"/>
      <c r="D126" s="442"/>
      <c r="E126" s="448"/>
      <c r="F126" s="447"/>
      <c r="G126" s="446"/>
      <c r="H126" s="444"/>
      <c r="I126" s="445"/>
      <c r="J126" s="445"/>
      <c r="K126" s="445"/>
      <c r="L126" s="445"/>
      <c r="M126" s="444"/>
      <c r="N126" s="444"/>
      <c r="O126" s="444"/>
      <c r="P126" s="444"/>
      <c r="Q126" s="444"/>
      <c r="R126" s="444"/>
      <c r="S126" s="444"/>
      <c r="T126" s="444"/>
      <c r="U126" s="444"/>
      <c r="V126" s="444"/>
      <c r="W126" s="443"/>
      <c r="X126" s="442"/>
    </row>
    <row r="127" spans="1:24" ht="65.25" customHeight="1" x14ac:dyDescent="0.5">
      <c r="A127" s="441" t="s">
        <v>467</v>
      </c>
      <c r="B127" s="442"/>
      <c r="C127" s="442">
        <v>1201</v>
      </c>
      <c r="D127" s="442">
        <v>1200</v>
      </c>
      <c r="E127" s="448">
        <v>146.6</v>
      </c>
      <c r="F127" s="447">
        <v>15</v>
      </c>
      <c r="G127" s="446">
        <f>E127*F127</f>
        <v>2199</v>
      </c>
      <c r="H127" s="444">
        <v>0</v>
      </c>
      <c r="I127" s="445">
        <v>0</v>
      </c>
      <c r="J127" s="445">
        <v>0</v>
      </c>
      <c r="K127" s="445">
        <v>0</v>
      </c>
      <c r="L127" s="445">
        <v>39.61</v>
      </c>
      <c r="M127" s="444">
        <f>G127+H127+I127+J127+K127+L127</f>
        <v>2238.61</v>
      </c>
      <c r="N127" s="444">
        <v>0</v>
      </c>
      <c r="O127" s="444">
        <v>0</v>
      </c>
      <c r="P127" s="444">
        <v>0</v>
      </c>
      <c r="Q127" s="444">
        <v>0</v>
      </c>
      <c r="R127" s="444">
        <v>0</v>
      </c>
      <c r="S127" s="444">
        <v>0</v>
      </c>
      <c r="T127" s="444">
        <f>N127+O127+P127+Q127+R127+S127</f>
        <v>0</v>
      </c>
      <c r="U127" s="444">
        <f>M127-T127</f>
        <v>2238.61</v>
      </c>
      <c r="V127" s="444">
        <v>0</v>
      </c>
      <c r="W127" s="443">
        <f>U127-V127</f>
        <v>2238.61</v>
      </c>
      <c r="X127" s="442"/>
    </row>
    <row r="128" spans="1:24" ht="65.25" customHeight="1" x14ac:dyDescent="0.5">
      <c r="A128" s="433" t="s">
        <v>466</v>
      </c>
      <c r="B128" s="442"/>
      <c r="C128" s="442"/>
      <c r="D128" s="442"/>
      <c r="E128" s="448"/>
      <c r="F128" s="447"/>
      <c r="G128" s="446"/>
      <c r="H128" s="444"/>
      <c r="I128" s="445"/>
      <c r="J128" s="445"/>
      <c r="K128" s="445"/>
      <c r="L128" s="445"/>
      <c r="M128" s="444"/>
      <c r="N128" s="444"/>
      <c r="O128" s="444"/>
      <c r="P128" s="444"/>
      <c r="Q128" s="444"/>
      <c r="R128" s="444"/>
      <c r="S128" s="444"/>
      <c r="T128" s="444"/>
      <c r="U128" s="444"/>
      <c r="V128" s="444"/>
      <c r="W128" s="443"/>
      <c r="X128" s="442"/>
    </row>
    <row r="129" spans="1:24" ht="65.25" customHeight="1" x14ac:dyDescent="0.5">
      <c r="A129" s="441" t="s">
        <v>465</v>
      </c>
      <c r="B129" s="442"/>
      <c r="C129" s="442">
        <v>1201</v>
      </c>
      <c r="D129" s="442">
        <v>1200</v>
      </c>
      <c r="E129" s="448">
        <v>162.22</v>
      </c>
      <c r="F129" s="447">
        <v>15</v>
      </c>
      <c r="G129" s="446">
        <f>E129*F129</f>
        <v>2433.3000000000002</v>
      </c>
      <c r="H129" s="444">
        <v>0</v>
      </c>
      <c r="I129" s="445">
        <v>0</v>
      </c>
      <c r="J129" s="445">
        <v>0</v>
      </c>
      <c r="K129" s="445">
        <v>0</v>
      </c>
      <c r="L129" s="445">
        <v>0</v>
      </c>
      <c r="M129" s="444">
        <f>G129+H129+I129+J129+K129+L129</f>
        <v>2433.3000000000002</v>
      </c>
      <c r="N129" s="444">
        <v>0.36</v>
      </c>
      <c r="O129" s="444">
        <v>0</v>
      </c>
      <c r="P129" s="444">
        <v>0</v>
      </c>
      <c r="Q129" s="444">
        <v>0</v>
      </c>
      <c r="R129" s="444">
        <v>0</v>
      </c>
      <c r="S129" s="444">
        <v>0</v>
      </c>
      <c r="T129" s="444">
        <f>N129+O129+P129+Q129+R129+S129</f>
        <v>0.36</v>
      </c>
      <c r="U129" s="444">
        <f>M129-T129</f>
        <v>2432.94</v>
      </c>
      <c r="V129" s="444">
        <v>0</v>
      </c>
      <c r="W129" s="443">
        <f>U129-V129</f>
        <v>2432.94</v>
      </c>
      <c r="X129" s="442"/>
    </row>
    <row r="130" spans="1:24" ht="65.25" customHeight="1" x14ac:dyDescent="0.5">
      <c r="A130" s="433" t="s">
        <v>464</v>
      </c>
      <c r="B130" s="442"/>
      <c r="C130" s="442"/>
      <c r="D130" s="442"/>
      <c r="E130" s="448"/>
      <c r="F130" s="447"/>
      <c r="G130" s="446"/>
      <c r="H130" s="444"/>
      <c r="I130" s="445"/>
      <c r="J130" s="445"/>
      <c r="K130" s="445"/>
      <c r="L130" s="445"/>
      <c r="M130" s="444"/>
      <c r="N130" s="444"/>
      <c r="O130" s="444"/>
      <c r="P130" s="444"/>
      <c r="Q130" s="444"/>
      <c r="R130" s="444"/>
      <c r="S130" s="444"/>
      <c r="T130" s="444"/>
      <c r="U130" s="444"/>
      <c r="V130" s="444"/>
      <c r="W130" s="443"/>
      <c r="X130" s="442"/>
    </row>
    <row r="131" spans="1:24" ht="65.25" customHeight="1" x14ac:dyDescent="0.5">
      <c r="A131" s="441" t="s">
        <v>462</v>
      </c>
      <c r="B131" s="442"/>
      <c r="C131" s="442">
        <v>1201</v>
      </c>
      <c r="D131" s="442">
        <v>1200</v>
      </c>
      <c r="E131" s="448">
        <v>126.61</v>
      </c>
      <c r="F131" s="447">
        <v>15</v>
      </c>
      <c r="G131" s="446">
        <f>E131*F131</f>
        <v>1899.15</v>
      </c>
      <c r="H131" s="444">
        <v>0</v>
      </c>
      <c r="I131" s="445">
        <v>0</v>
      </c>
      <c r="J131" s="445">
        <v>0</v>
      </c>
      <c r="K131" s="445">
        <v>0</v>
      </c>
      <c r="L131" s="445">
        <v>78.180000000000007</v>
      </c>
      <c r="M131" s="444">
        <f>G131+H131+I131+J131+K131+L131</f>
        <v>1977.3300000000002</v>
      </c>
      <c r="N131" s="444">
        <v>0</v>
      </c>
      <c r="O131" s="444">
        <v>0</v>
      </c>
      <c r="P131" s="444">
        <v>0</v>
      </c>
      <c r="Q131" s="444">
        <v>0</v>
      </c>
      <c r="R131" s="444">
        <v>0</v>
      </c>
      <c r="S131" s="444">
        <v>0</v>
      </c>
      <c r="T131" s="444">
        <f>N131+O131+P131+Q131+R131+S131</f>
        <v>0</v>
      </c>
      <c r="U131" s="444">
        <f>M131-T131</f>
        <v>1977.3300000000002</v>
      </c>
      <c r="V131" s="444">
        <v>0</v>
      </c>
      <c r="W131" s="443">
        <f>U131-V131</f>
        <v>1977.3300000000002</v>
      </c>
      <c r="X131" s="442"/>
    </row>
    <row r="132" spans="1:24" ht="65.25" customHeight="1" x14ac:dyDescent="0.5">
      <c r="A132" s="433" t="s">
        <v>463</v>
      </c>
      <c r="B132" s="442"/>
      <c r="C132" s="442"/>
      <c r="D132" s="442"/>
      <c r="E132" s="448"/>
      <c r="F132" s="447"/>
      <c r="G132" s="446"/>
      <c r="H132" s="444"/>
      <c r="I132" s="445"/>
      <c r="J132" s="445"/>
      <c r="K132" s="445"/>
      <c r="L132" s="445"/>
      <c r="M132" s="444"/>
      <c r="N132" s="444"/>
      <c r="O132" s="444"/>
      <c r="P132" s="444"/>
      <c r="Q132" s="444"/>
      <c r="R132" s="444"/>
      <c r="S132" s="444"/>
      <c r="T132" s="444"/>
      <c r="U132" s="444"/>
      <c r="V132" s="444"/>
      <c r="W132" s="443"/>
      <c r="X132" s="442"/>
    </row>
    <row r="133" spans="1:24" ht="65.25" customHeight="1" x14ac:dyDescent="0.5">
      <c r="A133" s="441" t="s">
        <v>462</v>
      </c>
      <c r="B133" s="442"/>
      <c r="C133" s="442">
        <v>1201</v>
      </c>
      <c r="D133" s="442">
        <v>1200</v>
      </c>
      <c r="E133" s="448">
        <v>139.91</v>
      </c>
      <c r="F133" s="447">
        <v>15</v>
      </c>
      <c r="G133" s="446">
        <f>E133*F133</f>
        <v>2098.65</v>
      </c>
      <c r="H133" s="444">
        <v>0</v>
      </c>
      <c r="I133" s="445">
        <v>0</v>
      </c>
      <c r="J133" s="445">
        <v>0</v>
      </c>
      <c r="K133" s="445">
        <v>0</v>
      </c>
      <c r="L133" s="445">
        <v>64.459999999999994</v>
      </c>
      <c r="M133" s="444">
        <f>G133+H133+I133+J133+K133+L133</f>
        <v>2163.11</v>
      </c>
      <c r="N133" s="444">
        <v>0</v>
      </c>
      <c r="O133" s="444">
        <v>0</v>
      </c>
      <c r="P133" s="444">
        <v>0</v>
      </c>
      <c r="Q133" s="444">
        <v>0</v>
      </c>
      <c r="R133" s="444">
        <v>0</v>
      </c>
      <c r="S133" s="444">
        <v>0</v>
      </c>
      <c r="T133" s="444">
        <f>N133+O133+P133+Q133+R133+S133</f>
        <v>0</v>
      </c>
      <c r="U133" s="444">
        <f>M133-T133</f>
        <v>2163.11</v>
      </c>
      <c r="V133" s="444">
        <v>0</v>
      </c>
      <c r="W133" s="443">
        <f>U133-V133</f>
        <v>2163.11</v>
      </c>
      <c r="X133" s="442"/>
    </row>
    <row r="134" spans="1:24" ht="65.25" customHeight="1" x14ac:dyDescent="0.5">
      <c r="A134" s="433" t="s">
        <v>461</v>
      </c>
      <c r="B134" s="442"/>
      <c r="C134" s="442"/>
      <c r="D134" s="442"/>
      <c r="E134" s="448"/>
      <c r="F134" s="447"/>
      <c r="G134" s="446"/>
      <c r="H134" s="444"/>
      <c r="I134" s="445"/>
      <c r="J134" s="445"/>
      <c r="K134" s="445"/>
      <c r="L134" s="445"/>
      <c r="M134" s="444"/>
      <c r="N134" s="444"/>
      <c r="O134" s="444"/>
      <c r="P134" s="444"/>
      <c r="Q134" s="444"/>
      <c r="R134" s="444"/>
      <c r="S134" s="444"/>
      <c r="T134" s="444"/>
      <c r="U134" s="444"/>
      <c r="V134" s="444"/>
      <c r="W134" s="443"/>
      <c r="X134" s="442"/>
    </row>
    <row r="135" spans="1:24" ht="65.25" customHeight="1" x14ac:dyDescent="0.5">
      <c r="A135" s="441" t="s">
        <v>460</v>
      </c>
      <c r="B135" s="442"/>
      <c r="C135" s="442">
        <v>1201</v>
      </c>
      <c r="D135" s="442">
        <v>1200</v>
      </c>
      <c r="E135" s="448">
        <v>104.02</v>
      </c>
      <c r="F135" s="447">
        <v>15</v>
      </c>
      <c r="G135" s="446">
        <f>E135*F135</f>
        <v>1560.3</v>
      </c>
      <c r="H135" s="444">
        <v>0</v>
      </c>
      <c r="I135" s="445">
        <v>0</v>
      </c>
      <c r="J135" s="445">
        <v>0</v>
      </c>
      <c r="K135" s="445">
        <v>0</v>
      </c>
      <c r="L135" s="445">
        <v>111.71</v>
      </c>
      <c r="M135" s="444">
        <f>G135+H135+I135+J135+K135+L135</f>
        <v>1672.01</v>
      </c>
      <c r="N135" s="444">
        <v>0</v>
      </c>
      <c r="O135" s="444">
        <v>0</v>
      </c>
      <c r="P135" s="444">
        <v>0</v>
      </c>
      <c r="Q135" s="444">
        <v>0</v>
      </c>
      <c r="R135" s="444">
        <v>0</v>
      </c>
      <c r="S135" s="444">
        <v>0</v>
      </c>
      <c r="T135" s="444">
        <f>N135+O135+P135+Q135+R135+S135</f>
        <v>0</v>
      </c>
      <c r="U135" s="444">
        <f>M135-T135</f>
        <v>1672.01</v>
      </c>
      <c r="V135" s="444">
        <v>0</v>
      </c>
      <c r="W135" s="443">
        <f>U135-V135</f>
        <v>1672.01</v>
      </c>
      <c r="X135" s="442"/>
    </row>
    <row r="136" spans="1:24" ht="65.25" customHeight="1" x14ac:dyDescent="0.5">
      <c r="A136" s="433" t="s">
        <v>459</v>
      </c>
      <c r="B136" s="442"/>
      <c r="C136" s="442"/>
      <c r="D136" s="442"/>
      <c r="E136" s="448"/>
      <c r="F136" s="447"/>
      <c r="G136" s="446"/>
      <c r="H136" s="444"/>
      <c r="I136" s="445"/>
      <c r="J136" s="445"/>
      <c r="K136" s="445"/>
      <c r="L136" s="445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3"/>
      <c r="X136" s="442"/>
    </row>
    <row r="137" spans="1:24" ht="65.25" customHeight="1" x14ac:dyDescent="0.5">
      <c r="A137" s="441" t="s">
        <v>458</v>
      </c>
      <c r="B137" s="442"/>
      <c r="C137" s="442">
        <v>1201</v>
      </c>
      <c r="D137" s="442">
        <v>1200</v>
      </c>
      <c r="E137" s="448">
        <v>140.38</v>
      </c>
      <c r="F137" s="447">
        <v>15</v>
      </c>
      <c r="G137" s="446">
        <f>E137*F137</f>
        <v>2105.6999999999998</v>
      </c>
      <c r="H137" s="444">
        <v>0</v>
      </c>
      <c r="I137" s="445">
        <v>0</v>
      </c>
      <c r="J137" s="445">
        <v>0</v>
      </c>
      <c r="K137" s="445">
        <v>0</v>
      </c>
      <c r="L137" s="445">
        <v>63.69</v>
      </c>
      <c r="M137" s="444">
        <f>G137+H137+I137+J137+K137+L137</f>
        <v>2169.39</v>
      </c>
      <c r="N137" s="444">
        <v>0</v>
      </c>
      <c r="O137" s="444">
        <f>G137*1.1875%</f>
        <v>25.005187499999998</v>
      </c>
      <c r="P137" s="444">
        <v>0</v>
      </c>
      <c r="Q137" s="444">
        <v>0</v>
      </c>
      <c r="R137" s="444">
        <v>0</v>
      </c>
      <c r="S137" s="444">
        <v>0</v>
      </c>
      <c r="T137" s="444">
        <f>N137+O137+P137+Q137+R137+S137</f>
        <v>25.005187499999998</v>
      </c>
      <c r="U137" s="444">
        <f>M137-T137</f>
        <v>2144.3848125</v>
      </c>
      <c r="V137" s="444">
        <v>0</v>
      </c>
      <c r="W137" s="443">
        <f>U137-V137</f>
        <v>2144.3848125</v>
      </c>
      <c r="X137" s="442"/>
    </row>
    <row r="138" spans="1:24" ht="65.25" customHeight="1" x14ac:dyDescent="0.5">
      <c r="A138" s="433" t="s">
        <v>457</v>
      </c>
      <c r="B138" s="442"/>
      <c r="C138" s="442"/>
      <c r="D138" s="442"/>
      <c r="E138" s="448"/>
      <c r="F138" s="447"/>
      <c r="G138" s="446"/>
      <c r="H138" s="444"/>
      <c r="I138" s="445"/>
      <c r="J138" s="445"/>
      <c r="K138" s="445"/>
      <c r="L138" s="445"/>
      <c r="M138" s="444"/>
      <c r="N138" s="444"/>
      <c r="O138" s="444"/>
      <c r="P138" s="444"/>
      <c r="Q138" s="444"/>
      <c r="R138" s="444"/>
      <c r="S138" s="444"/>
      <c r="T138" s="444"/>
      <c r="U138" s="444"/>
      <c r="V138" s="444"/>
      <c r="W138" s="443"/>
      <c r="X138" s="442"/>
    </row>
    <row r="139" spans="1:24" ht="65.25" customHeight="1" x14ac:dyDescent="0.5">
      <c r="A139" s="441" t="s">
        <v>456</v>
      </c>
      <c r="B139" s="442"/>
      <c r="C139" s="442">
        <v>1201</v>
      </c>
      <c r="D139" s="442">
        <v>1200</v>
      </c>
      <c r="E139" s="448">
        <v>140.38</v>
      </c>
      <c r="F139" s="447">
        <v>15</v>
      </c>
      <c r="G139" s="446">
        <f>E139*F139</f>
        <v>2105.6999999999998</v>
      </c>
      <c r="H139" s="444">
        <v>0</v>
      </c>
      <c r="I139" s="445">
        <v>0</v>
      </c>
      <c r="J139" s="445">
        <v>0</v>
      </c>
      <c r="K139" s="445">
        <v>0</v>
      </c>
      <c r="L139" s="445">
        <v>63.69</v>
      </c>
      <c r="M139" s="444">
        <f>G139+H139+I139+J139+K139+L139</f>
        <v>2169.39</v>
      </c>
      <c r="N139" s="444">
        <v>0</v>
      </c>
      <c r="O139" s="444">
        <v>0</v>
      </c>
      <c r="P139" s="444">
        <v>0</v>
      </c>
      <c r="Q139" s="444">
        <v>0</v>
      </c>
      <c r="R139" s="444">
        <v>0</v>
      </c>
      <c r="S139" s="444">
        <v>0</v>
      </c>
      <c r="T139" s="444">
        <f>N139+O139+P139+Q139+R139+S139</f>
        <v>0</v>
      </c>
      <c r="U139" s="444">
        <f>M139-T139</f>
        <v>2169.39</v>
      </c>
      <c r="V139" s="444">
        <v>0</v>
      </c>
      <c r="W139" s="443">
        <f>U139-V139</f>
        <v>2169.39</v>
      </c>
      <c r="X139" s="442"/>
    </row>
    <row r="140" spans="1:24" ht="65.25" customHeight="1" x14ac:dyDescent="0.5">
      <c r="A140" s="433" t="s">
        <v>455</v>
      </c>
      <c r="B140" s="442"/>
      <c r="C140" s="442"/>
      <c r="D140" s="442"/>
      <c r="E140" s="448"/>
      <c r="F140" s="447"/>
      <c r="G140" s="446"/>
      <c r="H140" s="444"/>
      <c r="I140" s="445"/>
      <c r="J140" s="445"/>
      <c r="K140" s="445"/>
      <c r="L140" s="445"/>
      <c r="M140" s="444"/>
      <c r="N140" s="444"/>
      <c r="O140" s="444"/>
      <c r="P140" s="444"/>
      <c r="Q140" s="444"/>
      <c r="R140" s="444"/>
      <c r="S140" s="444"/>
      <c r="T140" s="444"/>
      <c r="U140" s="444"/>
      <c r="V140" s="444"/>
      <c r="W140" s="443"/>
      <c r="X140" s="442"/>
    </row>
    <row r="141" spans="1:24" ht="65.25" customHeight="1" x14ac:dyDescent="0.5">
      <c r="A141" s="441" t="s">
        <v>127</v>
      </c>
      <c r="B141" s="442"/>
      <c r="C141" s="442">
        <v>1201</v>
      </c>
      <c r="D141" s="442">
        <v>1200</v>
      </c>
      <c r="E141" s="448">
        <v>183.6</v>
      </c>
      <c r="F141" s="447">
        <v>15</v>
      </c>
      <c r="G141" s="446">
        <f>E141*F141</f>
        <v>2754</v>
      </c>
      <c r="H141" s="444">
        <v>0</v>
      </c>
      <c r="I141" s="445">
        <v>0</v>
      </c>
      <c r="J141" s="445">
        <v>0</v>
      </c>
      <c r="K141" s="445">
        <v>0</v>
      </c>
      <c r="L141" s="445">
        <v>0</v>
      </c>
      <c r="M141" s="444">
        <f>G141+H141+I141+J141+K141+L141</f>
        <v>2754</v>
      </c>
      <c r="N141" s="444">
        <v>50.17</v>
      </c>
      <c r="O141" s="444">
        <v>0</v>
      </c>
      <c r="P141" s="444">
        <v>0</v>
      </c>
      <c r="Q141" s="444">
        <v>0</v>
      </c>
      <c r="R141" s="444">
        <v>0</v>
      </c>
      <c r="S141" s="444">
        <v>0</v>
      </c>
      <c r="T141" s="444">
        <f>N141+O141+P141+Q141+R141+S141</f>
        <v>50.17</v>
      </c>
      <c r="U141" s="444">
        <f>M141-T141</f>
        <v>2703.83</v>
      </c>
      <c r="V141" s="444">
        <v>0</v>
      </c>
      <c r="W141" s="443">
        <f>U141-V141</f>
        <v>2703.83</v>
      </c>
      <c r="X141" s="442"/>
    </row>
    <row r="142" spans="1:24" ht="65.25" customHeight="1" x14ac:dyDescent="0.5">
      <c r="A142" s="433" t="s">
        <v>454</v>
      </c>
      <c r="B142" s="442"/>
      <c r="C142" s="442"/>
      <c r="D142" s="442"/>
      <c r="E142" s="448"/>
      <c r="F142" s="447"/>
      <c r="G142" s="446"/>
      <c r="H142" s="444"/>
      <c r="I142" s="445"/>
      <c r="J142" s="445"/>
      <c r="K142" s="445"/>
      <c r="L142" s="445"/>
      <c r="M142" s="444"/>
      <c r="N142" s="444"/>
      <c r="O142" s="444"/>
      <c r="P142" s="444"/>
      <c r="Q142" s="444"/>
      <c r="R142" s="444"/>
      <c r="S142" s="444"/>
      <c r="T142" s="444"/>
      <c r="U142" s="444"/>
      <c r="V142" s="444"/>
      <c r="W142" s="443"/>
      <c r="X142" s="442"/>
    </row>
    <row r="143" spans="1:24" ht="65.25" customHeight="1" x14ac:dyDescent="0.5">
      <c r="A143" s="441" t="s">
        <v>451</v>
      </c>
      <c r="B143" s="442"/>
      <c r="C143" s="442">
        <v>1201</v>
      </c>
      <c r="D143" s="442">
        <v>1200</v>
      </c>
      <c r="E143" s="448">
        <v>165.24</v>
      </c>
      <c r="F143" s="447">
        <v>14</v>
      </c>
      <c r="G143" s="446">
        <f>E143*F143</f>
        <v>2313.36</v>
      </c>
      <c r="H143" s="444">
        <v>0</v>
      </c>
      <c r="I143" s="445">
        <v>0</v>
      </c>
      <c r="J143" s="445">
        <v>0</v>
      </c>
      <c r="K143" s="445">
        <v>0</v>
      </c>
      <c r="L143" s="445">
        <v>27.17</v>
      </c>
      <c r="M143" s="444">
        <f>G143+H143+I143+J143+K143+L143</f>
        <v>2340.5300000000002</v>
      </c>
      <c r="N143" s="444">
        <v>0</v>
      </c>
      <c r="O143" s="444">
        <v>0</v>
      </c>
      <c r="P143" s="444">
        <v>0</v>
      </c>
      <c r="Q143" s="444">
        <v>0</v>
      </c>
      <c r="R143" s="444">
        <v>0</v>
      </c>
      <c r="S143" s="444">
        <v>0</v>
      </c>
      <c r="T143" s="444">
        <f>N143+O143+P143+Q143+R143+S143</f>
        <v>0</v>
      </c>
      <c r="U143" s="444">
        <f>M143-T143</f>
        <v>2340.5300000000002</v>
      </c>
      <c r="V143" s="444">
        <v>0</v>
      </c>
      <c r="W143" s="443">
        <f>U143-V143</f>
        <v>2340.5300000000002</v>
      </c>
      <c r="X143" s="442"/>
    </row>
    <row r="144" spans="1:24" ht="65.25" customHeight="1" x14ac:dyDescent="0.5">
      <c r="A144" s="433" t="s">
        <v>453</v>
      </c>
      <c r="B144" s="442"/>
      <c r="C144" s="442"/>
      <c r="D144" s="442"/>
      <c r="E144" s="448"/>
      <c r="F144" s="447"/>
      <c r="G144" s="446"/>
      <c r="H144" s="444"/>
      <c r="I144" s="445"/>
      <c r="J144" s="445"/>
      <c r="K144" s="445"/>
      <c r="L144" s="445"/>
      <c r="M144" s="444"/>
      <c r="N144" s="444"/>
      <c r="O144" s="444"/>
      <c r="P144" s="444"/>
      <c r="Q144" s="444"/>
      <c r="R144" s="444"/>
      <c r="S144" s="444"/>
      <c r="T144" s="444"/>
      <c r="U144" s="444"/>
      <c r="V144" s="444"/>
      <c r="W144" s="443"/>
      <c r="X144" s="442"/>
    </row>
    <row r="145" spans="1:24" ht="65.25" customHeight="1" x14ac:dyDescent="0.5">
      <c r="A145" s="441" t="s">
        <v>451</v>
      </c>
      <c r="B145" s="442"/>
      <c r="C145" s="442">
        <v>1201</v>
      </c>
      <c r="D145" s="442">
        <v>1200</v>
      </c>
      <c r="E145" s="448">
        <v>183.6</v>
      </c>
      <c r="F145" s="447">
        <v>15</v>
      </c>
      <c r="G145" s="446">
        <f>E145*F145</f>
        <v>2754</v>
      </c>
      <c r="H145" s="444">
        <v>0</v>
      </c>
      <c r="I145" s="445">
        <v>0</v>
      </c>
      <c r="J145" s="445">
        <v>0</v>
      </c>
      <c r="K145" s="445">
        <v>0</v>
      </c>
      <c r="L145" s="445">
        <v>0</v>
      </c>
      <c r="M145" s="444">
        <f>G145+H145+I145+J145+K145+L145</f>
        <v>2754</v>
      </c>
      <c r="N145" s="444">
        <v>50.17</v>
      </c>
      <c r="O145" s="444">
        <v>0</v>
      </c>
      <c r="P145" s="444">
        <v>0</v>
      </c>
      <c r="Q145" s="444">
        <v>0</v>
      </c>
      <c r="R145" s="444">
        <v>0</v>
      </c>
      <c r="S145" s="444">
        <v>0</v>
      </c>
      <c r="T145" s="444">
        <f>N145+O145+P145+Q145+R145+S145</f>
        <v>50.17</v>
      </c>
      <c r="U145" s="444">
        <f>M145-T145</f>
        <v>2703.83</v>
      </c>
      <c r="V145" s="444">
        <v>0</v>
      </c>
      <c r="W145" s="443">
        <f>U145-V145</f>
        <v>2703.83</v>
      </c>
      <c r="X145" s="442"/>
    </row>
    <row r="146" spans="1:24" ht="65.25" customHeight="1" x14ac:dyDescent="0.5">
      <c r="A146" s="433" t="s">
        <v>452</v>
      </c>
      <c r="B146" s="442"/>
      <c r="C146" s="442"/>
      <c r="D146" s="442"/>
      <c r="E146" s="448"/>
      <c r="F146" s="447"/>
      <c r="G146" s="446"/>
      <c r="H146" s="444"/>
      <c r="I146" s="445"/>
      <c r="J146" s="445"/>
      <c r="K146" s="445"/>
      <c r="L146" s="445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3"/>
      <c r="X146" s="442"/>
    </row>
    <row r="147" spans="1:24" ht="65.25" customHeight="1" x14ac:dyDescent="0.5">
      <c r="A147" s="441" t="s">
        <v>451</v>
      </c>
      <c r="B147" s="442"/>
      <c r="C147" s="442">
        <v>1201</v>
      </c>
      <c r="D147" s="442">
        <v>1200</v>
      </c>
      <c r="E147" s="448">
        <v>167.26666</v>
      </c>
      <c r="F147" s="447">
        <v>15</v>
      </c>
      <c r="G147" s="446">
        <f>E147*F147</f>
        <v>2508.9998999999998</v>
      </c>
      <c r="H147" s="444">
        <v>0</v>
      </c>
      <c r="I147" s="445">
        <v>0</v>
      </c>
      <c r="J147" s="445">
        <v>0</v>
      </c>
      <c r="K147" s="445">
        <v>0</v>
      </c>
      <c r="L147" s="445">
        <v>0</v>
      </c>
      <c r="M147" s="444">
        <f>G147+H147+I147+J147+K147+L147</f>
        <v>2508.9998999999998</v>
      </c>
      <c r="N147" s="444">
        <v>8.6</v>
      </c>
      <c r="O147" s="444">
        <v>0</v>
      </c>
      <c r="P147" s="444">
        <v>0</v>
      </c>
      <c r="Q147" s="444">
        <v>0</v>
      </c>
      <c r="R147" s="444">
        <v>0</v>
      </c>
      <c r="S147" s="444">
        <v>0</v>
      </c>
      <c r="T147" s="444">
        <f>N147+O147+P147+Q147+R147+S147</f>
        <v>8.6</v>
      </c>
      <c r="U147" s="444">
        <f>M147-T147</f>
        <v>2500.3998999999999</v>
      </c>
      <c r="V147" s="444">
        <v>0</v>
      </c>
      <c r="W147" s="443">
        <f>U147-V147</f>
        <v>2500.3998999999999</v>
      </c>
      <c r="X147" s="442"/>
    </row>
    <row r="148" spans="1:24" ht="65.25" customHeight="1" x14ac:dyDescent="0.5">
      <c r="A148" s="433" t="s">
        <v>450</v>
      </c>
      <c r="B148" s="442"/>
      <c r="C148" s="442"/>
      <c r="D148" s="442"/>
      <c r="E148" s="448"/>
      <c r="F148" s="447"/>
      <c r="G148" s="446"/>
      <c r="H148" s="444"/>
      <c r="I148" s="445"/>
      <c r="J148" s="445"/>
      <c r="K148" s="445"/>
      <c r="L148" s="445"/>
      <c r="M148" s="444"/>
      <c r="N148" s="444"/>
      <c r="O148" s="444"/>
      <c r="P148" s="444"/>
      <c r="Q148" s="444"/>
      <c r="R148" s="444"/>
      <c r="S148" s="444"/>
      <c r="T148" s="444"/>
      <c r="U148" s="444"/>
      <c r="V148" s="444"/>
      <c r="W148" s="443"/>
      <c r="X148" s="442"/>
    </row>
    <row r="149" spans="1:24" ht="65.25" customHeight="1" x14ac:dyDescent="0.5">
      <c r="A149" s="441" t="s">
        <v>208</v>
      </c>
      <c r="B149" s="434"/>
      <c r="C149" s="434">
        <v>1201</v>
      </c>
      <c r="D149" s="434">
        <v>1200</v>
      </c>
      <c r="E149" s="440">
        <v>191.13</v>
      </c>
      <c r="F149" s="439">
        <v>15</v>
      </c>
      <c r="G149" s="438">
        <f>E149*F149</f>
        <v>2866.95</v>
      </c>
      <c r="H149" s="436">
        <v>0</v>
      </c>
      <c r="I149" s="437">
        <v>0</v>
      </c>
      <c r="J149" s="437">
        <v>0</v>
      </c>
      <c r="K149" s="437">
        <v>0</v>
      </c>
      <c r="L149" s="437">
        <v>0</v>
      </c>
      <c r="M149" s="436">
        <f>G149+H149+I149+J149+K149+L149</f>
        <v>2866.95</v>
      </c>
      <c r="N149" s="436">
        <v>62.46</v>
      </c>
      <c r="O149" s="436">
        <f>G149*1.1875%</f>
        <v>34.045031250000001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96.505031250000002</v>
      </c>
      <c r="U149" s="436">
        <f>M149-T149</f>
        <v>2770.44496875</v>
      </c>
      <c r="V149" s="436">
        <v>0</v>
      </c>
      <c r="W149" s="435">
        <f>U149-V149</f>
        <v>2770.44496875</v>
      </c>
      <c r="X149" s="434"/>
    </row>
    <row r="150" spans="1:24" ht="65.25" customHeight="1" x14ac:dyDescent="0.5">
      <c r="A150" s="433" t="s">
        <v>449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208</v>
      </c>
      <c r="B151" s="434"/>
      <c r="C151" s="434">
        <v>1201</v>
      </c>
      <c r="D151" s="434">
        <v>1200</v>
      </c>
      <c r="E151" s="440">
        <v>207.33330000000001</v>
      </c>
      <c r="F151" s="439">
        <v>15</v>
      </c>
      <c r="G151" s="438">
        <f>E151*F151</f>
        <v>3109.9994999999999</v>
      </c>
      <c r="H151" s="436">
        <v>0</v>
      </c>
      <c r="I151" s="437">
        <v>0</v>
      </c>
      <c r="J151" s="437">
        <v>0</v>
      </c>
      <c r="K151" s="437">
        <v>0</v>
      </c>
      <c r="L151" s="437">
        <v>0</v>
      </c>
      <c r="M151" s="436">
        <f>G151+H151+I151+J151+K151+L151</f>
        <v>3109.9994999999999</v>
      </c>
      <c r="N151" s="436">
        <v>109.18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109.18</v>
      </c>
      <c r="U151" s="436">
        <f>M151-T151</f>
        <v>3000.8195000000001</v>
      </c>
      <c r="V151" s="436">
        <v>0</v>
      </c>
      <c r="W151" s="435">
        <f>U151-V151</f>
        <v>3000.8195000000001</v>
      </c>
      <c r="X151" s="434"/>
    </row>
    <row r="152" spans="1:24" ht="65.25" customHeight="1" x14ac:dyDescent="0.5">
      <c r="A152" s="433" t="s">
        <v>448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208</v>
      </c>
      <c r="B153" s="434"/>
      <c r="C153" s="434">
        <v>1201</v>
      </c>
      <c r="D153" s="434">
        <v>1200</v>
      </c>
      <c r="E153" s="440">
        <v>207.33330000000001</v>
      </c>
      <c r="F153" s="439">
        <v>15</v>
      </c>
      <c r="G153" s="438">
        <f>E153*F153</f>
        <v>3109.9994999999999</v>
      </c>
      <c r="H153" s="436">
        <v>0</v>
      </c>
      <c r="I153" s="437">
        <v>0</v>
      </c>
      <c r="J153" s="437">
        <v>0</v>
      </c>
      <c r="K153" s="437">
        <v>0</v>
      </c>
      <c r="L153" s="437">
        <v>0</v>
      </c>
      <c r="M153" s="436">
        <f>G153+H153+I153+J153+K153+L153</f>
        <v>3109.9994999999999</v>
      </c>
      <c r="N153" s="436">
        <v>109.18</v>
      </c>
      <c r="O153" s="436">
        <f>G153*1.1875%</f>
        <v>36.931244062499999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146.11124406250002</v>
      </c>
      <c r="U153" s="436">
        <f>M153-T153</f>
        <v>2963.8882559374997</v>
      </c>
      <c r="V153" s="436">
        <v>0</v>
      </c>
      <c r="W153" s="435">
        <f>U153-V153</f>
        <v>2963.8882559374997</v>
      </c>
      <c r="X153" s="434"/>
    </row>
    <row r="154" spans="1:24" ht="65.25" customHeight="1" x14ac:dyDescent="0.5">
      <c r="A154" s="433" t="s">
        <v>447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208</v>
      </c>
      <c r="B155" s="434"/>
      <c r="C155" s="434">
        <v>1201</v>
      </c>
      <c r="D155" s="434">
        <v>1200</v>
      </c>
      <c r="E155" s="440">
        <v>157.25</v>
      </c>
      <c r="F155" s="439">
        <v>15</v>
      </c>
      <c r="G155" s="438">
        <f>E155*F155</f>
        <v>2358.75</v>
      </c>
      <c r="H155" s="436">
        <v>0</v>
      </c>
      <c r="I155" s="437">
        <v>0</v>
      </c>
      <c r="J155" s="437">
        <v>0</v>
      </c>
      <c r="K155" s="437">
        <v>0</v>
      </c>
      <c r="L155" s="437">
        <v>7.75</v>
      </c>
      <c r="M155" s="436">
        <f>G155+H155+I155+J155+K155+L155</f>
        <v>2366.5</v>
      </c>
      <c r="N155" s="436">
        <v>0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0</v>
      </c>
      <c r="U155" s="436">
        <f>M155-T155</f>
        <v>2366.5</v>
      </c>
      <c r="V155" s="436">
        <v>47.18</v>
      </c>
      <c r="W155" s="435">
        <f>U155-V155</f>
        <v>2319.3200000000002</v>
      </c>
      <c r="X155" s="434"/>
    </row>
    <row r="156" spans="1:24" ht="65.25" customHeight="1" x14ac:dyDescent="0.5">
      <c r="A156" s="433" t="s">
        <v>446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208</v>
      </c>
      <c r="B157" s="434"/>
      <c r="C157" s="434">
        <v>1201</v>
      </c>
      <c r="D157" s="434">
        <v>1200</v>
      </c>
      <c r="E157" s="440">
        <v>238.92</v>
      </c>
      <c r="F157" s="439">
        <v>15</v>
      </c>
      <c r="G157" s="438">
        <f>E157*F157</f>
        <v>3583.7999999999997</v>
      </c>
      <c r="H157" s="436">
        <v>0</v>
      </c>
      <c r="I157" s="437">
        <v>0</v>
      </c>
      <c r="J157" s="437">
        <v>0</v>
      </c>
      <c r="K157" s="437">
        <v>0</v>
      </c>
      <c r="L157" s="437">
        <v>0</v>
      </c>
      <c r="M157" s="436">
        <f>G157+H157+I157+J157+K157+L157</f>
        <v>3583.7999999999997</v>
      </c>
      <c r="N157" s="436">
        <v>178.46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178.46</v>
      </c>
      <c r="U157" s="436">
        <f>M157-T157</f>
        <v>3405.3399999999997</v>
      </c>
      <c r="V157" s="436">
        <v>0</v>
      </c>
      <c r="W157" s="435">
        <f>U157-V157</f>
        <v>3405.3399999999997</v>
      </c>
      <c r="X157" s="434"/>
    </row>
    <row r="158" spans="1:24" ht="65.25" customHeight="1" x14ac:dyDescent="0.5">
      <c r="A158" s="433" t="s">
        <v>445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208</v>
      </c>
      <c r="B159" s="434"/>
      <c r="C159" s="434">
        <v>1201</v>
      </c>
      <c r="D159" s="434">
        <v>1200</v>
      </c>
      <c r="E159" s="440">
        <v>140.82</v>
      </c>
      <c r="F159" s="439">
        <v>15</v>
      </c>
      <c r="G159" s="438">
        <f>E159*F159</f>
        <v>2112.2999999999997</v>
      </c>
      <c r="H159" s="436">
        <v>0</v>
      </c>
      <c r="I159" s="437">
        <v>0</v>
      </c>
      <c r="J159" s="437">
        <v>0</v>
      </c>
      <c r="K159" s="437">
        <v>0</v>
      </c>
      <c r="L159" s="437">
        <v>62.97</v>
      </c>
      <c r="M159" s="436">
        <f>G159+H159+I159+J159+K159+L159</f>
        <v>2175.2699999999995</v>
      </c>
      <c r="N159" s="436">
        <v>0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0</v>
      </c>
      <c r="U159" s="436">
        <f>M159-T159</f>
        <v>2175.2699999999995</v>
      </c>
      <c r="V159" s="436">
        <v>42.25</v>
      </c>
      <c r="W159" s="435">
        <f>U159-V159</f>
        <v>2133.0199999999995</v>
      </c>
      <c r="X159" s="434"/>
    </row>
    <row r="160" spans="1:24" ht="65.25" customHeight="1" x14ac:dyDescent="0.5">
      <c r="A160" s="433" t="s">
        <v>444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206</v>
      </c>
      <c r="B161" s="434"/>
      <c r="C161" s="434">
        <v>1201</v>
      </c>
      <c r="D161" s="434">
        <v>1200</v>
      </c>
      <c r="E161" s="440">
        <v>264.92</v>
      </c>
      <c r="F161" s="439">
        <v>15</v>
      </c>
      <c r="G161" s="438">
        <f>E161*F161</f>
        <v>3973.8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3973.8</v>
      </c>
      <c r="N161" s="436">
        <v>344.9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344.9</v>
      </c>
      <c r="U161" s="436">
        <f>M161-T161</f>
        <v>3628.9</v>
      </c>
      <c r="V161" s="436">
        <v>0</v>
      </c>
      <c r="W161" s="435">
        <f>U161-V161</f>
        <v>3628.9</v>
      </c>
      <c r="X161" s="434"/>
    </row>
    <row r="162" spans="1:24" ht="65.25" customHeight="1" x14ac:dyDescent="0.5">
      <c r="A162" s="433" t="s">
        <v>443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440</v>
      </c>
      <c r="B163" s="434"/>
      <c r="C163" s="434">
        <v>1201</v>
      </c>
      <c r="D163" s="434">
        <v>1200</v>
      </c>
      <c r="E163" s="440">
        <v>199.8</v>
      </c>
      <c r="F163" s="439">
        <v>15</v>
      </c>
      <c r="G163" s="438">
        <f>E163*F163</f>
        <v>2997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2997</v>
      </c>
      <c r="N163" s="436">
        <v>76.61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76.61</v>
      </c>
      <c r="U163" s="436">
        <f>M163-T163</f>
        <v>2920.39</v>
      </c>
      <c r="V163" s="436">
        <v>0</v>
      </c>
      <c r="W163" s="435">
        <f>U163-V163</f>
        <v>2920.39</v>
      </c>
      <c r="X163" s="434"/>
    </row>
    <row r="164" spans="1:24" ht="65.25" customHeight="1" x14ac:dyDescent="0.5">
      <c r="A164" s="433" t="s">
        <v>442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440</v>
      </c>
      <c r="B165" s="434"/>
      <c r="C165" s="434">
        <v>1201</v>
      </c>
      <c r="D165" s="434">
        <v>1200</v>
      </c>
      <c r="E165" s="440">
        <v>319.95</v>
      </c>
      <c r="F165" s="439">
        <v>15</v>
      </c>
      <c r="G165" s="438">
        <f>E165*F165</f>
        <v>4799.25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4799.25</v>
      </c>
      <c r="N165" s="436">
        <v>487.52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487.52</v>
      </c>
      <c r="U165" s="436">
        <f>M165-T165</f>
        <v>4311.7299999999996</v>
      </c>
      <c r="V165" s="436">
        <v>0</v>
      </c>
      <c r="W165" s="435">
        <f>U165-V165</f>
        <v>4311.7299999999996</v>
      </c>
      <c r="X165" s="434"/>
    </row>
    <row r="166" spans="1:24" ht="65.25" customHeight="1" x14ac:dyDescent="0.5">
      <c r="A166" s="433" t="s">
        <v>441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440</v>
      </c>
      <c r="B167" s="434"/>
      <c r="C167" s="434">
        <v>1201</v>
      </c>
      <c r="D167" s="434">
        <v>1200</v>
      </c>
      <c r="E167" s="440">
        <v>319.95</v>
      </c>
      <c r="F167" s="439">
        <v>15</v>
      </c>
      <c r="G167" s="438">
        <f>E167*F167</f>
        <v>4799.25</v>
      </c>
      <c r="H167" s="436">
        <v>0</v>
      </c>
      <c r="I167" s="437">
        <v>0</v>
      </c>
      <c r="J167" s="437">
        <v>0</v>
      </c>
      <c r="K167" s="437">
        <v>0</v>
      </c>
      <c r="L167" s="437">
        <v>0</v>
      </c>
      <c r="M167" s="436">
        <f>G167+H167+I167+J167+K167+L167</f>
        <v>4799.25</v>
      </c>
      <c r="N167" s="436">
        <v>487.52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487.52</v>
      </c>
      <c r="U167" s="436">
        <f>M167-T167</f>
        <v>4311.7299999999996</v>
      </c>
      <c r="V167" s="436">
        <v>0</v>
      </c>
      <c r="W167" s="435">
        <f>U167-V167</f>
        <v>4311.7299999999996</v>
      </c>
      <c r="X167" s="434"/>
    </row>
    <row r="168" spans="1:24" ht="65.25" customHeight="1" x14ac:dyDescent="0.5">
      <c r="A168" s="433" t="s">
        <v>439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438</v>
      </c>
      <c r="B169" s="434"/>
      <c r="C169" s="434">
        <v>1201</v>
      </c>
      <c r="D169" s="434">
        <v>1200</v>
      </c>
      <c r="E169" s="440">
        <v>144.22</v>
      </c>
      <c r="F169" s="439">
        <v>15</v>
      </c>
      <c r="G169" s="438">
        <f>E169*F169</f>
        <v>2163.3000000000002</v>
      </c>
      <c r="H169" s="436">
        <v>0</v>
      </c>
      <c r="I169" s="437">
        <v>0</v>
      </c>
      <c r="J169" s="437">
        <v>0</v>
      </c>
      <c r="K169" s="437">
        <v>0</v>
      </c>
      <c r="L169" s="437">
        <v>57.43</v>
      </c>
      <c r="M169" s="436">
        <f>G169+H169+I169+J169+K169+L169</f>
        <v>2220.73</v>
      </c>
      <c r="N169" s="436">
        <v>0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0</v>
      </c>
      <c r="U169" s="436">
        <f>M169-T169</f>
        <v>2220.73</v>
      </c>
      <c r="V169" s="436">
        <v>0</v>
      </c>
      <c r="W169" s="435">
        <f>U169-V169</f>
        <v>2220.73</v>
      </c>
      <c r="X169" s="434"/>
    </row>
    <row r="170" spans="1:24" ht="65.25" customHeight="1" x14ac:dyDescent="0.5">
      <c r="A170" s="433" t="s">
        <v>437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212</v>
      </c>
      <c r="B171" s="434"/>
      <c r="C171" s="434">
        <v>1201</v>
      </c>
      <c r="D171" s="434">
        <v>1200</v>
      </c>
      <c r="E171" s="440">
        <v>167.26666</v>
      </c>
      <c r="F171" s="439">
        <v>15</v>
      </c>
      <c r="G171" s="438">
        <f>E171*F171</f>
        <v>2508.9998999999998</v>
      </c>
      <c r="H171" s="436">
        <v>0</v>
      </c>
      <c r="I171" s="437">
        <v>0</v>
      </c>
      <c r="J171" s="437">
        <v>0</v>
      </c>
      <c r="K171" s="437">
        <v>0</v>
      </c>
      <c r="L171" s="437">
        <v>0</v>
      </c>
      <c r="M171" s="436">
        <f>G171+H171+I171+J171+K171+L171</f>
        <v>2508.9998999999998</v>
      </c>
      <c r="N171" s="436">
        <v>8.6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8.6</v>
      </c>
      <c r="U171" s="436">
        <f>M171-T171</f>
        <v>2500.3998999999999</v>
      </c>
      <c r="V171" s="436">
        <v>0</v>
      </c>
      <c r="W171" s="435">
        <f>U171-V171</f>
        <v>2500.3998999999999</v>
      </c>
      <c r="X171" s="434"/>
    </row>
    <row r="172" spans="1:24" ht="65.25" customHeight="1" x14ac:dyDescent="0.5">
      <c r="A172" s="433" t="s">
        <v>436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ht="65.25" customHeight="1" x14ac:dyDescent="0.5">
      <c r="A173" s="441" t="s">
        <v>435</v>
      </c>
      <c r="B173" s="434"/>
      <c r="C173" s="434">
        <v>1201</v>
      </c>
      <c r="D173" s="434">
        <v>1200</v>
      </c>
      <c r="E173" s="440">
        <v>167.26660000000001</v>
      </c>
      <c r="F173" s="439">
        <v>15</v>
      </c>
      <c r="G173" s="438">
        <f>E173*F173</f>
        <v>2508.9990000000003</v>
      </c>
      <c r="H173" s="436">
        <v>0</v>
      </c>
      <c r="I173" s="437">
        <v>0</v>
      </c>
      <c r="J173" s="437">
        <v>0</v>
      </c>
      <c r="K173" s="437">
        <v>0</v>
      </c>
      <c r="L173" s="437">
        <v>0</v>
      </c>
      <c r="M173" s="436">
        <f>G173+H173+I173+J173+K173+L173</f>
        <v>2508.9990000000003</v>
      </c>
      <c r="N173" s="436">
        <v>8.6</v>
      </c>
      <c r="O173" s="436">
        <v>0</v>
      </c>
      <c r="P173" s="436">
        <v>0</v>
      </c>
      <c r="Q173" s="436">
        <v>0</v>
      </c>
      <c r="R173" s="436">
        <v>0</v>
      </c>
      <c r="S173" s="436">
        <v>0</v>
      </c>
      <c r="T173" s="436">
        <f>N173+O173+P173+Q173+R173+S173</f>
        <v>8.6</v>
      </c>
      <c r="U173" s="436">
        <f>M173-T173</f>
        <v>2500.3990000000003</v>
      </c>
      <c r="V173" s="436">
        <v>0</v>
      </c>
      <c r="W173" s="435">
        <f>U173-V173</f>
        <v>2500.3990000000003</v>
      </c>
      <c r="X173" s="434"/>
    </row>
    <row r="174" spans="1:24" ht="65.25" customHeight="1" x14ac:dyDescent="0.5">
      <c r="A174" s="433" t="s">
        <v>434</v>
      </c>
      <c r="B174" s="426"/>
      <c r="C174" s="426"/>
      <c r="D174" s="426"/>
      <c r="E174" s="432"/>
      <c r="F174" s="431"/>
      <c r="G174" s="430"/>
      <c r="H174" s="428"/>
      <c r="I174" s="429"/>
      <c r="J174" s="429"/>
      <c r="K174" s="429"/>
      <c r="L174" s="429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7"/>
      <c r="X174" s="426"/>
    </row>
    <row r="175" spans="1:24" ht="65.25" customHeight="1" x14ac:dyDescent="0.5">
      <c r="A175" s="441" t="s">
        <v>433</v>
      </c>
      <c r="B175" s="434"/>
      <c r="C175" s="434">
        <v>1201</v>
      </c>
      <c r="D175" s="434">
        <v>1200</v>
      </c>
      <c r="E175" s="440">
        <v>183.6</v>
      </c>
      <c r="F175" s="439">
        <v>15</v>
      </c>
      <c r="G175" s="438">
        <f>E175*F175</f>
        <v>2754</v>
      </c>
      <c r="H175" s="436">
        <v>0</v>
      </c>
      <c r="I175" s="437">
        <v>0</v>
      </c>
      <c r="J175" s="437">
        <v>0</v>
      </c>
      <c r="K175" s="437">
        <v>0</v>
      </c>
      <c r="L175" s="437">
        <v>0</v>
      </c>
      <c r="M175" s="436">
        <f>G175+H175+I175+J175+K175+L175</f>
        <v>2754</v>
      </c>
      <c r="N175" s="436">
        <v>50.17</v>
      </c>
      <c r="O175" s="436">
        <v>0</v>
      </c>
      <c r="P175" s="436">
        <v>0</v>
      </c>
      <c r="Q175" s="436">
        <v>0</v>
      </c>
      <c r="R175" s="436">
        <v>0</v>
      </c>
      <c r="S175" s="436">
        <v>0</v>
      </c>
      <c r="T175" s="436">
        <f>N175+O175+P175+Q175+R175+S175</f>
        <v>50.17</v>
      </c>
      <c r="U175" s="436">
        <f>M175-T175</f>
        <v>2703.83</v>
      </c>
      <c r="V175" s="436">
        <v>0</v>
      </c>
      <c r="W175" s="435">
        <f>U175-V175</f>
        <v>2703.83</v>
      </c>
      <c r="X175" s="434"/>
    </row>
    <row r="176" spans="1:24" ht="65.25" customHeight="1" x14ac:dyDescent="0.5">
      <c r="A176" s="433" t="s">
        <v>432</v>
      </c>
      <c r="B176" s="426"/>
      <c r="C176" s="426"/>
      <c r="D176" s="426"/>
      <c r="E176" s="432"/>
      <c r="F176" s="431"/>
      <c r="G176" s="430"/>
      <c r="H176" s="428"/>
      <c r="I176" s="429"/>
      <c r="J176" s="429"/>
      <c r="K176" s="429"/>
      <c r="L176" s="429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7"/>
      <c r="X176" s="426"/>
    </row>
    <row r="177" spans="1:24" ht="65.25" customHeight="1" x14ac:dyDescent="0.5">
      <c r="A177" s="441" t="s">
        <v>431</v>
      </c>
      <c r="B177" s="434"/>
      <c r="C177" s="434">
        <v>1201</v>
      </c>
      <c r="D177" s="434">
        <v>1200</v>
      </c>
      <c r="E177" s="440">
        <v>310</v>
      </c>
      <c r="F177" s="439">
        <v>15</v>
      </c>
      <c r="G177" s="438">
        <f>E177*F177</f>
        <v>4650</v>
      </c>
      <c r="H177" s="436">
        <v>0</v>
      </c>
      <c r="I177" s="437">
        <v>0</v>
      </c>
      <c r="J177" s="437">
        <v>0</v>
      </c>
      <c r="K177" s="437">
        <v>0</v>
      </c>
      <c r="L177" s="437">
        <v>0</v>
      </c>
      <c r="M177" s="436">
        <f>G177+H177+I177+J177+K177+L177</f>
        <v>4650</v>
      </c>
      <c r="N177" s="436">
        <v>460.79</v>
      </c>
      <c r="O177" s="436">
        <v>0</v>
      </c>
      <c r="P177" s="436">
        <v>0</v>
      </c>
      <c r="Q177" s="436">
        <v>0</v>
      </c>
      <c r="R177" s="436">
        <v>0</v>
      </c>
      <c r="S177" s="436">
        <v>0</v>
      </c>
      <c r="T177" s="436">
        <f>N177+O177+P177+Q177+R177+S177</f>
        <v>460.79</v>
      </c>
      <c r="U177" s="436">
        <f>M177-T177</f>
        <v>4189.21</v>
      </c>
      <c r="V177" s="436">
        <v>0</v>
      </c>
      <c r="W177" s="435">
        <f>U177-V177</f>
        <v>4189.21</v>
      </c>
      <c r="X177" s="434"/>
    </row>
    <row r="178" spans="1:24" ht="65.25" customHeight="1" x14ac:dyDescent="0.5">
      <c r="A178" s="433" t="s">
        <v>430</v>
      </c>
      <c r="B178" s="426"/>
      <c r="C178" s="426"/>
      <c r="D178" s="426"/>
      <c r="E178" s="432"/>
      <c r="F178" s="431"/>
      <c r="G178" s="430"/>
      <c r="H178" s="428"/>
      <c r="I178" s="429"/>
      <c r="J178" s="429"/>
      <c r="K178" s="429"/>
      <c r="L178" s="429"/>
      <c r="M178" s="428"/>
      <c r="N178" s="428"/>
      <c r="O178" s="428"/>
      <c r="P178" s="428"/>
      <c r="Q178" s="428"/>
      <c r="R178" s="428"/>
      <c r="S178" s="428"/>
      <c r="T178" s="428"/>
      <c r="U178" s="428"/>
      <c r="V178" s="428"/>
      <c r="W178" s="427"/>
      <c r="X178" s="426"/>
    </row>
    <row r="179" spans="1:24" ht="65.25" customHeight="1" x14ac:dyDescent="0.5">
      <c r="A179" s="441" t="s">
        <v>426</v>
      </c>
      <c r="B179" s="434"/>
      <c r="C179" s="434">
        <v>1201</v>
      </c>
      <c r="D179" s="434">
        <v>1200</v>
      </c>
      <c r="E179" s="440">
        <v>315.60000000000002</v>
      </c>
      <c r="F179" s="439">
        <v>15</v>
      </c>
      <c r="G179" s="438">
        <f>E179*F179</f>
        <v>4734</v>
      </c>
      <c r="H179" s="436">
        <v>0</v>
      </c>
      <c r="I179" s="437">
        <v>0</v>
      </c>
      <c r="J179" s="437">
        <v>0</v>
      </c>
      <c r="K179" s="437">
        <v>0</v>
      </c>
      <c r="L179" s="437">
        <v>0</v>
      </c>
      <c r="M179" s="436">
        <f>G179+H179+I179+J179+K179+L179</f>
        <v>4734</v>
      </c>
      <c r="N179" s="436">
        <v>475.84</v>
      </c>
      <c r="O179" s="436">
        <v>0</v>
      </c>
      <c r="P179" s="436">
        <v>0</v>
      </c>
      <c r="Q179" s="436">
        <v>0</v>
      </c>
      <c r="R179" s="436">
        <v>0</v>
      </c>
      <c r="S179" s="436">
        <v>0</v>
      </c>
      <c r="T179" s="436">
        <f>N179+O179+P179+Q179+R179+S179</f>
        <v>475.84</v>
      </c>
      <c r="U179" s="436">
        <f>M179-T179</f>
        <v>4258.16</v>
      </c>
      <c r="V179" s="436">
        <v>0</v>
      </c>
      <c r="W179" s="435">
        <f>U179-V179</f>
        <v>4258.16</v>
      </c>
      <c r="X179" s="434"/>
    </row>
    <row r="180" spans="1:24" ht="65.25" customHeight="1" x14ac:dyDescent="0.5">
      <c r="A180" s="433" t="s">
        <v>429</v>
      </c>
      <c r="B180" s="426"/>
      <c r="C180" s="426"/>
      <c r="D180" s="426"/>
      <c r="E180" s="432"/>
      <c r="F180" s="431"/>
      <c r="G180" s="430"/>
      <c r="H180" s="428"/>
      <c r="I180" s="429"/>
      <c r="J180" s="429"/>
      <c r="K180" s="429"/>
      <c r="L180" s="429"/>
      <c r="M180" s="428"/>
      <c r="N180" s="428"/>
      <c r="O180" s="428"/>
      <c r="P180" s="428"/>
      <c r="Q180" s="428"/>
      <c r="R180" s="428"/>
      <c r="S180" s="428"/>
      <c r="T180" s="428"/>
      <c r="U180" s="428"/>
      <c r="V180" s="428"/>
      <c r="W180" s="427"/>
      <c r="X180" s="426"/>
    </row>
    <row r="181" spans="1:24" ht="65.25" customHeight="1" x14ac:dyDescent="0.5">
      <c r="A181" s="441" t="s">
        <v>426</v>
      </c>
      <c r="B181" s="434"/>
      <c r="C181" s="434">
        <v>1201</v>
      </c>
      <c r="D181" s="434">
        <v>1200</v>
      </c>
      <c r="E181" s="440">
        <v>190.8</v>
      </c>
      <c r="F181" s="439">
        <v>15</v>
      </c>
      <c r="G181" s="438">
        <f>E181*F181</f>
        <v>2862</v>
      </c>
      <c r="H181" s="436">
        <v>0</v>
      </c>
      <c r="I181" s="437">
        <v>0</v>
      </c>
      <c r="J181" s="437">
        <v>0</v>
      </c>
      <c r="K181" s="437">
        <v>0</v>
      </c>
      <c r="L181" s="437">
        <v>0</v>
      </c>
      <c r="M181" s="436">
        <f>G181+H181+I181+J181+K181+L181</f>
        <v>2862</v>
      </c>
      <c r="N181" s="436">
        <v>61.92</v>
      </c>
      <c r="O181" s="436">
        <v>0</v>
      </c>
      <c r="P181" s="436">
        <v>0</v>
      </c>
      <c r="Q181" s="436">
        <v>0</v>
      </c>
      <c r="R181" s="436">
        <v>0</v>
      </c>
      <c r="S181" s="436">
        <v>0</v>
      </c>
      <c r="T181" s="436">
        <f>N181+O181+P181+Q181+R181+S181</f>
        <v>61.92</v>
      </c>
      <c r="U181" s="436">
        <f>M181-T181</f>
        <v>2800.08</v>
      </c>
      <c r="V181" s="436">
        <v>0</v>
      </c>
      <c r="W181" s="435">
        <f>U181-V181</f>
        <v>2800.08</v>
      </c>
      <c r="X181" s="434"/>
    </row>
    <row r="182" spans="1:24" ht="65.25" customHeight="1" x14ac:dyDescent="0.5">
      <c r="A182" s="433" t="s">
        <v>428</v>
      </c>
      <c r="B182" s="426"/>
      <c r="C182" s="426"/>
      <c r="D182" s="426"/>
      <c r="E182" s="432"/>
      <c r="F182" s="431"/>
      <c r="G182" s="430"/>
      <c r="H182" s="428"/>
      <c r="I182" s="429"/>
      <c r="J182" s="429"/>
      <c r="K182" s="429"/>
      <c r="L182" s="429"/>
      <c r="M182" s="428"/>
      <c r="N182" s="428"/>
      <c r="O182" s="428"/>
      <c r="P182" s="428"/>
      <c r="Q182" s="428"/>
      <c r="R182" s="428"/>
      <c r="S182" s="428"/>
      <c r="T182" s="428"/>
      <c r="U182" s="428"/>
      <c r="V182" s="428"/>
      <c r="W182" s="427"/>
      <c r="X182" s="426"/>
    </row>
    <row r="183" spans="1:24" ht="65.25" customHeight="1" x14ac:dyDescent="0.5">
      <c r="A183" s="441" t="s">
        <v>426</v>
      </c>
      <c r="B183" s="434"/>
      <c r="C183" s="434">
        <v>1201</v>
      </c>
      <c r="D183" s="434">
        <v>1200</v>
      </c>
      <c r="E183" s="440">
        <v>190.8</v>
      </c>
      <c r="F183" s="439">
        <v>15</v>
      </c>
      <c r="G183" s="438">
        <f>E183*F183</f>
        <v>2862</v>
      </c>
      <c r="H183" s="436">
        <v>0</v>
      </c>
      <c r="I183" s="437">
        <v>0</v>
      </c>
      <c r="J183" s="437">
        <v>0</v>
      </c>
      <c r="K183" s="437">
        <v>0</v>
      </c>
      <c r="L183" s="437">
        <v>0</v>
      </c>
      <c r="M183" s="436">
        <f>G183+H183+I183+J183+K183+L183</f>
        <v>2862</v>
      </c>
      <c r="N183" s="436">
        <v>61.92</v>
      </c>
      <c r="O183" s="436">
        <v>0</v>
      </c>
      <c r="P183" s="436">
        <v>0</v>
      </c>
      <c r="Q183" s="436">
        <v>0</v>
      </c>
      <c r="R183" s="436">
        <v>0</v>
      </c>
      <c r="S183" s="436">
        <v>0</v>
      </c>
      <c r="T183" s="436">
        <f>N183+O183+P183+Q183+R183+S183</f>
        <v>61.92</v>
      </c>
      <c r="U183" s="436">
        <f>M183-T183</f>
        <v>2800.08</v>
      </c>
      <c r="V183" s="436">
        <v>0</v>
      </c>
      <c r="W183" s="435">
        <f>U183-V183</f>
        <v>2800.08</v>
      </c>
      <c r="X183" s="434"/>
    </row>
    <row r="184" spans="1:24" ht="65.25" customHeight="1" x14ac:dyDescent="0.5">
      <c r="A184" s="433" t="s">
        <v>427</v>
      </c>
      <c r="B184" s="426"/>
      <c r="C184" s="426"/>
      <c r="D184" s="426"/>
      <c r="E184" s="432"/>
      <c r="F184" s="431"/>
      <c r="G184" s="430"/>
      <c r="H184" s="428"/>
      <c r="I184" s="429"/>
      <c r="J184" s="429"/>
      <c r="K184" s="429"/>
      <c r="L184" s="429"/>
      <c r="M184" s="428"/>
      <c r="N184" s="428"/>
      <c r="O184" s="428"/>
      <c r="P184" s="428"/>
      <c r="Q184" s="428"/>
      <c r="R184" s="428"/>
      <c r="S184" s="428"/>
      <c r="T184" s="428"/>
      <c r="U184" s="428"/>
      <c r="V184" s="428"/>
      <c r="W184" s="427"/>
      <c r="X184" s="426"/>
    </row>
    <row r="185" spans="1:24" ht="65.25" customHeight="1" x14ac:dyDescent="0.5">
      <c r="A185" s="441" t="s">
        <v>426</v>
      </c>
      <c r="B185" s="434"/>
      <c r="C185" s="434">
        <v>1201</v>
      </c>
      <c r="D185" s="434">
        <v>1200</v>
      </c>
      <c r="E185" s="440">
        <v>454.26659999999998</v>
      </c>
      <c r="F185" s="439">
        <v>15</v>
      </c>
      <c r="G185" s="438">
        <f>E185*F185</f>
        <v>6813.9989999999998</v>
      </c>
      <c r="H185" s="436">
        <v>0</v>
      </c>
      <c r="I185" s="437">
        <v>0</v>
      </c>
      <c r="J185" s="437">
        <v>0</v>
      </c>
      <c r="K185" s="437">
        <v>0</v>
      </c>
      <c r="L185" s="437">
        <v>0</v>
      </c>
      <c r="M185" s="436">
        <f>G185+H185+I185+J185+K185+L185</f>
        <v>6813.9989999999998</v>
      </c>
      <c r="N185" s="436">
        <v>908.29</v>
      </c>
      <c r="O185" s="436">
        <v>0</v>
      </c>
      <c r="P185" s="436">
        <v>0</v>
      </c>
      <c r="Q185" s="436">
        <v>0</v>
      </c>
      <c r="R185" s="436">
        <v>0</v>
      </c>
      <c r="S185" s="436">
        <v>0</v>
      </c>
      <c r="T185" s="436">
        <f>N185+O185+P185+Q185+R185+S185</f>
        <v>908.29</v>
      </c>
      <c r="U185" s="436">
        <f>M185-T185</f>
        <v>5905.7089999999998</v>
      </c>
      <c r="V185" s="436">
        <v>0</v>
      </c>
      <c r="W185" s="435">
        <f>U185-V185</f>
        <v>5905.7089999999998</v>
      </c>
      <c r="X185" s="434"/>
    </row>
    <row r="186" spans="1:24" ht="65.25" customHeight="1" x14ac:dyDescent="0.5">
      <c r="A186" s="433" t="s">
        <v>425</v>
      </c>
      <c r="B186" s="426"/>
      <c r="C186" s="426"/>
      <c r="D186" s="426"/>
      <c r="E186" s="432"/>
      <c r="F186" s="431"/>
      <c r="G186" s="430"/>
      <c r="H186" s="428"/>
      <c r="I186" s="429"/>
      <c r="J186" s="429"/>
      <c r="K186" s="429"/>
      <c r="L186" s="429"/>
      <c r="M186" s="428"/>
      <c r="N186" s="428"/>
      <c r="O186" s="428"/>
      <c r="P186" s="428"/>
      <c r="Q186" s="428"/>
      <c r="R186" s="428"/>
      <c r="S186" s="428"/>
      <c r="T186" s="428"/>
      <c r="U186" s="428"/>
      <c r="V186" s="428"/>
      <c r="W186" s="427"/>
      <c r="X186" s="426"/>
    </row>
    <row r="187" spans="1:24" ht="65.25" customHeight="1" thickBot="1" x14ac:dyDescent="0.5"/>
    <row r="188" spans="1:24" s="418" customFormat="1" ht="65.25" hidden="1" customHeight="1" thickBot="1" x14ac:dyDescent="0.55000000000000004">
      <c r="A188" s="425" t="s">
        <v>54</v>
      </c>
      <c r="B188" s="425" t="s">
        <v>53</v>
      </c>
      <c r="C188" s="424" t="s">
        <v>52</v>
      </c>
      <c r="D188" s="423"/>
      <c r="E188" s="423"/>
      <c r="F188" s="423"/>
      <c r="G188" s="423"/>
      <c r="H188" s="423"/>
      <c r="I188" s="423"/>
      <c r="J188" s="423"/>
      <c r="K188" s="423"/>
      <c r="L188" s="423"/>
      <c r="M188" s="422"/>
      <c r="N188" s="421" t="s">
        <v>51</v>
      </c>
      <c r="O188" s="421"/>
      <c r="P188" s="421"/>
      <c r="Q188" s="421"/>
      <c r="R188" s="421"/>
      <c r="S188" s="421"/>
      <c r="T188" s="420"/>
      <c r="U188" s="420"/>
      <c r="V188" s="420"/>
      <c r="W188" s="420"/>
      <c r="X188" s="419" t="s">
        <v>50</v>
      </c>
    </row>
    <row r="189" spans="1:24" s="404" customFormat="1" ht="65.25" customHeight="1" thickBot="1" x14ac:dyDescent="0.55000000000000004">
      <c r="G189" s="415" t="s">
        <v>46</v>
      </c>
      <c r="H189" s="414" t="s">
        <v>424</v>
      </c>
      <c r="I189" s="417" t="s">
        <v>66</v>
      </c>
      <c r="J189" s="415" t="s">
        <v>67</v>
      </c>
      <c r="K189" s="414" t="s">
        <v>423</v>
      </c>
      <c r="L189" s="414" t="s">
        <v>422</v>
      </c>
      <c r="M189" s="415" t="s">
        <v>35</v>
      </c>
      <c r="N189" s="416" t="s">
        <v>63</v>
      </c>
      <c r="O189" s="415" t="s">
        <v>40</v>
      </c>
      <c r="P189" s="414" t="s">
        <v>421</v>
      </c>
      <c r="Q189" s="414" t="s">
        <v>420</v>
      </c>
      <c r="R189" s="414" t="s">
        <v>419</v>
      </c>
      <c r="S189" s="414" t="s">
        <v>418</v>
      </c>
      <c r="T189" s="413" t="s">
        <v>35</v>
      </c>
      <c r="U189" s="413" t="s">
        <v>58</v>
      </c>
      <c r="V189" s="412" t="s">
        <v>417</v>
      </c>
      <c r="W189" s="411" t="s">
        <v>416</v>
      </c>
    </row>
    <row r="190" spans="1:24" s="405" customFormat="1" ht="65.25" customHeight="1" x14ac:dyDescent="0.5">
      <c r="A190" s="410" t="s">
        <v>415</v>
      </c>
      <c r="B190" s="406"/>
      <c r="C190" s="406"/>
      <c r="D190" s="406"/>
      <c r="E190" s="409"/>
      <c r="F190" s="408"/>
      <c r="G190" s="407">
        <f>SUM(G5:G187)</f>
        <v>273130.11219999986</v>
      </c>
      <c r="H190" s="407">
        <f>SUM(H5:H42)</f>
        <v>0</v>
      </c>
      <c r="I190" s="407">
        <f>SUM(I5:I186)</f>
        <v>0</v>
      </c>
      <c r="J190" s="407">
        <f>SUM(J5:J42)</f>
        <v>0</v>
      </c>
      <c r="K190" s="407">
        <f>SUM(K5:K42)</f>
        <v>0</v>
      </c>
      <c r="L190" s="407">
        <f>SUM(L5:L186)</f>
        <v>1263.1000000000004</v>
      </c>
      <c r="M190" s="407">
        <f>SUM(M5:M186)</f>
        <v>274393.21219999989</v>
      </c>
      <c r="N190" s="407">
        <f>SUM(N5:N186)</f>
        <v>13542.380000000005</v>
      </c>
      <c r="O190" s="407">
        <f>SUM(O5:O186)</f>
        <v>336.08505656250003</v>
      </c>
      <c r="P190" s="407">
        <f>SUM(P5:P186)</f>
        <v>0</v>
      </c>
      <c r="Q190" s="407">
        <f>SUM(Q5:Q42)</f>
        <v>0</v>
      </c>
      <c r="R190" s="407">
        <f>SUM(R5:R186)</f>
        <v>0</v>
      </c>
      <c r="S190" s="407">
        <f>SUM(S5:S42)</f>
        <v>0</v>
      </c>
      <c r="T190" s="407">
        <f>SUM(T5:T186)</f>
        <v>13878.465056562505</v>
      </c>
      <c r="U190" s="407">
        <f>SUM(U5:U186)</f>
        <v>260514.74714343742</v>
      </c>
      <c r="V190" s="407">
        <f>SUM(V5:V186)</f>
        <v>3116.1200000000008</v>
      </c>
      <c r="W190" s="407">
        <f>SUM(W5:W186)</f>
        <v>257398.62714343748</v>
      </c>
      <c r="X190" s="406"/>
    </row>
    <row r="191" spans="1:24" s="404" customFormat="1" ht="65.25" customHeight="1" x14ac:dyDescent="0.45"/>
    <row r="192" spans="1:24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6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6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6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6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6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6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6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6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6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6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6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6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  <c r="Y572" s="403"/>
      <c r="Z572" s="403"/>
    </row>
  </sheetData>
  <mergeCells count="2108">
    <mergeCell ref="K185:K186"/>
    <mergeCell ref="L185:L186"/>
    <mergeCell ref="W185:W186"/>
    <mergeCell ref="X185:X186"/>
    <mergeCell ref="M185:M186"/>
    <mergeCell ref="N185:N186"/>
    <mergeCell ref="O185:O186"/>
    <mergeCell ref="P185:P186"/>
    <mergeCell ref="Q185:Q186"/>
    <mergeCell ref="R185:R186"/>
    <mergeCell ref="C188:M188"/>
    <mergeCell ref="N188:S188"/>
    <mergeCell ref="S185:S186"/>
    <mergeCell ref="T185:T186"/>
    <mergeCell ref="U185:U186"/>
    <mergeCell ref="V185:V186"/>
    <mergeCell ref="G185:G186"/>
    <mergeCell ref="H185:H186"/>
    <mergeCell ref="I185:I186"/>
    <mergeCell ref="J185:J18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85:B186"/>
    <mergeCell ref="C185:C186"/>
    <mergeCell ref="D185:D186"/>
    <mergeCell ref="E185:E186"/>
    <mergeCell ref="F185:F186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1:B182"/>
    <mergeCell ref="C181:C182"/>
    <mergeCell ref="D181:D182"/>
    <mergeCell ref="E181:E182"/>
    <mergeCell ref="F181:F182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31 DE DICIEMBRE 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A5" sqref="A5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2.664062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4.8867187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3" t="s">
        <v>54</v>
      </c>
      <c r="B1" s="526" t="s">
        <v>53</v>
      </c>
      <c r="C1" s="542" t="s">
        <v>52</v>
      </c>
      <c r="D1" s="541"/>
      <c r="E1" s="541"/>
      <c r="F1" s="541"/>
      <c r="G1" s="541"/>
      <c r="H1" s="541"/>
      <c r="I1" s="541"/>
      <c r="J1" s="541"/>
      <c r="K1" s="541"/>
      <c r="L1" s="541"/>
      <c r="M1" s="540"/>
      <c r="N1" s="542" t="s">
        <v>51</v>
      </c>
      <c r="O1" s="541"/>
      <c r="P1" s="541"/>
      <c r="Q1" s="541"/>
      <c r="R1" s="541"/>
      <c r="S1" s="540"/>
      <c r="T1" s="539"/>
      <c r="U1" s="539"/>
      <c r="V1" s="538"/>
      <c r="W1" s="537"/>
      <c r="X1" s="536" t="s">
        <v>50</v>
      </c>
    </row>
    <row r="2" spans="1:24" s="418" customFormat="1" ht="65.25" customHeight="1" x14ac:dyDescent="0.45">
      <c r="A2" s="535"/>
      <c r="B2" s="534"/>
      <c r="C2" s="533" t="s">
        <v>49</v>
      </c>
      <c r="D2" s="533" t="s">
        <v>48</v>
      </c>
      <c r="E2" s="532" t="s">
        <v>26</v>
      </c>
      <c r="F2" s="531" t="s">
        <v>47</v>
      </c>
      <c r="G2" s="530" t="s">
        <v>46</v>
      </c>
      <c r="H2" s="529" t="s">
        <v>45</v>
      </c>
      <c r="I2" s="528" t="s">
        <v>25</v>
      </c>
      <c r="J2" s="527" t="s">
        <v>44</v>
      </c>
      <c r="K2" s="527" t="s">
        <v>43</v>
      </c>
      <c r="L2" s="527" t="s">
        <v>569</v>
      </c>
      <c r="M2" s="526" t="s">
        <v>35</v>
      </c>
      <c r="N2" s="525" t="s">
        <v>41</v>
      </c>
      <c r="O2" s="524" t="s">
        <v>40</v>
      </c>
      <c r="P2" s="523" t="s">
        <v>39</v>
      </c>
      <c r="Q2" s="522" t="s">
        <v>38</v>
      </c>
      <c r="R2" s="522" t="s">
        <v>37</v>
      </c>
      <c r="S2" s="522" t="s">
        <v>568</v>
      </c>
      <c r="T2" s="521" t="s">
        <v>35</v>
      </c>
      <c r="U2" s="520" t="s">
        <v>35</v>
      </c>
      <c r="V2" s="519" t="s">
        <v>589</v>
      </c>
      <c r="W2" s="518" t="s">
        <v>33</v>
      </c>
      <c r="X2" s="517"/>
    </row>
    <row r="3" spans="1:24" s="418" customFormat="1" ht="65.25" customHeight="1" thickBot="1" x14ac:dyDescent="0.5">
      <c r="A3" s="501" t="s">
        <v>32</v>
      </c>
      <c r="B3" s="508"/>
      <c r="C3" s="516"/>
      <c r="D3" s="516"/>
      <c r="E3" s="515" t="s">
        <v>31</v>
      </c>
      <c r="F3" s="514" t="s">
        <v>567</v>
      </c>
      <c r="G3" s="513"/>
      <c r="H3" s="512"/>
      <c r="I3" s="511" t="s">
        <v>28</v>
      </c>
      <c r="J3" s="509" t="s">
        <v>29</v>
      </c>
      <c r="K3" s="510" t="s">
        <v>92</v>
      </c>
      <c r="L3" s="509" t="s">
        <v>91</v>
      </c>
      <c r="M3" s="508"/>
      <c r="N3" s="507">
        <v>1</v>
      </c>
      <c r="O3" s="506"/>
      <c r="P3" s="505" t="s">
        <v>25</v>
      </c>
      <c r="Q3" s="504" t="s">
        <v>24</v>
      </c>
      <c r="R3" s="504" t="s">
        <v>23</v>
      </c>
      <c r="S3" s="504" t="s">
        <v>22</v>
      </c>
      <c r="T3" s="503"/>
      <c r="U3" s="502" t="s">
        <v>21</v>
      </c>
      <c r="V3" s="501" t="s">
        <v>588</v>
      </c>
      <c r="W3" s="500" t="s">
        <v>19</v>
      </c>
      <c r="X3" s="499"/>
    </row>
    <row r="4" spans="1:24" s="458" customFormat="1" ht="65.25" customHeight="1" x14ac:dyDescent="0.45">
      <c r="A4" s="498" t="s">
        <v>587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</row>
    <row r="5" spans="1:24" ht="65.25" customHeight="1" x14ac:dyDescent="0.5">
      <c r="A5" s="450" t="s">
        <v>586</v>
      </c>
      <c r="B5" s="442"/>
      <c r="C5" s="434"/>
      <c r="D5" s="434"/>
      <c r="E5" s="485">
        <v>334.64</v>
      </c>
      <c r="F5" s="484">
        <v>15</v>
      </c>
      <c r="G5" s="496">
        <f>E5*F5</f>
        <v>5019.5999999999995</v>
      </c>
      <c r="H5" s="488">
        <v>0</v>
      </c>
      <c r="I5" s="488">
        <v>0</v>
      </c>
      <c r="J5" s="488">
        <v>0</v>
      </c>
      <c r="K5" s="495">
        <v>0</v>
      </c>
      <c r="L5" s="495">
        <v>0</v>
      </c>
      <c r="M5" s="488">
        <f>G5+H5+I5+J5+K5+L5</f>
        <v>5019.5999999999995</v>
      </c>
      <c r="N5" s="488">
        <v>527.02</v>
      </c>
      <c r="O5" s="488">
        <f>G5*1.1875%</f>
        <v>59.607749999999996</v>
      </c>
      <c r="P5" s="488">
        <v>0</v>
      </c>
      <c r="Q5" s="488">
        <v>0</v>
      </c>
      <c r="R5" s="488">
        <v>0</v>
      </c>
      <c r="S5" s="488">
        <v>0</v>
      </c>
      <c r="T5" s="488">
        <f>N5+O5+P5+Q5+R5+S5</f>
        <v>586.62774999999999</v>
      </c>
      <c r="U5" s="488">
        <f>M5-T5</f>
        <v>4432.9722499999998</v>
      </c>
      <c r="V5" s="488">
        <v>0</v>
      </c>
      <c r="W5" s="495">
        <f>U5-V5</f>
        <v>4432.9722499999998</v>
      </c>
      <c r="X5" s="442"/>
    </row>
    <row r="6" spans="1:24" ht="65.25" customHeight="1" x14ac:dyDescent="0.5">
      <c r="A6" s="451" t="s">
        <v>585</v>
      </c>
      <c r="B6" s="442"/>
      <c r="C6" s="426"/>
      <c r="D6" s="426"/>
      <c r="E6" s="481"/>
      <c r="F6" s="480"/>
      <c r="G6" s="494"/>
      <c r="H6" s="493"/>
      <c r="I6" s="486"/>
      <c r="J6" s="486"/>
      <c r="K6" s="492"/>
      <c r="L6" s="492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92"/>
      <c r="X6" s="442"/>
    </row>
    <row r="7" spans="1:24" ht="65.25" customHeight="1" x14ac:dyDescent="0.5">
      <c r="A7" s="410" t="s">
        <v>584</v>
      </c>
      <c r="B7" s="442"/>
      <c r="C7" s="434"/>
      <c r="D7" s="434"/>
      <c r="E7" s="440">
        <v>274.87</v>
      </c>
      <c r="F7" s="484">
        <v>0</v>
      </c>
      <c r="G7" s="438">
        <f>E7*F7</f>
        <v>0</v>
      </c>
      <c r="H7" s="436">
        <v>0</v>
      </c>
      <c r="I7" s="436">
        <v>0</v>
      </c>
      <c r="J7" s="436">
        <v>0</v>
      </c>
      <c r="K7" s="488">
        <f>C7*1.1875%</f>
        <v>0</v>
      </c>
      <c r="L7" s="435">
        <v>0</v>
      </c>
      <c r="M7" s="436">
        <f>G7+H7+I7+J7+K7+L7</f>
        <v>0</v>
      </c>
      <c r="N7" s="436">
        <v>0</v>
      </c>
      <c r="O7" s="488">
        <f>G7*1.1875%</f>
        <v>0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0</v>
      </c>
      <c r="U7" s="436">
        <f>M7-T7</f>
        <v>0</v>
      </c>
      <c r="V7" s="436">
        <v>0</v>
      </c>
      <c r="W7" s="435">
        <f>U7-V7</f>
        <v>0</v>
      </c>
      <c r="X7" s="442"/>
    </row>
    <row r="8" spans="1:24" ht="65.25" customHeight="1" x14ac:dyDescent="0.5">
      <c r="A8" s="433" t="s">
        <v>583</v>
      </c>
      <c r="B8" s="442"/>
      <c r="C8" s="426"/>
      <c r="D8" s="426"/>
      <c r="E8" s="432"/>
      <c r="F8" s="480"/>
      <c r="G8" s="430"/>
      <c r="H8" s="491"/>
      <c r="I8" s="428"/>
      <c r="J8" s="428"/>
      <c r="K8" s="486"/>
      <c r="L8" s="427"/>
      <c r="M8" s="428"/>
      <c r="N8" s="428"/>
      <c r="O8" s="486"/>
      <c r="P8" s="428"/>
      <c r="Q8" s="428"/>
      <c r="R8" s="428"/>
      <c r="S8" s="428"/>
      <c r="T8" s="428"/>
      <c r="U8" s="428"/>
      <c r="V8" s="428"/>
      <c r="W8" s="427"/>
      <c r="X8" s="442"/>
    </row>
    <row r="9" spans="1:24" ht="65.25" customHeight="1" x14ac:dyDescent="0.5">
      <c r="A9" s="410" t="s">
        <v>573</v>
      </c>
      <c r="B9" s="434"/>
      <c r="C9" s="442"/>
      <c r="D9" s="442"/>
      <c r="E9" s="448">
        <v>334.64</v>
      </c>
      <c r="F9" s="484">
        <v>15</v>
      </c>
      <c r="G9" s="438">
        <f>E9*F9</f>
        <v>5019.5999999999995</v>
      </c>
      <c r="H9" s="444">
        <v>0</v>
      </c>
      <c r="I9" s="444">
        <v>0</v>
      </c>
      <c r="J9" s="444">
        <v>0</v>
      </c>
      <c r="K9" s="436">
        <v>0</v>
      </c>
      <c r="L9" s="436">
        <v>0</v>
      </c>
      <c r="M9" s="436">
        <f>G9+H9+I9+J9+K9+L9</f>
        <v>5019.5999999999995</v>
      </c>
      <c r="N9" s="444">
        <v>527.02</v>
      </c>
      <c r="O9" s="488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7" t="s">
        <v>582</v>
      </c>
      <c r="B10" s="426"/>
      <c r="C10" s="442"/>
      <c r="D10" s="442"/>
      <c r="E10" s="448"/>
      <c r="F10" s="480"/>
      <c r="G10" s="430"/>
      <c r="H10" s="444"/>
      <c r="I10" s="444"/>
      <c r="J10" s="444"/>
      <c r="K10" s="428"/>
      <c r="L10" s="428"/>
      <c r="M10" s="428"/>
      <c r="N10" s="444"/>
      <c r="O10" s="486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573</v>
      </c>
      <c r="B11" s="434"/>
      <c r="C11" s="442"/>
      <c r="D11" s="442"/>
      <c r="E11" s="448">
        <v>205.82</v>
      </c>
      <c r="F11" s="484">
        <v>15</v>
      </c>
      <c r="G11" s="438">
        <f>E11*F11</f>
        <v>3087.2999999999997</v>
      </c>
      <c r="H11" s="444">
        <v>0</v>
      </c>
      <c r="I11" s="444">
        <v>0</v>
      </c>
      <c r="J11" s="444">
        <v>0</v>
      </c>
      <c r="K11" s="436">
        <v>0</v>
      </c>
      <c r="L11" s="436">
        <v>0</v>
      </c>
      <c r="M11" s="436">
        <f>G11+H11+I11+J11+K11+L11</f>
        <v>3087.2999999999997</v>
      </c>
      <c r="N11" s="444">
        <v>106.72</v>
      </c>
      <c r="O11" s="488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0" t="s">
        <v>581</v>
      </c>
      <c r="B12" s="426"/>
      <c r="C12" s="442"/>
      <c r="D12" s="442"/>
      <c r="E12" s="448"/>
      <c r="F12" s="480"/>
      <c r="G12" s="430"/>
      <c r="H12" s="444"/>
      <c r="I12" s="444"/>
      <c r="J12" s="444"/>
      <c r="K12" s="428"/>
      <c r="L12" s="428"/>
      <c r="M12" s="428"/>
      <c r="N12" s="444"/>
      <c r="O12" s="486"/>
      <c r="P12" s="428"/>
      <c r="Q12" s="428"/>
      <c r="R12" s="428"/>
      <c r="S12" s="428"/>
      <c r="T12" s="428"/>
      <c r="U12" s="428"/>
      <c r="V12" s="428"/>
      <c r="W12" s="427"/>
      <c r="X12" s="489"/>
    </row>
    <row r="13" spans="1:24" ht="65.25" customHeight="1" x14ac:dyDescent="0.5">
      <c r="A13" s="410" t="s">
        <v>573</v>
      </c>
      <c r="B13" s="434"/>
      <c r="C13" s="442"/>
      <c r="D13" s="442"/>
      <c r="E13" s="448">
        <v>274.87</v>
      </c>
      <c r="F13" s="484">
        <v>15</v>
      </c>
      <c r="G13" s="438">
        <f>E13*F13</f>
        <v>4123.05</v>
      </c>
      <c r="H13" s="444">
        <v>0</v>
      </c>
      <c r="I13" s="444">
        <v>0</v>
      </c>
      <c r="J13" s="444">
        <v>0</v>
      </c>
      <c r="K13" s="436">
        <v>0</v>
      </c>
      <c r="L13" s="436">
        <v>0</v>
      </c>
      <c r="M13" s="436">
        <f>G13+H13+I13+J13+K13+L13</f>
        <v>4123.05</v>
      </c>
      <c r="N13" s="444">
        <v>368.78</v>
      </c>
      <c r="O13" s="488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0" t="s">
        <v>580</v>
      </c>
      <c r="B14" s="426"/>
      <c r="C14" s="442"/>
      <c r="D14" s="442"/>
      <c r="E14" s="448"/>
      <c r="F14" s="480"/>
      <c r="G14" s="430"/>
      <c r="H14" s="444"/>
      <c r="I14" s="444"/>
      <c r="J14" s="444"/>
      <c r="K14" s="428"/>
      <c r="L14" s="428"/>
      <c r="M14" s="428"/>
      <c r="N14" s="444"/>
      <c r="O14" s="486"/>
      <c r="P14" s="428"/>
      <c r="Q14" s="428"/>
      <c r="R14" s="428"/>
      <c r="S14" s="428"/>
      <c r="T14" s="428"/>
      <c r="U14" s="428"/>
      <c r="V14" s="428"/>
      <c r="W14" s="427"/>
      <c r="X14" s="489"/>
    </row>
    <row r="15" spans="1:24" ht="65.25" customHeight="1" x14ac:dyDescent="0.5">
      <c r="A15" s="410" t="s">
        <v>573</v>
      </c>
      <c r="B15" s="434"/>
      <c r="C15" s="442"/>
      <c r="D15" s="442"/>
      <c r="E15" s="448">
        <v>205.82</v>
      </c>
      <c r="F15" s="484">
        <v>15</v>
      </c>
      <c r="G15" s="438">
        <f>E15*F15</f>
        <v>3087.2999999999997</v>
      </c>
      <c r="H15" s="444">
        <v>0</v>
      </c>
      <c r="I15" s="444">
        <v>0</v>
      </c>
      <c r="J15" s="444">
        <v>0</v>
      </c>
      <c r="K15" s="436">
        <v>0</v>
      </c>
      <c r="L15" s="436">
        <v>0</v>
      </c>
      <c r="M15" s="436">
        <f>G15+H15+I15+J15+K15+L15</f>
        <v>3087.2999999999997</v>
      </c>
      <c r="N15" s="444">
        <v>106.72</v>
      </c>
      <c r="O15" s="488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0" t="s">
        <v>579</v>
      </c>
      <c r="B16" s="426"/>
      <c r="C16" s="442"/>
      <c r="D16" s="442"/>
      <c r="E16" s="448"/>
      <c r="F16" s="480"/>
      <c r="G16" s="430"/>
      <c r="H16" s="444"/>
      <c r="I16" s="444"/>
      <c r="J16" s="444"/>
      <c r="K16" s="428"/>
      <c r="L16" s="428"/>
      <c r="M16" s="428"/>
      <c r="N16" s="444"/>
      <c r="O16" s="486"/>
      <c r="P16" s="428"/>
      <c r="Q16" s="428"/>
      <c r="R16" s="428"/>
      <c r="S16" s="428"/>
      <c r="T16" s="428"/>
      <c r="U16" s="428"/>
      <c r="V16" s="428"/>
      <c r="W16" s="427"/>
      <c r="X16" s="489"/>
    </row>
    <row r="17" spans="1:26" ht="65.25" customHeight="1" x14ac:dyDescent="0.5">
      <c r="A17" s="410" t="s">
        <v>573</v>
      </c>
      <c r="B17" s="434"/>
      <c r="C17" s="442"/>
      <c r="D17" s="442"/>
      <c r="E17" s="448">
        <v>205.82</v>
      </c>
      <c r="F17" s="484">
        <v>15</v>
      </c>
      <c r="G17" s="438">
        <f>E17*F17</f>
        <v>3087.2999999999997</v>
      </c>
      <c r="H17" s="444">
        <v>0</v>
      </c>
      <c r="I17" s="444">
        <v>0</v>
      </c>
      <c r="J17" s="444">
        <v>0</v>
      </c>
      <c r="K17" s="436">
        <v>0</v>
      </c>
      <c r="L17" s="436">
        <v>0</v>
      </c>
      <c r="M17" s="436">
        <f>G17+H17+I17+J17+K17+L17</f>
        <v>3087.2999999999997</v>
      </c>
      <c r="N17" s="444">
        <v>106.72</v>
      </c>
      <c r="O17" s="488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0" t="s">
        <v>578</v>
      </c>
      <c r="B18" s="426"/>
      <c r="C18" s="442"/>
      <c r="D18" s="442"/>
      <c r="E18" s="448"/>
      <c r="F18" s="480"/>
      <c r="G18" s="430"/>
      <c r="H18" s="444"/>
      <c r="I18" s="444"/>
      <c r="J18" s="444"/>
      <c r="K18" s="428"/>
      <c r="L18" s="428"/>
      <c r="M18" s="428"/>
      <c r="N18" s="444"/>
      <c r="O18" s="486"/>
      <c r="P18" s="428"/>
      <c r="Q18" s="428"/>
      <c r="R18" s="428"/>
      <c r="S18" s="428"/>
      <c r="T18" s="428"/>
      <c r="U18" s="428"/>
      <c r="V18" s="428"/>
      <c r="W18" s="427"/>
      <c r="X18" s="489"/>
    </row>
    <row r="19" spans="1:26" ht="65.25" hidden="1" customHeight="1" x14ac:dyDescent="0.5">
      <c r="A19" s="410" t="s">
        <v>573</v>
      </c>
      <c r="B19" s="434"/>
      <c r="C19" s="434"/>
      <c r="D19" s="434"/>
      <c r="E19" s="440"/>
      <c r="F19" s="484"/>
      <c r="G19" s="438">
        <f>E19*F19</f>
        <v>0</v>
      </c>
      <c r="H19" s="436">
        <v>0</v>
      </c>
      <c r="I19" s="483"/>
      <c r="J19" s="483"/>
      <c r="K19" s="483">
        <v>0</v>
      </c>
      <c r="L19" s="483">
        <v>0</v>
      </c>
      <c r="M19" s="436">
        <f>G19+H19+I19+J19+K19+L19</f>
        <v>0</v>
      </c>
      <c r="N19" s="436"/>
      <c r="O19" s="488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7"/>
      <c r="B20" s="426"/>
      <c r="C20" s="489"/>
      <c r="D20" s="489"/>
      <c r="E20" s="432"/>
      <c r="F20" s="480"/>
      <c r="G20" s="430"/>
      <c r="H20" s="428"/>
      <c r="I20" s="479"/>
      <c r="J20" s="479"/>
      <c r="K20" s="479"/>
      <c r="L20" s="479"/>
      <c r="M20" s="428"/>
      <c r="N20" s="428"/>
      <c r="O20" s="486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4">
        <v>15</v>
      </c>
      <c r="G21" s="438">
        <f>E21*F21</f>
        <v>2997</v>
      </c>
      <c r="H21" s="436">
        <v>0</v>
      </c>
      <c r="I21" s="483">
        <v>0</v>
      </c>
      <c r="J21" s="483">
        <v>0</v>
      </c>
      <c r="K21" s="483">
        <v>0</v>
      </c>
      <c r="L21" s="483">
        <v>0</v>
      </c>
      <c r="M21" s="436">
        <f>G21+H21+I21+J21+K21+L21</f>
        <v>2997</v>
      </c>
      <c r="N21" s="436">
        <v>76.61</v>
      </c>
      <c r="O21" s="488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577</v>
      </c>
    </row>
    <row r="22" spans="1:26" ht="65.25" customHeight="1" x14ac:dyDescent="0.5">
      <c r="A22" s="487" t="s">
        <v>576</v>
      </c>
      <c r="B22" s="426"/>
      <c r="C22" s="489"/>
      <c r="D22" s="489"/>
      <c r="E22" s="432"/>
      <c r="F22" s="480"/>
      <c r="G22" s="430"/>
      <c r="H22" s="428"/>
      <c r="I22" s="479"/>
      <c r="J22" s="479"/>
      <c r="K22" s="479"/>
      <c r="L22" s="479"/>
      <c r="M22" s="428"/>
      <c r="N22" s="428"/>
      <c r="O22" s="486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573</v>
      </c>
      <c r="B23" s="434"/>
      <c r="C23" s="434"/>
      <c r="D23" s="434"/>
      <c r="E23" s="440">
        <v>205.82</v>
      </c>
      <c r="F23" s="484">
        <v>15</v>
      </c>
      <c r="G23" s="438">
        <f>E23*F23</f>
        <v>3087.2999999999997</v>
      </c>
      <c r="H23" s="436">
        <v>0</v>
      </c>
      <c r="I23" s="483">
        <v>0</v>
      </c>
      <c r="J23" s="483"/>
      <c r="K23" s="483">
        <v>0</v>
      </c>
      <c r="L23" s="483">
        <v>0</v>
      </c>
      <c r="M23" s="436">
        <f>G23+H23+I23+J23+K23+L23</f>
        <v>3087.2999999999997</v>
      </c>
      <c r="N23" s="436">
        <v>106.72</v>
      </c>
      <c r="O23" s="488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1" t="s">
        <v>575</v>
      </c>
      <c r="B24" s="426"/>
      <c r="C24" s="489"/>
      <c r="D24" s="489"/>
      <c r="E24" s="432"/>
      <c r="F24" s="480"/>
      <c r="G24" s="430"/>
      <c r="H24" s="428"/>
      <c r="I24" s="479"/>
      <c r="J24" s="479"/>
      <c r="K24" s="479"/>
      <c r="L24" s="479"/>
      <c r="M24" s="428"/>
      <c r="N24" s="428"/>
      <c r="O24" s="486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573</v>
      </c>
      <c r="B25" s="434"/>
      <c r="C25" s="434"/>
      <c r="D25" s="434"/>
      <c r="E25" s="440">
        <v>205.82</v>
      </c>
      <c r="F25" s="484">
        <v>15</v>
      </c>
      <c r="G25" s="438">
        <f>E25*F25</f>
        <v>3087.2999999999997</v>
      </c>
      <c r="H25" s="436">
        <v>0</v>
      </c>
      <c r="I25" s="483">
        <v>0</v>
      </c>
      <c r="J25" s="483"/>
      <c r="K25" s="483">
        <v>0</v>
      </c>
      <c r="L25" s="483">
        <v>0</v>
      </c>
      <c r="M25" s="436">
        <f>G25+H25+I25+J25+K25+L25</f>
        <v>3087.2999999999997</v>
      </c>
      <c r="N25" s="436">
        <v>106.72</v>
      </c>
      <c r="O25" s="488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7" t="s">
        <v>574</v>
      </c>
      <c r="B26" s="426"/>
      <c r="C26" s="426"/>
      <c r="D26" s="426"/>
      <c r="E26" s="432"/>
      <c r="F26" s="480"/>
      <c r="G26" s="430"/>
      <c r="H26" s="428"/>
      <c r="I26" s="479"/>
      <c r="J26" s="479"/>
      <c r="K26" s="479"/>
      <c r="L26" s="479"/>
      <c r="M26" s="428"/>
      <c r="N26" s="428"/>
      <c r="O26" s="486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573</v>
      </c>
      <c r="B27" s="434"/>
      <c r="C27" s="434"/>
      <c r="D27" s="434"/>
      <c r="E27" s="440">
        <v>205.82</v>
      </c>
      <c r="F27" s="484">
        <v>15</v>
      </c>
      <c r="G27" s="438">
        <f>E27*F27</f>
        <v>3087.2999999999997</v>
      </c>
      <c r="H27" s="436">
        <v>0</v>
      </c>
      <c r="I27" s="483">
        <v>0</v>
      </c>
      <c r="J27" s="483"/>
      <c r="K27" s="483">
        <v>0</v>
      </c>
      <c r="L27" s="483">
        <v>0</v>
      </c>
      <c r="M27" s="436">
        <f>G27+H27+I27+J27+K27+L27</f>
        <v>3087.2999999999997</v>
      </c>
      <c r="N27" s="436">
        <v>106.72</v>
      </c>
      <c r="O27" s="488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7" t="s">
        <v>572</v>
      </c>
      <c r="B28" s="426"/>
      <c r="C28" s="426"/>
      <c r="D28" s="426"/>
      <c r="E28" s="432"/>
      <c r="F28" s="480"/>
      <c r="G28" s="430"/>
      <c r="H28" s="428"/>
      <c r="I28" s="479"/>
      <c r="J28" s="479"/>
      <c r="K28" s="479"/>
      <c r="L28" s="479"/>
      <c r="M28" s="428"/>
      <c r="N28" s="428"/>
      <c r="O28" s="486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5">
        <v>0</v>
      </c>
      <c r="F29" s="484">
        <v>0</v>
      </c>
      <c r="G29" s="438">
        <f>E29*F29</f>
        <v>0</v>
      </c>
      <c r="H29" s="436">
        <v>0</v>
      </c>
      <c r="I29" s="483">
        <v>0</v>
      </c>
      <c r="J29" s="483">
        <v>0</v>
      </c>
      <c r="K29" s="483">
        <v>0</v>
      </c>
      <c r="L29" s="483">
        <v>0</v>
      </c>
      <c r="M29" s="444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3">
        <f>U29-V29</f>
        <v>0</v>
      </c>
      <c r="X29" s="434"/>
    </row>
    <row r="30" spans="1:26" ht="65.25" hidden="1" customHeight="1" x14ac:dyDescent="0.45">
      <c r="A30" s="482"/>
      <c r="B30" s="426"/>
      <c r="C30" s="426"/>
      <c r="D30" s="426"/>
      <c r="E30" s="481"/>
      <c r="F30" s="480"/>
      <c r="G30" s="430"/>
      <c r="H30" s="428"/>
      <c r="I30" s="479"/>
      <c r="J30" s="479"/>
      <c r="K30" s="479"/>
      <c r="L30" s="479"/>
      <c r="M30" s="444"/>
      <c r="N30" s="428"/>
      <c r="O30" s="428"/>
      <c r="P30" s="428"/>
      <c r="Q30" s="428"/>
      <c r="R30" s="428"/>
      <c r="S30" s="428"/>
      <c r="T30" s="428"/>
      <c r="U30" s="428"/>
      <c r="V30" s="428"/>
      <c r="W30" s="443"/>
      <c r="X30" s="426"/>
    </row>
    <row r="31" spans="1:26" s="405" customFormat="1" ht="65.25" customHeight="1" x14ac:dyDescent="0.5">
      <c r="A31" s="478" t="s">
        <v>571</v>
      </c>
      <c r="B31" s="474"/>
      <c r="C31" s="474"/>
      <c r="D31" s="474"/>
      <c r="E31" s="477"/>
      <c r="F31" s="476"/>
      <c r="G31" s="475">
        <f>SUM(G5:G30)</f>
        <v>35683.049999999996</v>
      </c>
      <c r="H31" s="475">
        <f>SUM(H5:H30)</f>
        <v>0</v>
      </c>
      <c r="I31" s="475">
        <f>SUM(I5:I30)</f>
        <v>0</v>
      </c>
      <c r="J31" s="475">
        <f>SUM(J5:J30)</f>
        <v>0</v>
      </c>
      <c r="K31" s="475">
        <f>SUM(K5:K30)</f>
        <v>0</v>
      </c>
      <c r="L31" s="475">
        <f>SUM(L5:L30)</f>
        <v>0</v>
      </c>
      <c r="M31" s="475">
        <f>SUM(M5:M30)</f>
        <v>35683.049999999996</v>
      </c>
      <c r="N31" s="475">
        <f>SUM(N5:N30)</f>
        <v>2139.75</v>
      </c>
      <c r="O31" s="475">
        <f>SUM(O5:O30)</f>
        <v>423.73621874999992</v>
      </c>
      <c r="P31" s="475">
        <f>SUM(P5:P30)</f>
        <v>0</v>
      </c>
      <c r="Q31" s="475">
        <f>SUM(Q5:Q30)</f>
        <v>0</v>
      </c>
      <c r="R31" s="475">
        <f>SUM(R5:R30)</f>
        <v>29.97</v>
      </c>
      <c r="S31" s="475">
        <f>SUM(S5:S30)</f>
        <v>0</v>
      </c>
      <c r="T31" s="475">
        <f>SUM(T5:T30)</f>
        <v>2593.4562187500005</v>
      </c>
      <c r="U31" s="475">
        <f>SUM(U5:U30)</f>
        <v>33089.593781249998</v>
      </c>
      <c r="V31" s="475">
        <f>SUM(V5:V30)</f>
        <v>793.36</v>
      </c>
      <c r="W31" s="475">
        <f>SUM(W5:W30)</f>
        <v>32296.233781250001</v>
      </c>
      <c r="X31" s="474" t="s">
        <v>570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3"/>
      <c r="Z32" s="473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3"/>
      <c r="Z33" s="473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3"/>
      <c r="Z34" s="473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3"/>
      <c r="Z35" s="473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DICIEMBRE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7.441406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30.3320312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6.554687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8.109375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3" t="s">
        <v>54</v>
      </c>
      <c r="B1" s="526" t="s">
        <v>53</v>
      </c>
      <c r="C1" s="542" t="s">
        <v>52</v>
      </c>
      <c r="D1" s="541"/>
      <c r="E1" s="541"/>
      <c r="F1" s="541"/>
      <c r="G1" s="541"/>
      <c r="H1" s="541"/>
      <c r="I1" s="541"/>
      <c r="J1" s="541"/>
      <c r="K1" s="541"/>
      <c r="L1" s="541"/>
      <c r="M1" s="540"/>
      <c r="N1" s="542" t="s">
        <v>51</v>
      </c>
      <c r="O1" s="541"/>
      <c r="P1" s="541"/>
      <c r="Q1" s="541"/>
      <c r="R1" s="541"/>
      <c r="S1" s="540"/>
      <c r="T1" s="539"/>
      <c r="U1" s="539"/>
      <c r="V1" s="538"/>
      <c r="W1" s="537"/>
      <c r="X1" s="613" t="s">
        <v>50</v>
      </c>
    </row>
    <row r="2" spans="1:24" s="418" customFormat="1" ht="65.25" customHeight="1" x14ac:dyDescent="0.45">
      <c r="A2" s="535"/>
      <c r="B2" s="534"/>
      <c r="C2" s="533" t="s">
        <v>49</v>
      </c>
      <c r="D2" s="533" t="s">
        <v>48</v>
      </c>
      <c r="E2" s="532" t="s">
        <v>26</v>
      </c>
      <c r="F2" s="531" t="s">
        <v>47</v>
      </c>
      <c r="G2" s="530" t="s">
        <v>46</v>
      </c>
      <c r="H2" s="528" t="s">
        <v>25</v>
      </c>
      <c r="I2" s="528" t="s">
        <v>600</v>
      </c>
      <c r="J2" s="527" t="s">
        <v>44</v>
      </c>
      <c r="K2" s="527" t="s">
        <v>43</v>
      </c>
      <c r="L2" s="527" t="s">
        <v>569</v>
      </c>
      <c r="M2" s="526" t="s">
        <v>35</v>
      </c>
      <c r="N2" s="525" t="s">
        <v>63</v>
      </c>
      <c r="O2" s="524" t="s">
        <v>40</v>
      </c>
      <c r="P2" s="523" t="s">
        <v>39</v>
      </c>
      <c r="Q2" s="522" t="s">
        <v>38</v>
      </c>
      <c r="R2" s="522" t="s">
        <v>37</v>
      </c>
      <c r="S2" s="522" t="s">
        <v>568</v>
      </c>
      <c r="T2" s="521" t="s">
        <v>35</v>
      </c>
      <c r="U2" s="520" t="s">
        <v>35</v>
      </c>
      <c r="V2" s="519" t="s">
        <v>589</v>
      </c>
      <c r="W2" s="518" t="s">
        <v>33</v>
      </c>
      <c r="X2" s="613"/>
    </row>
    <row r="3" spans="1:24" s="418" customFormat="1" ht="83.25" customHeight="1" thickBot="1" x14ac:dyDescent="0.5">
      <c r="A3" s="501" t="s">
        <v>32</v>
      </c>
      <c r="B3" s="508"/>
      <c r="C3" s="516"/>
      <c r="D3" s="516"/>
      <c r="E3" s="515" t="s">
        <v>31</v>
      </c>
      <c r="F3" s="514" t="s">
        <v>567</v>
      </c>
      <c r="G3" s="513"/>
      <c r="H3" s="511" t="s">
        <v>28</v>
      </c>
      <c r="I3" s="511" t="s">
        <v>599</v>
      </c>
      <c r="J3" s="509" t="s">
        <v>29</v>
      </c>
      <c r="K3" s="510" t="s">
        <v>92</v>
      </c>
      <c r="L3" s="509" t="s">
        <v>91</v>
      </c>
      <c r="M3" s="508"/>
      <c r="N3" s="507"/>
      <c r="O3" s="506"/>
      <c r="P3" s="505" t="s">
        <v>25</v>
      </c>
      <c r="Q3" s="504" t="s">
        <v>24</v>
      </c>
      <c r="R3" s="504" t="s">
        <v>23</v>
      </c>
      <c r="S3" s="504" t="s">
        <v>22</v>
      </c>
      <c r="T3" s="503"/>
      <c r="U3" s="502" t="s">
        <v>21</v>
      </c>
      <c r="V3" s="501" t="s">
        <v>598</v>
      </c>
      <c r="W3" s="500" t="s">
        <v>19</v>
      </c>
      <c r="X3" s="613"/>
    </row>
    <row r="4" spans="1:24" s="458" customFormat="1" ht="65.25" customHeight="1" x14ac:dyDescent="0.45">
      <c r="A4" s="498" t="s">
        <v>597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</row>
    <row r="5" spans="1:24" ht="65.25" customHeight="1" x14ac:dyDescent="0.5">
      <c r="A5" s="410" t="s">
        <v>586</v>
      </c>
      <c r="B5" s="434"/>
      <c r="C5" s="561">
        <v>1100</v>
      </c>
      <c r="D5" s="561">
        <v>1000</v>
      </c>
      <c r="E5" s="440">
        <v>525.12</v>
      </c>
      <c r="F5" s="560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1"/>
      <c r="B6" s="426"/>
      <c r="C6" s="559"/>
      <c r="D6" s="559"/>
      <c r="E6" s="432"/>
      <c r="F6" s="558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0" t="s">
        <v>606</v>
      </c>
      <c r="B7" s="434"/>
      <c r="C7" s="561">
        <v>1100</v>
      </c>
      <c r="D7" s="561">
        <v>1000</v>
      </c>
      <c r="E7" s="440">
        <v>445.87</v>
      </c>
      <c r="F7" s="560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102.59</v>
      </c>
      <c r="W7" s="435">
        <f>U7-V7</f>
        <v>5624.6594062499998</v>
      </c>
      <c r="X7" s="434"/>
    </row>
    <row r="8" spans="1:24" ht="65.25" customHeight="1" x14ac:dyDescent="0.5">
      <c r="A8" s="451"/>
      <c r="B8" s="426"/>
      <c r="C8" s="559"/>
      <c r="D8" s="559"/>
      <c r="E8" s="432"/>
      <c r="F8" s="558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0" t="s">
        <v>606</v>
      </c>
      <c r="B9" s="434"/>
      <c r="C9" s="561">
        <v>1100</v>
      </c>
      <c r="D9" s="561">
        <v>1000</v>
      </c>
      <c r="E9" s="440">
        <v>445.87</v>
      </c>
      <c r="F9" s="560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1"/>
      <c r="B10" s="426"/>
      <c r="C10" s="559"/>
      <c r="D10" s="559"/>
      <c r="E10" s="432"/>
      <c r="F10" s="558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0" t="s">
        <v>605</v>
      </c>
      <c r="B11" s="434"/>
      <c r="C11" s="561">
        <v>1100</v>
      </c>
      <c r="D11" s="561">
        <v>1000</v>
      </c>
      <c r="E11" s="440"/>
      <c r="F11" s="560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1"/>
      <c r="B12" s="426"/>
      <c r="C12" s="559"/>
      <c r="D12" s="559"/>
      <c r="E12" s="432"/>
      <c r="F12" s="558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5" customFormat="1" ht="65.25" customHeight="1" x14ac:dyDescent="0.5">
      <c r="A13" s="450" t="s">
        <v>595</v>
      </c>
      <c r="B13" s="603"/>
      <c r="C13" s="604">
        <v>1100</v>
      </c>
      <c r="D13" s="604">
        <v>1000</v>
      </c>
      <c r="E13" s="440">
        <v>445.87</v>
      </c>
      <c r="F13" s="564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3"/>
    </row>
    <row r="14" spans="1:24" s="455" customFormat="1" ht="65.25" customHeight="1" x14ac:dyDescent="0.5">
      <c r="A14" s="451"/>
      <c r="B14" s="602"/>
      <c r="C14" s="600"/>
      <c r="D14" s="600"/>
      <c r="E14" s="432"/>
      <c r="F14" s="562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2"/>
    </row>
    <row r="15" spans="1:24" ht="65.25" customHeight="1" x14ac:dyDescent="0.5">
      <c r="A15" s="450" t="s">
        <v>604</v>
      </c>
      <c r="B15" s="434"/>
      <c r="C15" s="561">
        <v>1100</v>
      </c>
      <c r="D15" s="561">
        <v>1000</v>
      </c>
      <c r="E15" s="440">
        <v>263.41000000000003</v>
      </c>
      <c r="F15" s="560">
        <v>0</v>
      </c>
      <c r="G15" s="438">
        <f>E15*F15</f>
        <v>0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0</v>
      </c>
      <c r="N15" s="436">
        <v>0</v>
      </c>
      <c r="O15" s="436">
        <f>G15*1.1875%</f>
        <v>0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0</v>
      </c>
      <c r="U15" s="436">
        <f>M15-T15</f>
        <v>0</v>
      </c>
      <c r="V15" s="436"/>
      <c r="W15" s="435">
        <f>U15-V15</f>
        <v>0</v>
      </c>
      <c r="X15" s="434"/>
    </row>
    <row r="16" spans="1:24" ht="65.25" customHeight="1" x14ac:dyDescent="0.5">
      <c r="A16" s="451"/>
      <c r="B16" s="426"/>
      <c r="C16" s="559"/>
      <c r="D16" s="559"/>
      <c r="E16" s="432"/>
      <c r="F16" s="558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0" t="s">
        <v>603</v>
      </c>
      <c r="B17" s="434"/>
      <c r="C17" s="561">
        <v>1100</v>
      </c>
      <c r="D17" s="561">
        <v>1000</v>
      </c>
      <c r="E17" s="440">
        <v>0</v>
      </c>
      <c r="F17" s="560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1"/>
      <c r="B18" s="426"/>
      <c r="C18" s="559"/>
      <c r="D18" s="559"/>
      <c r="E18" s="432"/>
      <c r="F18" s="558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0" t="s">
        <v>603</v>
      </c>
      <c r="B19" s="434"/>
      <c r="C19" s="561">
        <v>1100</v>
      </c>
      <c r="D19" s="561">
        <v>1000</v>
      </c>
      <c r="E19" s="440">
        <v>235.31</v>
      </c>
      <c r="F19" s="560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1"/>
      <c r="B20" s="426"/>
      <c r="C20" s="559"/>
      <c r="D20" s="559"/>
      <c r="E20" s="432"/>
      <c r="F20" s="558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0"/>
      <c r="B21" s="631"/>
      <c r="C21" s="561">
        <v>1100</v>
      </c>
      <c r="D21" s="561">
        <v>1000</v>
      </c>
      <c r="E21" s="440"/>
      <c r="F21" s="560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1"/>
      <c r="B22" s="631"/>
      <c r="C22" s="559"/>
      <c r="D22" s="559"/>
      <c r="E22" s="432"/>
      <c r="F22" s="558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0" t="s">
        <v>595</v>
      </c>
      <c r="B23" s="434"/>
      <c r="C23" s="561">
        <v>1100</v>
      </c>
      <c r="D23" s="561">
        <v>1000</v>
      </c>
      <c r="E23" s="440">
        <v>263.41000000000003</v>
      </c>
      <c r="F23" s="560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1"/>
      <c r="B24" s="426"/>
      <c r="C24" s="559"/>
      <c r="D24" s="559"/>
      <c r="E24" s="432"/>
      <c r="F24" s="558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595</v>
      </c>
      <c r="B25" s="434"/>
      <c r="C25" s="566">
        <v>1100</v>
      </c>
      <c r="D25" s="566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3">
        <f>U25-V25</f>
        <v>0</v>
      </c>
      <c r="X25" s="434"/>
    </row>
    <row r="26" spans="1:24" ht="65.25" hidden="1" customHeight="1" x14ac:dyDescent="0.5">
      <c r="A26" s="451"/>
      <c r="B26" s="426"/>
      <c r="C26" s="565"/>
      <c r="D26" s="565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3"/>
      <c r="X26" s="426"/>
    </row>
    <row r="27" spans="1:24" ht="65.25" hidden="1" customHeight="1" x14ac:dyDescent="0.5">
      <c r="A27" s="410" t="s">
        <v>595</v>
      </c>
      <c r="B27" s="434"/>
      <c r="C27" s="566">
        <v>1100</v>
      </c>
      <c r="D27" s="566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3">
        <f>U27-V27</f>
        <v>0</v>
      </c>
      <c r="X27" s="434"/>
    </row>
    <row r="28" spans="1:24" ht="65.25" hidden="1" customHeight="1" x14ac:dyDescent="0.5">
      <c r="A28" s="487"/>
      <c r="B28" s="426"/>
      <c r="C28" s="565"/>
      <c r="D28" s="565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3"/>
      <c r="X28" s="426"/>
    </row>
    <row r="29" spans="1:24" ht="65.25" hidden="1" customHeight="1" x14ac:dyDescent="0.5">
      <c r="A29" s="410" t="s">
        <v>595</v>
      </c>
      <c r="B29" s="434"/>
      <c r="C29" s="566">
        <v>1100</v>
      </c>
      <c r="D29" s="566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3">
        <f>U29-V29</f>
        <v>0</v>
      </c>
      <c r="X29" s="434"/>
    </row>
    <row r="30" spans="1:24" ht="65.25" hidden="1" customHeight="1" x14ac:dyDescent="0.5">
      <c r="A30" s="451"/>
      <c r="B30" s="426"/>
      <c r="C30" s="565"/>
      <c r="D30" s="565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3"/>
      <c r="X30" s="426"/>
    </row>
    <row r="31" spans="1:24" ht="65.25" hidden="1" customHeight="1" x14ac:dyDescent="0.5">
      <c r="A31" s="410" t="s">
        <v>595</v>
      </c>
      <c r="B31" s="442"/>
      <c r="C31" s="566">
        <v>1100</v>
      </c>
      <c r="D31" s="566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2"/>
    </row>
    <row r="32" spans="1:24" ht="65.25" hidden="1" customHeight="1" x14ac:dyDescent="0.5">
      <c r="A32" s="487"/>
      <c r="B32" s="442"/>
      <c r="C32" s="565"/>
      <c r="D32" s="565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2"/>
    </row>
    <row r="33" spans="1:24" ht="65.25" customHeight="1" x14ac:dyDescent="0.5">
      <c r="A33" s="450" t="s">
        <v>595</v>
      </c>
      <c r="B33" s="434"/>
      <c r="C33" s="561">
        <v>1100</v>
      </c>
      <c r="D33" s="561">
        <v>1000</v>
      </c>
      <c r="E33" s="440">
        <v>263.41000000000003</v>
      </c>
      <c r="F33" s="560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1"/>
      <c r="B34" s="426"/>
      <c r="C34" s="559"/>
      <c r="D34" s="559"/>
      <c r="E34" s="432"/>
      <c r="F34" s="558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0" t="s">
        <v>595</v>
      </c>
      <c r="B35" s="434"/>
      <c r="C35" s="561">
        <v>1100</v>
      </c>
      <c r="D35" s="561">
        <v>1000</v>
      </c>
      <c r="E35" s="440">
        <v>263.41000000000003</v>
      </c>
      <c r="F35" s="560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1"/>
      <c r="B36" s="426"/>
      <c r="C36" s="559"/>
      <c r="D36" s="559"/>
      <c r="E36" s="432"/>
      <c r="F36" s="558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0" t="s">
        <v>595</v>
      </c>
      <c r="B37" s="434"/>
      <c r="C37" s="561">
        <v>1100</v>
      </c>
      <c r="D37" s="561">
        <v>1000</v>
      </c>
      <c r="E37" s="440">
        <v>263.41000000000003</v>
      </c>
      <c r="F37" s="560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1"/>
      <c r="B38" s="426"/>
      <c r="C38" s="559"/>
      <c r="D38" s="559"/>
      <c r="E38" s="432"/>
      <c r="F38" s="558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0" t="s">
        <v>595</v>
      </c>
      <c r="B39" s="434"/>
      <c r="C39" s="561">
        <v>1100</v>
      </c>
      <c r="D39" s="561">
        <v>1000</v>
      </c>
      <c r="E39" s="440">
        <v>263.41000000000003</v>
      </c>
      <c r="F39" s="560">
        <v>15</v>
      </c>
      <c r="G39" s="438">
        <f>E39*F39</f>
        <v>3951.1500000000005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3951.1500000000005</v>
      </c>
      <c r="N39" s="436">
        <v>341.27</v>
      </c>
      <c r="O39" s="436">
        <f>G39*1.1875%</f>
        <v>46.919906250000004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388.18990624999998</v>
      </c>
      <c r="U39" s="436">
        <f>M39-T39</f>
        <v>3562.9600937500004</v>
      </c>
      <c r="V39" s="436"/>
      <c r="W39" s="435">
        <f>U39-V39</f>
        <v>3562.9600937500004</v>
      </c>
      <c r="X39" s="434"/>
    </row>
    <row r="40" spans="1:24" ht="65.25" customHeight="1" x14ac:dyDescent="0.5">
      <c r="A40" s="451"/>
      <c r="B40" s="426"/>
      <c r="C40" s="559"/>
      <c r="D40" s="559"/>
      <c r="E40" s="432"/>
      <c r="F40" s="558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69" t="s">
        <v>70</v>
      </c>
      <c r="B41" s="474"/>
      <c r="C41" s="599"/>
      <c r="D41" s="599"/>
      <c r="E41" s="599"/>
      <c r="F41" s="599"/>
      <c r="G41" s="599">
        <f>SUM(G5:G40)</f>
        <v>51226.350000000006</v>
      </c>
      <c r="H41" s="599">
        <f>SUM(H5:H40)</f>
        <v>0</v>
      </c>
      <c r="I41" s="599">
        <f>SUM(I5:I32)</f>
        <v>0</v>
      </c>
      <c r="J41" s="599">
        <f>SUM(J5:J32)</f>
        <v>0</v>
      </c>
      <c r="K41" s="599">
        <f>SUM(K5:K32)</f>
        <v>0</v>
      </c>
      <c r="L41" s="599">
        <f>SUM(L5:L40)</f>
        <v>0</v>
      </c>
      <c r="M41" s="599">
        <f>SUM(M5:M40)</f>
        <v>51226.350000000006</v>
      </c>
      <c r="N41" s="599">
        <f>SUM(N5:N40)</f>
        <v>5658.3600000000024</v>
      </c>
      <c r="O41" s="599">
        <f>SUM(O5:O40)</f>
        <v>608.3129062500002</v>
      </c>
      <c r="P41" s="599">
        <f>SUM(P5:P40)</f>
        <v>0</v>
      </c>
      <c r="Q41" s="599">
        <f>SUM(Q5:Q32)</f>
        <v>0</v>
      </c>
      <c r="R41" s="599">
        <f>SUM(R5:R40)</f>
        <v>0</v>
      </c>
      <c r="S41" s="599">
        <f>SUM(S5:S32)</f>
        <v>0</v>
      </c>
      <c r="T41" s="599">
        <f>SUM(T5:T40)</f>
        <v>6266.672906249999</v>
      </c>
      <c r="U41" s="599">
        <f>SUM(U5:U40)</f>
        <v>44959.677093750004</v>
      </c>
      <c r="V41" s="599">
        <f>SUM(V5:V40)</f>
        <v>202.59</v>
      </c>
      <c r="W41" s="599">
        <f>SUM(W5:W40)</f>
        <v>44757.08709375</v>
      </c>
      <c r="X41" s="474"/>
    </row>
    <row r="42" spans="1:24" s="418" customFormat="1" ht="65.25" customHeight="1" thickBot="1" x14ac:dyDescent="0.55000000000000004">
      <c r="A42" s="543" t="s">
        <v>54</v>
      </c>
      <c r="B42" s="526" t="s">
        <v>53</v>
      </c>
      <c r="C42" s="598" t="s">
        <v>52</v>
      </c>
      <c r="D42" s="597"/>
      <c r="E42" s="597"/>
      <c r="F42" s="597"/>
      <c r="G42" s="597"/>
      <c r="H42" s="597"/>
      <c r="I42" s="597"/>
      <c r="J42" s="597"/>
      <c r="K42" s="597"/>
      <c r="L42" s="597"/>
      <c r="M42" s="596"/>
      <c r="N42" s="542" t="s">
        <v>51</v>
      </c>
      <c r="O42" s="541"/>
      <c r="P42" s="595"/>
      <c r="Q42" s="595"/>
      <c r="R42" s="595"/>
      <c r="S42" s="537"/>
      <c r="T42" s="539"/>
      <c r="U42" s="539"/>
      <c r="V42" s="539"/>
      <c r="W42" s="537"/>
      <c r="X42" s="613" t="s">
        <v>50</v>
      </c>
    </row>
    <row r="43" spans="1:24" s="418" customFormat="1" ht="65.25" customHeight="1" x14ac:dyDescent="0.45">
      <c r="A43" s="535"/>
      <c r="B43" s="534"/>
      <c r="C43" s="591" t="s">
        <v>49</v>
      </c>
      <c r="D43" s="591" t="s">
        <v>48</v>
      </c>
      <c r="E43" s="590" t="s">
        <v>26</v>
      </c>
      <c r="F43" s="589" t="s">
        <v>47</v>
      </c>
      <c r="G43" s="617" t="s">
        <v>46</v>
      </c>
      <c r="H43" s="587" t="s">
        <v>25</v>
      </c>
      <c r="I43" s="587" t="s">
        <v>600</v>
      </c>
      <c r="J43" s="586" t="s">
        <v>44</v>
      </c>
      <c r="K43" s="586" t="s">
        <v>43</v>
      </c>
      <c r="L43" s="586" t="s">
        <v>569</v>
      </c>
      <c r="M43" s="616" t="s">
        <v>35</v>
      </c>
      <c r="N43" s="525" t="s">
        <v>63</v>
      </c>
      <c r="O43" s="524" t="s">
        <v>40</v>
      </c>
      <c r="P43" s="523" t="s">
        <v>39</v>
      </c>
      <c r="Q43" s="522" t="s">
        <v>38</v>
      </c>
      <c r="R43" s="522" t="s">
        <v>37</v>
      </c>
      <c r="S43" s="522" t="s">
        <v>568</v>
      </c>
      <c r="T43" s="521" t="s">
        <v>35</v>
      </c>
      <c r="U43" s="520" t="s">
        <v>35</v>
      </c>
      <c r="V43" s="519" t="s">
        <v>589</v>
      </c>
      <c r="W43" s="584" t="s">
        <v>33</v>
      </c>
      <c r="X43" s="613"/>
    </row>
    <row r="44" spans="1:24" s="418" customFormat="1" ht="81.75" customHeight="1" thickBot="1" x14ac:dyDescent="0.5">
      <c r="A44" s="501" t="s">
        <v>32</v>
      </c>
      <c r="B44" s="508"/>
      <c r="C44" s="580"/>
      <c r="D44" s="580"/>
      <c r="E44" s="579" t="s">
        <v>31</v>
      </c>
      <c r="F44" s="578" t="s">
        <v>567</v>
      </c>
      <c r="G44" s="615"/>
      <c r="H44" s="576" t="s">
        <v>28</v>
      </c>
      <c r="I44" s="576" t="s">
        <v>599</v>
      </c>
      <c r="J44" s="574" t="s">
        <v>29</v>
      </c>
      <c r="K44" s="575" t="s">
        <v>92</v>
      </c>
      <c r="L44" s="574" t="s">
        <v>91</v>
      </c>
      <c r="M44" s="614"/>
      <c r="N44" s="507"/>
      <c r="O44" s="506"/>
      <c r="P44" s="505" t="s">
        <v>25</v>
      </c>
      <c r="Q44" s="504" t="s">
        <v>24</v>
      </c>
      <c r="R44" s="504" t="s">
        <v>23</v>
      </c>
      <c r="S44" s="504" t="s">
        <v>22</v>
      </c>
      <c r="T44" s="503"/>
      <c r="U44" s="502" t="s">
        <v>21</v>
      </c>
      <c r="V44" s="501" t="s">
        <v>598</v>
      </c>
      <c r="W44" s="572" t="s">
        <v>19</v>
      </c>
      <c r="X44" s="613"/>
    </row>
    <row r="45" spans="1:24" ht="65.25" customHeight="1" x14ac:dyDescent="0.45">
      <c r="A45" s="498" t="s">
        <v>597</v>
      </c>
      <c r="B45" s="626"/>
      <c r="C45" s="626"/>
      <c r="D45" s="626"/>
      <c r="E45" s="630"/>
      <c r="F45" s="630"/>
      <c r="G45" s="630"/>
      <c r="H45" s="629"/>
      <c r="I45" s="629"/>
      <c r="J45" s="629"/>
      <c r="K45" s="629"/>
      <c r="L45" s="629"/>
      <c r="M45" s="629"/>
      <c r="N45" s="628"/>
      <c r="O45" s="628"/>
      <c r="P45" s="628"/>
      <c r="Q45" s="628"/>
      <c r="R45" s="628"/>
      <c r="S45" s="627"/>
      <c r="T45" s="627"/>
      <c r="U45" s="627"/>
      <c r="V45" s="627"/>
      <c r="W45" s="627"/>
      <c r="X45" s="626"/>
    </row>
    <row r="46" spans="1:24" ht="65.25" hidden="1" customHeight="1" x14ac:dyDescent="0.5">
      <c r="A46" s="410" t="s">
        <v>595</v>
      </c>
      <c r="B46" s="442"/>
      <c r="C46" s="625">
        <v>1100</v>
      </c>
      <c r="D46" s="625">
        <v>1000</v>
      </c>
      <c r="E46" s="448"/>
      <c r="F46" s="438"/>
      <c r="G46" s="438">
        <f>E46*F46</f>
        <v>0</v>
      </c>
      <c r="H46" s="444">
        <v>0</v>
      </c>
      <c r="I46" s="436">
        <v>0</v>
      </c>
      <c r="J46" s="444"/>
      <c r="K46" s="435">
        <v>0</v>
      </c>
      <c r="L46" s="435">
        <v>0</v>
      </c>
      <c r="M46" s="444">
        <f>G46+H46+I46+J46+K46+L46</f>
        <v>0</v>
      </c>
      <c r="N46" s="623"/>
      <c r="O46" s="624">
        <f>G46*1.187%</f>
        <v>0</v>
      </c>
      <c r="P46" s="488">
        <v>0</v>
      </c>
      <c r="Q46" s="488">
        <v>0</v>
      </c>
      <c r="R46" s="488">
        <v>0</v>
      </c>
      <c r="S46" s="488">
        <v>0</v>
      </c>
      <c r="T46" s="488">
        <f>N46+O46+P46+Q46+R46+S46</f>
        <v>0</v>
      </c>
      <c r="U46" s="488">
        <f>M46-T46</f>
        <v>0</v>
      </c>
      <c r="V46" s="488">
        <v>0</v>
      </c>
      <c r="W46" s="623">
        <f>U46-V46</f>
        <v>0</v>
      </c>
      <c r="X46" s="442"/>
    </row>
    <row r="47" spans="1:24" ht="65.25" hidden="1" customHeight="1" x14ac:dyDescent="0.5">
      <c r="A47" s="451"/>
      <c r="B47" s="442"/>
      <c r="C47" s="625"/>
      <c r="D47" s="625"/>
      <c r="E47" s="448"/>
      <c r="F47" s="430"/>
      <c r="G47" s="430"/>
      <c r="H47" s="444"/>
      <c r="I47" s="428"/>
      <c r="J47" s="444"/>
      <c r="K47" s="427"/>
      <c r="L47" s="427"/>
      <c r="M47" s="444"/>
      <c r="N47" s="623"/>
      <c r="O47" s="624"/>
      <c r="P47" s="486"/>
      <c r="Q47" s="486"/>
      <c r="R47" s="486"/>
      <c r="S47" s="486"/>
      <c r="T47" s="486"/>
      <c r="U47" s="486"/>
      <c r="V47" s="486"/>
      <c r="W47" s="623"/>
      <c r="X47" s="442"/>
    </row>
    <row r="48" spans="1:24" ht="65.25" customHeight="1" x14ac:dyDescent="0.5">
      <c r="A48" s="410" t="s">
        <v>595</v>
      </c>
      <c r="B48" s="442"/>
      <c r="C48" s="621">
        <v>1100</v>
      </c>
      <c r="D48" s="621">
        <v>1000</v>
      </c>
      <c r="E48" s="448">
        <v>263.41000000000003</v>
      </c>
      <c r="F48" s="560">
        <v>15</v>
      </c>
      <c r="G48" s="438">
        <f>E48*F48</f>
        <v>3951.1500000000005</v>
      </c>
      <c r="H48" s="444">
        <v>0</v>
      </c>
      <c r="I48" s="436">
        <v>0</v>
      </c>
      <c r="J48" s="444"/>
      <c r="K48" s="436">
        <v>0</v>
      </c>
      <c r="L48" s="436">
        <v>0</v>
      </c>
      <c r="M48" s="444">
        <f>G48+H48+I48+J48+K48+L48</f>
        <v>3951.1500000000005</v>
      </c>
      <c r="N48" s="443">
        <v>341.27</v>
      </c>
      <c r="O48" s="436">
        <f>G48*1.1875%</f>
        <v>46.919906250000004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388.18990624999998</v>
      </c>
      <c r="U48" s="436">
        <f>M48-T48</f>
        <v>3562.9600937500004</v>
      </c>
      <c r="V48" s="436">
        <v>0</v>
      </c>
      <c r="W48" s="443">
        <f>U48-V48</f>
        <v>3562.9600937500004</v>
      </c>
      <c r="X48" s="442"/>
    </row>
    <row r="49" spans="1:24" ht="65.25" customHeight="1" x14ac:dyDescent="0.5">
      <c r="A49" s="451"/>
      <c r="B49" s="442"/>
      <c r="C49" s="621"/>
      <c r="D49" s="621"/>
      <c r="E49" s="448"/>
      <c r="F49" s="558"/>
      <c r="G49" s="430"/>
      <c r="H49" s="444"/>
      <c r="I49" s="428"/>
      <c r="J49" s="444"/>
      <c r="K49" s="428"/>
      <c r="L49" s="428"/>
      <c r="M49" s="444"/>
      <c r="N49" s="443"/>
      <c r="O49" s="428"/>
      <c r="P49" s="428"/>
      <c r="Q49" s="428"/>
      <c r="R49" s="428"/>
      <c r="S49" s="428"/>
      <c r="T49" s="428"/>
      <c r="U49" s="428"/>
      <c r="V49" s="428"/>
      <c r="W49" s="443"/>
      <c r="X49" s="442"/>
    </row>
    <row r="50" spans="1:24" ht="65.25" customHeight="1" x14ac:dyDescent="0.5">
      <c r="A50" s="450" t="s">
        <v>595</v>
      </c>
      <c r="B50" s="603"/>
      <c r="C50" s="621">
        <v>1100</v>
      </c>
      <c r="D50" s="621">
        <v>1000</v>
      </c>
      <c r="E50" s="448">
        <v>263.41000000000003</v>
      </c>
      <c r="F50" s="560">
        <v>15</v>
      </c>
      <c r="G50" s="438">
        <f>E50*F50</f>
        <v>3951.1500000000005</v>
      </c>
      <c r="H50" s="444">
        <v>0</v>
      </c>
      <c r="I50" s="436">
        <v>0</v>
      </c>
      <c r="J50" s="444"/>
      <c r="K50" s="435">
        <v>0</v>
      </c>
      <c r="L50" s="435">
        <v>0</v>
      </c>
      <c r="M50" s="444">
        <f>G50+H50+I50+J50+K50+L50</f>
        <v>3951.1500000000005</v>
      </c>
      <c r="N50" s="444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3">
        <f>U50-V50</f>
        <v>3562.9600937500004</v>
      </c>
      <c r="X50" s="434"/>
    </row>
    <row r="51" spans="1:24" ht="65.25" customHeight="1" x14ac:dyDescent="0.5">
      <c r="A51" s="451"/>
      <c r="B51" s="602"/>
      <c r="C51" s="621"/>
      <c r="D51" s="621"/>
      <c r="E51" s="448"/>
      <c r="F51" s="558"/>
      <c r="G51" s="430"/>
      <c r="H51" s="444"/>
      <c r="I51" s="428"/>
      <c r="J51" s="444"/>
      <c r="K51" s="427"/>
      <c r="L51" s="427"/>
      <c r="M51" s="444"/>
      <c r="N51" s="444"/>
      <c r="O51" s="428"/>
      <c r="P51" s="428"/>
      <c r="Q51" s="428"/>
      <c r="R51" s="428"/>
      <c r="S51" s="428"/>
      <c r="T51" s="428"/>
      <c r="U51" s="428"/>
      <c r="V51" s="428"/>
      <c r="W51" s="443"/>
      <c r="X51" s="426"/>
    </row>
    <row r="52" spans="1:24" ht="65.25" customHeight="1" x14ac:dyDescent="0.5">
      <c r="A52" s="450" t="s">
        <v>602</v>
      </c>
      <c r="B52" s="434"/>
      <c r="C52" s="621">
        <v>1100</v>
      </c>
      <c r="D52" s="621">
        <v>1000</v>
      </c>
      <c r="E52" s="448">
        <v>159.80000000000001</v>
      </c>
      <c r="F52" s="560">
        <v>15</v>
      </c>
      <c r="G52" s="438">
        <f>E52*F52</f>
        <v>2397</v>
      </c>
      <c r="H52" s="444">
        <v>0</v>
      </c>
      <c r="I52" s="436">
        <v>0</v>
      </c>
      <c r="J52" s="444">
        <v>0</v>
      </c>
      <c r="K52" s="435">
        <v>0</v>
      </c>
      <c r="L52" s="435">
        <v>3.59</v>
      </c>
      <c r="M52" s="444">
        <f>G52+H52+I52+J52+K52+L52</f>
        <v>2400.59</v>
      </c>
      <c r="N52" s="444">
        <v>0</v>
      </c>
      <c r="O52" s="444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3">
        <f>U52-V52</f>
        <v>2400.59</v>
      </c>
      <c r="X52" s="434"/>
    </row>
    <row r="53" spans="1:24" ht="65.25" customHeight="1" x14ac:dyDescent="0.5">
      <c r="A53" s="563"/>
      <c r="B53" s="489"/>
      <c r="C53" s="621"/>
      <c r="D53" s="621"/>
      <c r="E53" s="448"/>
      <c r="F53" s="558"/>
      <c r="G53" s="430"/>
      <c r="H53" s="444"/>
      <c r="I53" s="428"/>
      <c r="J53" s="444"/>
      <c r="K53" s="427"/>
      <c r="L53" s="427"/>
      <c r="M53" s="444"/>
      <c r="N53" s="444"/>
      <c r="O53" s="444"/>
      <c r="P53" s="428"/>
      <c r="Q53" s="428"/>
      <c r="R53" s="428"/>
      <c r="S53" s="428"/>
      <c r="T53" s="428"/>
      <c r="U53" s="428"/>
      <c r="V53" s="428"/>
      <c r="W53" s="443"/>
      <c r="X53" s="489"/>
    </row>
    <row r="54" spans="1:24" ht="65.25" customHeight="1" x14ac:dyDescent="0.5">
      <c r="A54" s="450" t="s">
        <v>602</v>
      </c>
      <c r="B54" s="442"/>
      <c r="C54" s="621">
        <v>1100</v>
      </c>
      <c r="D54" s="621">
        <v>1000</v>
      </c>
      <c r="E54" s="448">
        <v>169.45</v>
      </c>
      <c r="F54" s="560">
        <v>15</v>
      </c>
      <c r="G54" s="438">
        <f>E54*F54</f>
        <v>2541.75</v>
      </c>
      <c r="H54" s="444">
        <v>0</v>
      </c>
      <c r="I54" s="436">
        <v>0</v>
      </c>
      <c r="J54" s="444">
        <v>0</v>
      </c>
      <c r="K54" s="435">
        <v>0</v>
      </c>
      <c r="L54" s="435">
        <v>0</v>
      </c>
      <c r="M54" s="444">
        <f>G54+H54+I54+J54+K54+L54</f>
        <v>2541.75</v>
      </c>
      <c r="N54" s="444">
        <v>12.16</v>
      </c>
      <c r="O54" s="444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3">
        <f>U54-V54</f>
        <v>2529.59</v>
      </c>
      <c r="X54" s="442"/>
    </row>
    <row r="55" spans="1:24" ht="65.25" customHeight="1" x14ac:dyDescent="0.5">
      <c r="A55" s="622"/>
      <c r="B55" s="442"/>
      <c r="C55" s="621"/>
      <c r="D55" s="621"/>
      <c r="E55" s="448"/>
      <c r="F55" s="558"/>
      <c r="G55" s="430"/>
      <c r="H55" s="444"/>
      <c r="I55" s="428"/>
      <c r="J55" s="444"/>
      <c r="K55" s="427"/>
      <c r="L55" s="427"/>
      <c r="M55" s="444"/>
      <c r="N55" s="444"/>
      <c r="O55" s="444"/>
      <c r="P55" s="428"/>
      <c r="Q55" s="428"/>
      <c r="R55" s="428"/>
      <c r="S55" s="428"/>
      <c r="T55" s="428"/>
      <c r="U55" s="428"/>
      <c r="V55" s="428"/>
      <c r="W55" s="443"/>
      <c r="X55" s="442"/>
    </row>
    <row r="56" spans="1:24" ht="65.25" customHeight="1" x14ac:dyDescent="0.5">
      <c r="A56" s="450" t="s">
        <v>595</v>
      </c>
      <c r="B56" s="442"/>
      <c r="C56" s="621">
        <v>1100</v>
      </c>
      <c r="D56" s="621">
        <v>1000</v>
      </c>
      <c r="E56" s="448">
        <v>263.41000000000003</v>
      </c>
      <c r="F56" s="560">
        <v>15</v>
      </c>
      <c r="G56" s="438">
        <f>E56*F56</f>
        <v>3951.1500000000005</v>
      </c>
      <c r="H56" s="444">
        <v>0</v>
      </c>
      <c r="I56" s="436">
        <v>0</v>
      </c>
      <c r="J56" s="444">
        <v>0</v>
      </c>
      <c r="K56" s="436">
        <v>0</v>
      </c>
      <c r="L56" s="436">
        <v>0</v>
      </c>
      <c r="M56" s="444">
        <f>G56+H56+I56+J56+K56+L56</f>
        <v>3951.1500000000005</v>
      </c>
      <c r="N56" s="444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3">
        <f>U56-V56</f>
        <v>3562.9600937500004</v>
      </c>
      <c r="X56" s="442"/>
    </row>
    <row r="57" spans="1:24" ht="65.25" customHeight="1" x14ac:dyDescent="0.5">
      <c r="A57" s="451"/>
      <c r="B57" s="442"/>
      <c r="C57" s="621"/>
      <c r="D57" s="621"/>
      <c r="E57" s="448"/>
      <c r="F57" s="558"/>
      <c r="G57" s="430"/>
      <c r="H57" s="444"/>
      <c r="I57" s="428"/>
      <c r="J57" s="444"/>
      <c r="K57" s="428"/>
      <c r="L57" s="428"/>
      <c r="M57" s="444"/>
      <c r="N57" s="444"/>
      <c r="O57" s="428"/>
      <c r="P57" s="428"/>
      <c r="Q57" s="428"/>
      <c r="R57" s="428"/>
      <c r="S57" s="428"/>
      <c r="T57" s="428"/>
      <c r="U57" s="428"/>
      <c r="V57" s="428"/>
      <c r="W57" s="443"/>
      <c r="X57" s="442"/>
    </row>
    <row r="58" spans="1:24" ht="65.25" customHeight="1" x14ac:dyDescent="0.5">
      <c r="A58" s="450" t="s">
        <v>595</v>
      </c>
      <c r="B58" s="434"/>
      <c r="C58" s="621">
        <v>1100</v>
      </c>
      <c r="D58" s="621">
        <v>1000</v>
      </c>
      <c r="E58" s="448">
        <v>263.41000000000003</v>
      </c>
      <c r="F58" s="560">
        <v>15</v>
      </c>
      <c r="G58" s="438">
        <f>E58*F58</f>
        <v>3951.1500000000005</v>
      </c>
      <c r="H58" s="444">
        <v>0</v>
      </c>
      <c r="I58" s="436">
        <v>0</v>
      </c>
      <c r="J58" s="444">
        <v>0</v>
      </c>
      <c r="K58" s="436">
        <v>0</v>
      </c>
      <c r="L58" s="436">
        <v>0</v>
      </c>
      <c r="M58" s="444">
        <f>G58+H58+I58+J58+K58+L58</f>
        <v>3951.1500000000005</v>
      </c>
      <c r="N58" s="444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3">
        <f>U58-V58</f>
        <v>3358.5000937500004</v>
      </c>
      <c r="X58" s="434"/>
    </row>
    <row r="59" spans="1:24" ht="65.25" customHeight="1" x14ac:dyDescent="0.5">
      <c r="A59" s="451"/>
      <c r="B59" s="426"/>
      <c r="C59" s="621"/>
      <c r="D59" s="621"/>
      <c r="E59" s="448"/>
      <c r="F59" s="558"/>
      <c r="G59" s="430"/>
      <c r="H59" s="444"/>
      <c r="I59" s="428"/>
      <c r="J59" s="444"/>
      <c r="K59" s="428"/>
      <c r="L59" s="428"/>
      <c r="M59" s="444"/>
      <c r="N59" s="444"/>
      <c r="O59" s="428"/>
      <c r="P59" s="428"/>
      <c r="Q59" s="428"/>
      <c r="R59" s="428"/>
      <c r="S59" s="428"/>
      <c r="T59" s="428"/>
      <c r="U59" s="428"/>
      <c r="V59" s="428"/>
      <c r="W59" s="443"/>
      <c r="X59" s="426"/>
    </row>
    <row r="60" spans="1:24" ht="65.25" hidden="1" customHeight="1" x14ac:dyDescent="0.5">
      <c r="A60" s="450" t="s">
        <v>595</v>
      </c>
      <c r="B60" s="434"/>
      <c r="C60" s="621">
        <v>1100</v>
      </c>
      <c r="D60" s="621">
        <v>1000</v>
      </c>
      <c r="E60" s="448"/>
      <c r="F60" s="560"/>
      <c r="G60" s="438">
        <f>E60*F60</f>
        <v>0</v>
      </c>
      <c r="H60" s="444">
        <v>0</v>
      </c>
      <c r="I60" s="436">
        <v>0</v>
      </c>
      <c r="J60" s="444">
        <v>0</v>
      </c>
      <c r="K60" s="436">
        <v>0</v>
      </c>
      <c r="L60" s="436">
        <v>0</v>
      </c>
      <c r="M60" s="444">
        <f>G60+H60+I60+J60+K60+L60</f>
        <v>0</v>
      </c>
      <c r="N60" s="444"/>
      <c r="O60" s="444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3">
        <f>U60-V60</f>
        <v>0</v>
      </c>
      <c r="X60" s="434"/>
    </row>
    <row r="61" spans="1:24" ht="65.25" hidden="1" customHeight="1" x14ac:dyDescent="0.5">
      <c r="A61" s="451"/>
      <c r="B61" s="426"/>
      <c r="C61" s="621"/>
      <c r="D61" s="621"/>
      <c r="E61" s="448"/>
      <c r="F61" s="558"/>
      <c r="G61" s="430"/>
      <c r="H61" s="444"/>
      <c r="I61" s="428"/>
      <c r="J61" s="444"/>
      <c r="K61" s="428"/>
      <c r="L61" s="428"/>
      <c r="M61" s="444"/>
      <c r="N61" s="444"/>
      <c r="O61" s="444"/>
      <c r="P61" s="428"/>
      <c r="Q61" s="428"/>
      <c r="R61" s="428"/>
      <c r="S61" s="428"/>
      <c r="T61" s="428"/>
      <c r="U61" s="428"/>
      <c r="V61" s="428"/>
      <c r="W61" s="443"/>
      <c r="X61" s="426"/>
    </row>
    <row r="62" spans="1:24" ht="65.25" customHeight="1" x14ac:dyDescent="0.5">
      <c r="A62" s="450" t="s">
        <v>595</v>
      </c>
      <c r="B62" s="434"/>
      <c r="C62" s="608">
        <v>1100</v>
      </c>
      <c r="D62" s="608">
        <v>1000</v>
      </c>
      <c r="E62" s="440">
        <v>263.41000000000003</v>
      </c>
      <c r="F62" s="560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3">
        <v>0</v>
      </c>
      <c r="M62" s="444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3">
        <f>U62-V62</f>
        <v>3562.9600937500004</v>
      </c>
      <c r="X62" s="434"/>
    </row>
    <row r="63" spans="1:24" ht="65.25" customHeight="1" x14ac:dyDescent="0.5">
      <c r="A63" s="451"/>
      <c r="B63" s="426"/>
      <c r="C63" s="559"/>
      <c r="D63" s="559"/>
      <c r="E63" s="432"/>
      <c r="F63" s="558"/>
      <c r="G63" s="430"/>
      <c r="H63" s="429"/>
      <c r="I63" s="428"/>
      <c r="J63" s="429"/>
      <c r="K63" s="429"/>
      <c r="L63" s="479"/>
      <c r="M63" s="444"/>
      <c r="N63" s="428"/>
      <c r="O63" s="428"/>
      <c r="P63" s="428"/>
      <c r="Q63" s="428"/>
      <c r="R63" s="428"/>
      <c r="S63" s="428"/>
      <c r="T63" s="428"/>
      <c r="U63" s="428"/>
      <c r="V63" s="428"/>
      <c r="W63" s="443"/>
      <c r="X63" s="426"/>
    </row>
    <row r="64" spans="1:24" ht="65.25" hidden="1" customHeight="1" x14ac:dyDescent="0.5">
      <c r="A64" s="450" t="s">
        <v>595</v>
      </c>
      <c r="B64" s="434"/>
      <c r="C64" s="561">
        <v>1100</v>
      </c>
      <c r="D64" s="561">
        <v>1000</v>
      </c>
      <c r="E64" s="440"/>
      <c r="F64" s="560"/>
      <c r="G64" s="438">
        <f>E64*F64</f>
        <v>0</v>
      </c>
      <c r="H64" s="444">
        <v>0</v>
      </c>
      <c r="I64" s="436">
        <v>0</v>
      </c>
      <c r="J64" s="437"/>
      <c r="K64" s="437">
        <v>0</v>
      </c>
      <c r="L64" s="483">
        <v>0</v>
      </c>
      <c r="M64" s="444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3">
        <f>U64-V64</f>
        <v>0</v>
      </c>
      <c r="X64" s="434"/>
    </row>
    <row r="65" spans="1:24" ht="65.25" hidden="1" customHeight="1" x14ac:dyDescent="0.5">
      <c r="A65" s="451"/>
      <c r="B65" s="426"/>
      <c r="C65" s="559"/>
      <c r="D65" s="559"/>
      <c r="E65" s="432"/>
      <c r="F65" s="558"/>
      <c r="G65" s="430"/>
      <c r="H65" s="444"/>
      <c r="I65" s="428"/>
      <c r="J65" s="429"/>
      <c r="K65" s="429"/>
      <c r="L65" s="479"/>
      <c r="M65" s="444"/>
      <c r="N65" s="428"/>
      <c r="O65" s="428"/>
      <c r="P65" s="428"/>
      <c r="Q65" s="428"/>
      <c r="R65" s="428"/>
      <c r="S65" s="428"/>
      <c r="T65" s="428"/>
      <c r="U65" s="428"/>
      <c r="V65" s="428"/>
      <c r="W65" s="443"/>
      <c r="X65" s="426"/>
    </row>
    <row r="66" spans="1:24" ht="65.25" hidden="1" customHeight="1" x14ac:dyDescent="0.5">
      <c r="A66" s="450" t="s">
        <v>595</v>
      </c>
      <c r="B66" s="434"/>
      <c r="C66" s="561">
        <v>1100</v>
      </c>
      <c r="D66" s="561">
        <v>1000</v>
      </c>
      <c r="E66" s="440"/>
      <c r="F66" s="560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3">
        <v>0</v>
      </c>
      <c r="M66" s="444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3">
        <f>U66-V66</f>
        <v>0</v>
      </c>
      <c r="X66" s="434"/>
    </row>
    <row r="67" spans="1:24" ht="65.25" hidden="1" customHeight="1" x14ac:dyDescent="0.5">
      <c r="A67" s="451"/>
      <c r="B67" s="426"/>
      <c r="C67" s="559"/>
      <c r="D67" s="559"/>
      <c r="E67" s="432"/>
      <c r="F67" s="558"/>
      <c r="G67" s="430"/>
      <c r="H67" s="429"/>
      <c r="I67" s="428"/>
      <c r="J67" s="429"/>
      <c r="K67" s="429"/>
      <c r="L67" s="479"/>
      <c r="M67" s="444"/>
      <c r="N67" s="428"/>
      <c r="O67" s="428"/>
      <c r="P67" s="428"/>
      <c r="Q67" s="428"/>
      <c r="R67" s="428"/>
      <c r="S67" s="428"/>
      <c r="T67" s="428"/>
      <c r="U67" s="428"/>
      <c r="V67" s="428"/>
      <c r="W67" s="443"/>
      <c r="X67" s="426"/>
    </row>
    <row r="68" spans="1:24" ht="65.25" hidden="1" customHeight="1" x14ac:dyDescent="0.5">
      <c r="A68" s="450" t="s">
        <v>595</v>
      </c>
      <c r="B68" s="434"/>
      <c r="C68" s="621">
        <v>1100</v>
      </c>
      <c r="D68" s="621">
        <v>1000</v>
      </c>
      <c r="E68" s="448"/>
      <c r="F68" s="560"/>
      <c r="G68" s="438">
        <f>E68*F68</f>
        <v>0</v>
      </c>
      <c r="H68" s="444">
        <v>0</v>
      </c>
      <c r="I68" s="436">
        <v>0</v>
      </c>
      <c r="J68" s="444">
        <v>0</v>
      </c>
      <c r="K68" s="436">
        <v>0</v>
      </c>
      <c r="L68" s="436">
        <v>0</v>
      </c>
      <c r="M68" s="444">
        <f>G68+H68+I68+J68+K68+L68</f>
        <v>0</v>
      </c>
      <c r="N68" s="444"/>
      <c r="O68" s="444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3">
        <f>U68-V68</f>
        <v>0</v>
      </c>
      <c r="X68" s="434"/>
    </row>
    <row r="69" spans="1:24" ht="65.25" hidden="1" customHeight="1" x14ac:dyDescent="0.5">
      <c r="A69" s="563"/>
      <c r="B69" s="426"/>
      <c r="C69" s="621"/>
      <c r="D69" s="621"/>
      <c r="E69" s="448"/>
      <c r="F69" s="558"/>
      <c r="G69" s="430"/>
      <c r="H69" s="444"/>
      <c r="I69" s="428"/>
      <c r="J69" s="444"/>
      <c r="K69" s="428"/>
      <c r="L69" s="428"/>
      <c r="M69" s="444"/>
      <c r="N69" s="444"/>
      <c r="O69" s="444"/>
      <c r="P69" s="428"/>
      <c r="Q69" s="428"/>
      <c r="R69" s="428"/>
      <c r="S69" s="428"/>
      <c r="T69" s="428"/>
      <c r="U69" s="428"/>
      <c r="V69" s="428"/>
      <c r="W69" s="443"/>
      <c r="X69" s="489"/>
    </row>
    <row r="70" spans="1:24" ht="65.25" customHeight="1" x14ac:dyDescent="0.5">
      <c r="A70" s="450" t="s">
        <v>595</v>
      </c>
      <c r="B70" s="434"/>
      <c r="C70" s="621">
        <v>1100</v>
      </c>
      <c r="D70" s="621">
        <v>1000</v>
      </c>
      <c r="E70" s="448">
        <v>263.41000000000003</v>
      </c>
      <c r="F70" s="560">
        <v>15</v>
      </c>
      <c r="G70" s="438">
        <f>E70*F70</f>
        <v>3951.1500000000005</v>
      </c>
      <c r="H70" s="444">
        <v>0</v>
      </c>
      <c r="I70" s="436">
        <v>0</v>
      </c>
      <c r="J70" s="444"/>
      <c r="K70" s="436">
        <v>0</v>
      </c>
      <c r="L70" s="436">
        <v>0</v>
      </c>
      <c r="M70" s="444">
        <f>G70+H70+I70+J70+K70+L70</f>
        <v>3951.1500000000005</v>
      </c>
      <c r="N70" s="444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3">
        <f>U70-V70</f>
        <v>3562.9600937500004</v>
      </c>
      <c r="X70" s="434"/>
    </row>
    <row r="71" spans="1:24" ht="65.25" customHeight="1" x14ac:dyDescent="0.5">
      <c r="A71" s="563"/>
      <c r="B71" s="426"/>
      <c r="C71" s="621"/>
      <c r="D71" s="621"/>
      <c r="E71" s="448"/>
      <c r="F71" s="558"/>
      <c r="G71" s="430"/>
      <c r="H71" s="444"/>
      <c r="I71" s="428"/>
      <c r="J71" s="444"/>
      <c r="K71" s="428"/>
      <c r="L71" s="428"/>
      <c r="M71" s="444"/>
      <c r="N71" s="444"/>
      <c r="O71" s="428"/>
      <c r="P71" s="428"/>
      <c r="Q71" s="428"/>
      <c r="R71" s="428"/>
      <c r="S71" s="428"/>
      <c r="T71" s="428"/>
      <c r="U71" s="428"/>
      <c r="V71" s="428"/>
      <c r="W71" s="443"/>
      <c r="X71" s="489"/>
    </row>
    <row r="72" spans="1:24" ht="65.25" customHeight="1" x14ac:dyDescent="0.5">
      <c r="A72" s="450" t="s">
        <v>595</v>
      </c>
      <c r="B72" s="434"/>
      <c r="C72" s="621">
        <v>1100</v>
      </c>
      <c r="D72" s="621">
        <v>1000</v>
      </c>
      <c r="E72" s="448">
        <v>263.41000000000003</v>
      </c>
      <c r="F72" s="560">
        <v>15</v>
      </c>
      <c r="G72" s="438">
        <f>E72*F72</f>
        <v>3951.1500000000005</v>
      </c>
      <c r="H72" s="444">
        <v>0</v>
      </c>
      <c r="I72" s="436">
        <v>0</v>
      </c>
      <c r="J72" s="444"/>
      <c r="K72" s="436">
        <v>0</v>
      </c>
      <c r="L72" s="436">
        <v>0</v>
      </c>
      <c r="M72" s="444">
        <f>G72+H72+I72+J72+K72+L72</f>
        <v>3951.1500000000005</v>
      </c>
      <c r="N72" s="444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3">
        <f>U72-V72</f>
        <v>3562.9600937500004</v>
      </c>
      <c r="X72" s="434"/>
    </row>
    <row r="73" spans="1:24" ht="65.25" customHeight="1" x14ac:dyDescent="0.5">
      <c r="A73" s="563"/>
      <c r="B73" s="426"/>
      <c r="C73" s="621"/>
      <c r="D73" s="621"/>
      <c r="E73" s="448"/>
      <c r="F73" s="558"/>
      <c r="G73" s="430"/>
      <c r="H73" s="444"/>
      <c r="I73" s="428"/>
      <c r="J73" s="444"/>
      <c r="K73" s="428"/>
      <c r="L73" s="428"/>
      <c r="M73" s="444"/>
      <c r="N73" s="444"/>
      <c r="O73" s="428"/>
      <c r="P73" s="428"/>
      <c r="Q73" s="428"/>
      <c r="R73" s="428"/>
      <c r="S73" s="428"/>
      <c r="T73" s="428"/>
      <c r="U73" s="428"/>
      <c r="V73" s="428"/>
      <c r="W73" s="443"/>
      <c r="X73" s="489"/>
    </row>
    <row r="74" spans="1:24" ht="65.25" customHeight="1" x14ac:dyDescent="0.5">
      <c r="A74" s="450" t="s">
        <v>595</v>
      </c>
      <c r="B74" s="434"/>
      <c r="C74" s="621">
        <v>1100</v>
      </c>
      <c r="D74" s="621">
        <v>1000</v>
      </c>
      <c r="E74" s="448">
        <v>263.41000000000003</v>
      </c>
      <c r="F74" s="560">
        <v>15</v>
      </c>
      <c r="G74" s="438">
        <f>E74*F74</f>
        <v>3951.1500000000005</v>
      </c>
      <c r="H74" s="444">
        <v>0</v>
      </c>
      <c r="I74" s="436">
        <v>0</v>
      </c>
      <c r="J74" s="444"/>
      <c r="K74" s="436">
        <v>0</v>
      </c>
      <c r="L74" s="436">
        <v>0</v>
      </c>
      <c r="M74" s="444">
        <f>G74+H74+I74+J74+K74+L74</f>
        <v>3951.1500000000005</v>
      </c>
      <c r="N74" s="444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3">
        <f>U74-V74</f>
        <v>3362.9600937500004</v>
      </c>
      <c r="X74" s="434"/>
    </row>
    <row r="75" spans="1:24" ht="65.25" customHeight="1" x14ac:dyDescent="0.5">
      <c r="A75" s="563"/>
      <c r="B75" s="426"/>
      <c r="C75" s="621"/>
      <c r="D75" s="621"/>
      <c r="E75" s="448"/>
      <c r="F75" s="558"/>
      <c r="G75" s="430"/>
      <c r="H75" s="444"/>
      <c r="I75" s="428"/>
      <c r="J75" s="444"/>
      <c r="K75" s="428"/>
      <c r="L75" s="428"/>
      <c r="M75" s="444"/>
      <c r="N75" s="444"/>
      <c r="O75" s="428"/>
      <c r="P75" s="428"/>
      <c r="Q75" s="428"/>
      <c r="R75" s="428"/>
      <c r="S75" s="428"/>
      <c r="T75" s="428"/>
      <c r="U75" s="428"/>
      <c r="V75" s="428"/>
      <c r="W75" s="443"/>
      <c r="X75" s="489"/>
    </row>
    <row r="76" spans="1:24" ht="65.25" customHeight="1" x14ac:dyDescent="0.5">
      <c r="A76" s="450" t="s">
        <v>595</v>
      </c>
      <c r="B76" s="434"/>
      <c r="C76" s="561">
        <v>1100</v>
      </c>
      <c r="D76" s="561">
        <v>1000</v>
      </c>
      <c r="E76" s="440">
        <v>263.41000000000003</v>
      </c>
      <c r="F76" s="560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3"/>
      <c r="B77" s="426"/>
      <c r="C77" s="559"/>
      <c r="D77" s="559"/>
      <c r="E77" s="432"/>
      <c r="F77" s="558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0" t="s">
        <v>595</v>
      </c>
      <c r="B78" s="434"/>
      <c r="C78" s="621">
        <v>1100</v>
      </c>
      <c r="D78" s="621">
        <v>1000</v>
      </c>
      <c r="E78" s="448">
        <v>263.41000000000003</v>
      </c>
      <c r="F78" s="560">
        <v>15</v>
      </c>
      <c r="G78" s="438">
        <f>E78*F78</f>
        <v>3951.1500000000005</v>
      </c>
      <c r="H78" s="444">
        <v>0</v>
      </c>
      <c r="I78" s="436">
        <v>0</v>
      </c>
      <c r="J78" s="444"/>
      <c r="K78" s="436">
        <v>0</v>
      </c>
      <c r="L78" s="436">
        <v>0</v>
      </c>
      <c r="M78" s="444">
        <f>G78+H78+I78+J78+K78+L78</f>
        <v>3951.1500000000005</v>
      </c>
      <c r="N78" s="444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3">
        <f>U78-V78</f>
        <v>3562.9600937500004</v>
      </c>
      <c r="X78" s="434"/>
    </row>
    <row r="79" spans="1:24" ht="65.25" customHeight="1" x14ac:dyDescent="0.5">
      <c r="A79" s="563"/>
      <c r="B79" s="426"/>
      <c r="C79" s="621"/>
      <c r="D79" s="621"/>
      <c r="E79" s="448"/>
      <c r="F79" s="558"/>
      <c r="G79" s="430"/>
      <c r="H79" s="444"/>
      <c r="I79" s="428"/>
      <c r="J79" s="444"/>
      <c r="K79" s="428"/>
      <c r="L79" s="428"/>
      <c r="M79" s="444"/>
      <c r="N79" s="444"/>
      <c r="O79" s="428"/>
      <c r="P79" s="428"/>
      <c r="Q79" s="428"/>
      <c r="R79" s="428"/>
      <c r="S79" s="428"/>
      <c r="T79" s="428"/>
      <c r="U79" s="428"/>
      <c r="V79" s="428"/>
      <c r="W79" s="443"/>
      <c r="X79" s="489"/>
    </row>
    <row r="80" spans="1:24" ht="65.25" customHeight="1" x14ac:dyDescent="0.5">
      <c r="A80" s="450" t="s">
        <v>595</v>
      </c>
      <c r="B80" s="434"/>
      <c r="C80" s="621">
        <v>1100</v>
      </c>
      <c r="D80" s="621">
        <v>1000</v>
      </c>
      <c r="E80" s="448">
        <v>263.41000000000003</v>
      </c>
      <c r="F80" s="560">
        <v>12</v>
      </c>
      <c r="G80" s="438">
        <f>E80*F80</f>
        <v>3160.92</v>
      </c>
      <c r="H80" s="444">
        <v>0</v>
      </c>
      <c r="I80" s="436">
        <v>0</v>
      </c>
      <c r="J80" s="444"/>
      <c r="K80" s="436">
        <v>0</v>
      </c>
      <c r="L80" s="436">
        <v>0</v>
      </c>
      <c r="M80" s="444">
        <f>G80+H80+I80+J80+K80+L80</f>
        <v>3160.92</v>
      </c>
      <c r="N80" s="444">
        <v>114.73</v>
      </c>
      <c r="O80" s="436">
        <f>G80*1.1875%</f>
        <v>37.535924999999999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152.26592500000001</v>
      </c>
      <c r="U80" s="436">
        <f>M80-T80</f>
        <v>3008.6540749999999</v>
      </c>
      <c r="V80" s="436">
        <v>0</v>
      </c>
      <c r="W80" s="443">
        <f>U80-V80</f>
        <v>3008.6540749999999</v>
      </c>
      <c r="X80" s="434"/>
    </row>
    <row r="81" spans="1:25" ht="65.25" customHeight="1" x14ac:dyDescent="0.5">
      <c r="A81" s="563"/>
      <c r="B81" s="426"/>
      <c r="C81" s="621"/>
      <c r="D81" s="621"/>
      <c r="E81" s="448"/>
      <c r="F81" s="558"/>
      <c r="G81" s="430"/>
      <c r="H81" s="444"/>
      <c r="I81" s="428"/>
      <c r="J81" s="444"/>
      <c r="K81" s="428"/>
      <c r="L81" s="428"/>
      <c r="M81" s="444"/>
      <c r="N81" s="444"/>
      <c r="O81" s="428"/>
      <c r="P81" s="428"/>
      <c r="Q81" s="428"/>
      <c r="R81" s="428"/>
      <c r="S81" s="428"/>
      <c r="T81" s="428"/>
      <c r="U81" s="428"/>
      <c r="V81" s="428"/>
      <c r="W81" s="443"/>
      <c r="X81" s="489"/>
    </row>
    <row r="82" spans="1:25" ht="65.25" customHeight="1" thickBot="1" x14ac:dyDescent="0.55000000000000004">
      <c r="A82" s="620" t="s">
        <v>70</v>
      </c>
      <c r="C82" s="619"/>
      <c r="D82" s="619"/>
      <c r="E82" s="619"/>
      <c r="F82" s="619"/>
      <c r="G82" s="619">
        <f>SUM(G46:G81)</f>
        <v>47611.170000000006</v>
      </c>
      <c r="H82" s="619">
        <f>SUM(H46:H81)</f>
        <v>0</v>
      </c>
      <c r="I82" s="619">
        <f>SUM(I46:I81)</f>
        <v>0</v>
      </c>
      <c r="J82" s="619">
        <f>SUM(J46:J81)</f>
        <v>0</v>
      </c>
      <c r="K82" s="619">
        <f>SUM(K46:K81)</f>
        <v>0</v>
      </c>
      <c r="L82" s="619">
        <f>SUM(L46:L81)</f>
        <v>3.59</v>
      </c>
      <c r="M82" s="619">
        <f>SUM(M46:M81)</f>
        <v>47614.760000000009</v>
      </c>
      <c r="N82" s="619">
        <f>SUM(N46:N81)</f>
        <v>3539.5899999999997</v>
      </c>
      <c r="O82" s="619">
        <f>SUM(O46:O81)</f>
        <v>506.73498750000005</v>
      </c>
      <c r="P82" s="619">
        <f>SUM(P46:P81)</f>
        <v>0</v>
      </c>
      <c r="Q82" s="619">
        <f>SUM(Q46:Q81)</f>
        <v>0</v>
      </c>
      <c r="R82" s="619">
        <f>SUM(R46:R81)</f>
        <v>0</v>
      </c>
      <c r="S82" s="619">
        <f>SUM(S46:S81)</f>
        <v>0</v>
      </c>
      <c r="T82" s="619">
        <f>SUM(T46:T81)</f>
        <v>4046.3249875000006</v>
      </c>
      <c r="U82" s="619">
        <f>SUM(U46:U81)</f>
        <v>43568.435012499998</v>
      </c>
      <c r="V82" s="619">
        <f>SUM(V46:V81)</f>
        <v>404.46000000000004</v>
      </c>
      <c r="W82" s="619">
        <f>SUM(W46:W81)</f>
        <v>43163.975012499999</v>
      </c>
      <c r="X82" s="618"/>
      <c r="Y82" s="405"/>
    </row>
    <row r="83" spans="1:25" s="418" customFormat="1" ht="65.25" customHeight="1" thickBot="1" x14ac:dyDescent="0.55000000000000004">
      <c r="A83" s="543" t="s">
        <v>54</v>
      </c>
      <c r="B83" s="526" t="s">
        <v>53</v>
      </c>
      <c r="C83" s="598" t="s">
        <v>52</v>
      </c>
      <c r="D83" s="597"/>
      <c r="E83" s="597"/>
      <c r="F83" s="597"/>
      <c r="G83" s="597"/>
      <c r="H83" s="597"/>
      <c r="I83" s="597"/>
      <c r="J83" s="597"/>
      <c r="K83" s="597"/>
      <c r="L83" s="597"/>
      <c r="M83" s="596"/>
      <c r="N83" s="542" t="s">
        <v>51</v>
      </c>
      <c r="O83" s="541"/>
      <c r="P83" s="595"/>
      <c r="Q83" s="595"/>
      <c r="R83" s="595"/>
      <c r="S83" s="537"/>
      <c r="T83" s="539"/>
      <c r="U83" s="539"/>
      <c r="V83" s="539"/>
      <c r="W83" s="537"/>
      <c r="X83" s="613" t="s">
        <v>50</v>
      </c>
    </row>
    <row r="84" spans="1:25" s="418" customFormat="1" ht="65.25" customHeight="1" x14ac:dyDescent="0.45">
      <c r="A84" s="535"/>
      <c r="B84" s="534"/>
      <c r="C84" s="617" t="s">
        <v>601</v>
      </c>
      <c r="D84" s="617" t="s">
        <v>601</v>
      </c>
      <c r="E84" s="590" t="s">
        <v>26</v>
      </c>
      <c r="F84" s="589" t="s">
        <v>47</v>
      </c>
      <c r="G84" s="617" t="s">
        <v>46</v>
      </c>
      <c r="H84" s="587" t="s">
        <v>25</v>
      </c>
      <c r="I84" s="587" t="s">
        <v>600</v>
      </c>
      <c r="J84" s="586" t="s">
        <v>44</v>
      </c>
      <c r="K84" s="586" t="s">
        <v>43</v>
      </c>
      <c r="L84" s="586" t="s">
        <v>569</v>
      </c>
      <c r="M84" s="616" t="s">
        <v>35</v>
      </c>
      <c r="N84" s="525" t="s">
        <v>63</v>
      </c>
      <c r="O84" s="524" t="s">
        <v>40</v>
      </c>
      <c r="P84" s="523" t="s">
        <v>39</v>
      </c>
      <c r="Q84" s="522" t="s">
        <v>38</v>
      </c>
      <c r="R84" s="522" t="s">
        <v>37</v>
      </c>
      <c r="S84" s="522" t="s">
        <v>568</v>
      </c>
      <c r="T84" s="521" t="s">
        <v>35</v>
      </c>
      <c r="U84" s="520" t="s">
        <v>35</v>
      </c>
      <c r="V84" s="519" t="s">
        <v>589</v>
      </c>
      <c r="W84" s="584" t="s">
        <v>33</v>
      </c>
      <c r="X84" s="613"/>
    </row>
    <row r="85" spans="1:25" s="418" customFormat="1" ht="81.75" customHeight="1" thickBot="1" x14ac:dyDescent="0.5">
      <c r="A85" s="501" t="s">
        <v>32</v>
      </c>
      <c r="B85" s="508"/>
      <c r="C85" s="615"/>
      <c r="D85" s="615"/>
      <c r="E85" s="579" t="s">
        <v>31</v>
      </c>
      <c r="F85" s="578" t="s">
        <v>567</v>
      </c>
      <c r="G85" s="615"/>
      <c r="H85" s="576" t="s">
        <v>28</v>
      </c>
      <c r="I85" s="576" t="s">
        <v>599</v>
      </c>
      <c r="J85" s="574" t="s">
        <v>29</v>
      </c>
      <c r="K85" s="575" t="s">
        <v>92</v>
      </c>
      <c r="L85" s="574" t="s">
        <v>91</v>
      </c>
      <c r="M85" s="614"/>
      <c r="N85" s="507"/>
      <c r="O85" s="506"/>
      <c r="P85" s="505" t="s">
        <v>25</v>
      </c>
      <c r="Q85" s="504" t="s">
        <v>24</v>
      </c>
      <c r="R85" s="504" t="s">
        <v>23</v>
      </c>
      <c r="S85" s="504" t="s">
        <v>22</v>
      </c>
      <c r="T85" s="503"/>
      <c r="U85" s="502" t="s">
        <v>21</v>
      </c>
      <c r="V85" s="501" t="s">
        <v>598</v>
      </c>
      <c r="W85" s="572" t="s">
        <v>19</v>
      </c>
      <c r="X85" s="613"/>
    </row>
    <row r="86" spans="1:25" ht="65.25" customHeight="1" x14ac:dyDescent="0.5">
      <c r="A86" s="498" t="s">
        <v>597</v>
      </c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405"/>
    </row>
    <row r="87" spans="1:25" ht="65.25" hidden="1" customHeight="1" x14ac:dyDescent="0.5">
      <c r="A87" s="410" t="s">
        <v>595</v>
      </c>
      <c r="B87" s="434"/>
      <c r="C87" s="566">
        <v>1100</v>
      </c>
      <c r="D87" s="566">
        <v>1000</v>
      </c>
      <c r="E87" s="440"/>
      <c r="F87" s="438"/>
      <c r="G87" s="438">
        <f>E87*F87</f>
        <v>0</v>
      </c>
      <c r="H87" s="483">
        <v>0</v>
      </c>
      <c r="I87" s="436">
        <v>0</v>
      </c>
      <c r="J87" s="483"/>
      <c r="K87" s="483">
        <v>0</v>
      </c>
      <c r="L87" s="483">
        <v>0</v>
      </c>
      <c r="M87" s="436">
        <f>G87+H87+I87+J87+K87+L87</f>
        <v>0</v>
      </c>
      <c r="N87" s="488"/>
      <c r="O87" s="488">
        <f>G87*1.187%</f>
        <v>0</v>
      </c>
      <c r="P87" s="488">
        <v>0</v>
      </c>
      <c r="Q87" s="488">
        <v>0</v>
      </c>
      <c r="R87" s="488">
        <v>0</v>
      </c>
      <c r="S87" s="488">
        <v>0</v>
      </c>
      <c r="T87" s="488">
        <f>N87+O87+P87+Q87+R87+S87</f>
        <v>0</v>
      </c>
      <c r="U87" s="488">
        <f>M87-T87</f>
        <v>0</v>
      </c>
      <c r="V87" s="488">
        <v>0</v>
      </c>
      <c r="W87" s="495">
        <f>U87-V87</f>
        <v>0</v>
      </c>
      <c r="X87" s="434"/>
    </row>
    <row r="88" spans="1:25" ht="65.25" hidden="1" customHeight="1" x14ac:dyDescent="0.5">
      <c r="A88" s="451"/>
      <c r="B88" s="426"/>
      <c r="C88" s="565"/>
      <c r="D88" s="565"/>
      <c r="E88" s="432"/>
      <c r="F88" s="430"/>
      <c r="G88" s="430"/>
      <c r="H88" s="479"/>
      <c r="I88" s="428"/>
      <c r="J88" s="479"/>
      <c r="K88" s="479"/>
      <c r="L88" s="479"/>
      <c r="M88" s="428"/>
      <c r="N88" s="486"/>
      <c r="O88" s="486"/>
      <c r="P88" s="486"/>
      <c r="Q88" s="486"/>
      <c r="R88" s="486"/>
      <c r="S88" s="486"/>
      <c r="T88" s="486"/>
      <c r="U88" s="486"/>
      <c r="V88" s="486"/>
      <c r="W88" s="492"/>
      <c r="X88" s="426"/>
    </row>
    <row r="89" spans="1:25" s="455" customFormat="1" ht="65.25" hidden="1" customHeight="1" x14ac:dyDescent="0.5">
      <c r="A89" s="612" t="s">
        <v>595</v>
      </c>
      <c r="B89" s="603"/>
      <c r="C89" s="611">
        <v>1100</v>
      </c>
      <c r="D89" s="611">
        <v>1000</v>
      </c>
      <c r="E89" s="440"/>
      <c r="F89" s="440"/>
      <c r="G89" s="440">
        <f>E89*F89</f>
        <v>0</v>
      </c>
      <c r="H89" s="483">
        <v>0</v>
      </c>
      <c r="I89" s="436">
        <v>0</v>
      </c>
      <c r="J89" s="483"/>
      <c r="K89" s="483">
        <v>0</v>
      </c>
      <c r="L89" s="483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3"/>
    </row>
    <row r="90" spans="1:25" s="455" customFormat="1" ht="65.25" hidden="1" customHeight="1" x14ac:dyDescent="0.5">
      <c r="A90" s="610"/>
      <c r="B90" s="602"/>
      <c r="C90" s="609"/>
      <c r="D90" s="609"/>
      <c r="E90" s="432"/>
      <c r="F90" s="432"/>
      <c r="G90" s="432"/>
      <c r="H90" s="479"/>
      <c r="I90" s="428"/>
      <c r="J90" s="479"/>
      <c r="K90" s="479"/>
      <c r="L90" s="479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2"/>
    </row>
    <row r="91" spans="1:25" ht="65.25" hidden="1" customHeight="1" x14ac:dyDescent="0.5">
      <c r="A91" s="410" t="s">
        <v>595</v>
      </c>
      <c r="B91" s="434"/>
      <c r="C91" s="561">
        <v>1100</v>
      </c>
      <c r="D91" s="561">
        <v>1000</v>
      </c>
      <c r="E91" s="440"/>
      <c r="F91" s="560"/>
      <c r="G91" s="438">
        <f>E91*F91</f>
        <v>0</v>
      </c>
      <c r="H91" s="483"/>
      <c r="I91" s="436">
        <v>0</v>
      </c>
      <c r="J91" s="483">
        <v>0</v>
      </c>
      <c r="K91" s="483">
        <v>0</v>
      </c>
      <c r="L91" s="483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3">
        <f>U91-V91</f>
        <v>0</v>
      </c>
      <c r="X91" s="434"/>
    </row>
    <row r="92" spans="1:25" ht="65.25" hidden="1" customHeight="1" x14ac:dyDescent="0.5">
      <c r="A92" s="490"/>
      <c r="B92" s="489"/>
      <c r="C92" s="559"/>
      <c r="D92" s="559"/>
      <c r="E92" s="432"/>
      <c r="F92" s="558"/>
      <c r="G92" s="430"/>
      <c r="H92" s="479"/>
      <c r="I92" s="428"/>
      <c r="J92" s="479"/>
      <c r="K92" s="479"/>
      <c r="L92" s="479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3"/>
      <c r="X92" s="426"/>
    </row>
    <row r="93" spans="1:25" ht="65.25" customHeight="1" x14ac:dyDescent="0.5">
      <c r="A93" s="410" t="s">
        <v>595</v>
      </c>
      <c r="B93" s="434"/>
      <c r="C93" s="561">
        <v>1100</v>
      </c>
      <c r="D93" s="561">
        <v>1000</v>
      </c>
      <c r="E93" s="440">
        <v>263.41000000000003</v>
      </c>
      <c r="F93" s="560">
        <v>15</v>
      </c>
      <c r="G93" s="438">
        <f>E93*F93</f>
        <v>3951.1500000000005</v>
      </c>
      <c r="H93" s="483">
        <v>0</v>
      </c>
      <c r="I93" s="436">
        <v>0</v>
      </c>
      <c r="J93" s="483"/>
      <c r="K93" s="483">
        <v>0</v>
      </c>
      <c r="L93" s="483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3">
        <f>U93-V93</f>
        <v>3562.9600937500004</v>
      </c>
      <c r="X93" s="489"/>
    </row>
    <row r="94" spans="1:25" ht="65.25" customHeight="1" x14ac:dyDescent="0.5">
      <c r="A94" s="451"/>
      <c r="B94" s="426"/>
      <c r="C94" s="608"/>
      <c r="D94" s="608"/>
      <c r="E94" s="432"/>
      <c r="F94" s="558"/>
      <c r="G94" s="430"/>
      <c r="H94" s="479"/>
      <c r="I94" s="428"/>
      <c r="J94" s="479"/>
      <c r="K94" s="479"/>
      <c r="L94" s="479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3"/>
      <c r="X94" s="426"/>
    </row>
    <row r="95" spans="1:25" ht="65.25" customHeight="1" x14ac:dyDescent="0.5">
      <c r="A95" s="450" t="s">
        <v>595</v>
      </c>
      <c r="B95" s="434"/>
      <c r="C95" s="561">
        <v>1100</v>
      </c>
      <c r="D95" s="561">
        <v>1000</v>
      </c>
      <c r="E95" s="440">
        <v>263.41000000000003</v>
      </c>
      <c r="F95" s="560">
        <v>15</v>
      </c>
      <c r="G95" s="438">
        <f>E95*F95</f>
        <v>3951.1500000000005</v>
      </c>
      <c r="H95" s="483">
        <v>0</v>
      </c>
      <c r="I95" s="436">
        <v>0</v>
      </c>
      <c r="J95" s="483">
        <v>0</v>
      </c>
      <c r="K95" s="483">
        <v>0</v>
      </c>
      <c r="L95" s="483">
        <v>0</v>
      </c>
      <c r="M95" s="436">
        <f>G95+H95+I95+J95+K95+L95</f>
        <v>3951.1500000000005</v>
      </c>
      <c r="N95" s="436">
        <v>341.27</v>
      </c>
      <c r="O95" s="436">
        <v>0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341.27</v>
      </c>
      <c r="U95" s="436">
        <f>M95-T95</f>
        <v>3609.8800000000006</v>
      </c>
      <c r="V95" s="436">
        <v>0</v>
      </c>
      <c r="W95" s="443">
        <f>U95-V95</f>
        <v>3609.8800000000006</v>
      </c>
      <c r="X95" s="434"/>
    </row>
    <row r="96" spans="1:25" ht="65.25" customHeight="1" x14ac:dyDescent="0.5">
      <c r="A96" s="451"/>
      <c r="B96" s="426"/>
      <c r="C96" s="559"/>
      <c r="D96" s="559"/>
      <c r="E96" s="432"/>
      <c r="F96" s="558"/>
      <c r="G96" s="430"/>
      <c r="H96" s="479"/>
      <c r="I96" s="428"/>
      <c r="J96" s="479"/>
      <c r="K96" s="479"/>
      <c r="L96" s="479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3"/>
      <c r="X96" s="426"/>
    </row>
    <row r="97" spans="1:24" ht="65.25" customHeight="1" x14ac:dyDescent="0.5">
      <c r="A97" s="450" t="s">
        <v>595</v>
      </c>
      <c r="B97" s="434"/>
      <c r="C97" s="561">
        <v>1100</v>
      </c>
      <c r="D97" s="561">
        <v>1000</v>
      </c>
      <c r="E97" s="440">
        <v>263.41000000000003</v>
      </c>
      <c r="F97" s="564">
        <v>15</v>
      </c>
      <c r="G97" s="438">
        <f>E97*F97</f>
        <v>3951.1500000000005</v>
      </c>
      <c r="H97" s="483">
        <v>0</v>
      </c>
      <c r="I97" s="436">
        <v>0</v>
      </c>
      <c r="J97" s="483"/>
      <c r="K97" s="483">
        <v>0</v>
      </c>
      <c r="L97" s="483">
        <v>0</v>
      </c>
      <c r="M97" s="436">
        <f>G97+H97+I97+J97+K97+L97</f>
        <v>3951.1500000000005</v>
      </c>
      <c r="N97" s="436">
        <v>341.27</v>
      </c>
      <c r="O97" s="436">
        <v>0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341.27</v>
      </c>
      <c r="U97" s="436">
        <f>M97-T97</f>
        <v>3609.8800000000006</v>
      </c>
      <c r="V97" s="436">
        <v>0</v>
      </c>
      <c r="W97" s="443">
        <f>U97-V97</f>
        <v>3609.8800000000006</v>
      </c>
      <c r="X97" s="434"/>
    </row>
    <row r="98" spans="1:24" ht="65.25" customHeight="1" x14ac:dyDescent="0.5">
      <c r="A98" s="451"/>
      <c r="B98" s="426"/>
      <c r="C98" s="608"/>
      <c r="D98" s="608"/>
      <c r="E98" s="432"/>
      <c r="F98" s="562"/>
      <c r="G98" s="430"/>
      <c r="H98" s="479"/>
      <c r="I98" s="428"/>
      <c r="J98" s="479"/>
      <c r="K98" s="479"/>
      <c r="L98" s="479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3"/>
      <c r="X98" s="426"/>
    </row>
    <row r="99" spans="1:24" ht="65.25" hidden="1" customHeight="1" x14ac:dyDescent="0.5">
      <c r="A99" s="450" t="s">
        <v>595</v>
      </c>
      <c r="B99" s="434"/>
      <c r="C99" s="561">
        <v>1100</v>
      </c>
      <c r="D99" s="561">
        <v>1000</v>
      </c>
      <c r="E99" s="440"/>
      <c r="F99" s="560"/>
      <c r="G99" s="438">
        <f>E99*F99</f>
        <v>0</v>
      </c>
      <c r="H99" s="483">
        <v>0</v>
      </c>
      <c r="I99" s="436">
        <v>0</v>
      </c>
      <c r="J99" s="483"/>
      <c r="K99" s="483">
        <v>0</v>
      </c>
      <c r="L99" s="483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3">
        <f>U99-V99</f>
        <v>0</v>
      </c>
      <c r="X99" s="434"/>
    </row>
    <row r="100" spans="1:24" ht="65.25" hidden="1" customHeight="1" x14ac:dyDescent="0.5">
      <c r="A100" s="451"/>
      <c r="B100" s="489"/>
      <c r="C100" s="559"/>
      <c r="D100" s="559"/>
      <c r="E100" s="432"/>
      <c r="F100" s="558"/>
      <c r="G100" s="430"/>
      <c r="H100" s="479"/>
      <c r="I100" s="428"/>
      <c r="J100" s="479"/>
      <c r="K100" s="479"/>
      <c r="L100" s="479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3"/>
      <c r="X100" s="426"/>
    </row>
    <row r="101" spans="1:24" ht="65.25" hidden="1" customHeight="1" x14ac:dyDescent="0.5">
      <c r="A101" s="450" t="s">
        <v>595</v>
      </c>
      <c r="B101" s="434"/>
      <c r="C101" s="561">
        <v>1100</v>
      </c>
      <c r="D101" s="561">
        <v>1000</v>
      </c>
      <c r="E101" s="440"/>
      <c r="F101" s="560"/>
      <c r="G101" s="438">
        <f>E101*F101</f>
        <v>0</v>
      </c>
      <c r="H101" s="483">
        <v>0</v>
      </c>
      <c r="I101" s="436">
        <v>0</v>
      </c>
      <c r="J101" s="483"/>
      <c r="K101" s="483">
        <v>0</v>
      </c>
      <c r="L101" s="483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3">
        <f>U101-V101</f>
        <v>0</v>
      </c>
      <c r="X101" s="434"/>
    </row>
    <row r="102" spans="1:24" ht="65.25" hidden="1" customHeight="1" x14ac:dyDescent="0.5">
      <c r="A102" s="451"/>
      <c r="B102" s="426"/>
      <c r="C102" s="608"/>
      <c r="D102" s="608"/>
      <c r="E102" s="432"/>
      <c r="F102" s="558"/>
      <c r="G102" s="430"/>
      <c r="H102" s="479"/>
      <c r="I102" s="428"/>
      <c r="J102" s="479"/>
      <c r="K102" s="479"/>
      <c r="L102" s="479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3"/>
      <c r="X102" s="426"/>
    </row>
    <row r="103" spans="1:24" s="607" customFormat="1" ht="65.25" customHeight="1" x14ac:dyDescent="0.5">
      <c r="A103" s="450" t="s">
        <v>595</v>
      </c>
      <c r="B103" s="456"/>
      <c r="C103" s="601">
        <v>1100</v>
      </c>
      <c r="D103" s="601">
        <v>1000</v>
      </c>
      <c r="E103" s="440">
        <v>263.41000000000003</v>
      </c>
      <c r="F103" s="564">
        <v>15</v>
      </c>
      <c r="G103" s="440">
        <f>E103*F103</f>
        <v>3951.1500000000005</v>
      </c>
      <c r="H103" s="483">
        <v>0</v>
      </c>
      <c r="I103" s="436">
        <v>0</v>
      </c>
      <c r="J103" s="483">
        <v>0</v>
      </c>
      <c r="K103" s="483">
        <v>0</v>
      </c>
      <c r="L103" s="483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3">
        <f>U103-V103</f>
        <v>3562.9600937500004</v>
      </c>
      <c r="X103" s="456"/>
    </row>
    <row r="104" spans="1:24" s="607" customFormat="1" ht="65.25" customHeight="1" x14ac:dyDescent="0.5">
      <c r="A104" s="451"/>
      <c r="B104" s="456"/>
      <c r="C104" s="600"/>
      <c r="D104" s="600"/>
      <c r="E104" s="432"/>
      <c r="F104" s="562"/>
      <c r="G104" s="432"/>
      <c r="H104" s="479"/>
      <c r="I104" s="428"/>
      <c r="J104" s="479"/>
      <c r="K104" s="479"/>
      <c r="L104" s="479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3"/>
      <c r="X104" s="456"/>
    </row>
    <row r="105" spans="1:24" ht="65.25" hidden="1" customHeight="1" x14ac:dyDescent="0.5">
      <c r="A105" s="410" t="s">
        <v>595</v>
      </c>
      <c r="B105" s="434"/>
      <c r="C105" s="566">
        <v>1100</v>
      </c>
      <c r="D105" s="566">
        <v>1000</v>
      </c>
      <c r="E105" s="440"/>
      <c r="F105" s="438"/>
      <c r="G105" s="438">
        <f>E105*F105</f>
        <v>0</v>
      </c>
      <c r="H105" s="483">
        <v>0</v>
      </c>
      <c r="I105" s="436">
        <v>0</v>
      </c>
      <c r="J105" s="483"/>
      <c r="K105" s="483">
        <v>0</v>
      </c>
      <c r="L105" s="483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3">
        <f>U105-V105</f>
        <v>0</v>
      </c>
      <c r="X105" s="489"/>
    </row>
    <row r="106" spans="1:24" ht="65.25" hidden="1" customHeight="1" x14ac:dyDescent="0.5">
      <c r="A106" s="451"/>
      <c r="B106" s="426"/>
      <c r="C106" s="606"/>
      <c r="D106" s="606"/>
      <c r="E106" s="432"/>
      <c r="F106" s="430"/>
      <c r="G106" s="430"/>
      <c r="H106" s="479"/>
      <c r="I106" s="428"/>
      <c r="J106" s="479"/>
      <c r="K106" s="479"/>
      <c r="L106" s="479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3"/>
      <c r="X106" s="426"/>
    </row>
    <row r="107" spans="1:24" ht="65.25" hidden="1" customHeight="1" x14ac:dyDescent="0.5">
      <c r="A107" s="410" t="s">
        <v>595</v>
      </c>
      <c r="B107" s="434"/>
      <c r="C107" s="566">
        <v>1100</v>
      </c>
      <c r="D107" s="566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3">
        <f>U107-V107</f>
        <v>0</v>
      </c>
      <c r="X107" s="434"/>
    </row>
    <row r="108" spans="1:24" ht="65.25" hidden="1" customHeight="1" thickBot="1" x14ac:dyDescent="0.55000000000000004">
      <c r="A108" s="451"/>
      <c r="B108" s="489"/>
      <c r="C108" s="565"/>
      <c r="D108" s="565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3"/>
      <c r="X108" s="605"/>
    </row>
    <row r="109" spans="1:24" ht="65.25" hidden="1" customHeight="1" x14ac:dyDescent="0.5">
      <c r="A109" s="410" t="s">
        <v>595</v>
      </c>
      <c r="B109" s="489"/>
      <c r="C109" s="566">
        <v>1100</v>
      </c>
      <c r="D109" s="566">
        <v>1000</v>
      </c>
      <c r="E109" s="440"/>
      <c r="F109" s="438"/>
      <c r="G109" s="438">
        <f>E109*F109</f>
        <v>0</v>
      </c>
      <c r="H109" s="483"/>
      <c r="I109" s="436">
        <v>0</v>
      </c>
      <c r="J109" s="483"/>
      <c r="K109" s="483">
        <v>0</v>
      </c>
      <c r="L109" s="483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3">
        <f>U109-V109</f>
        <v>0</v>
      </c>
      <c r="X109" s="489"/>
    </row>
    <row r="110" spans="1:24" ht="65.25" hidden="1" customHeight="1" thickBot="1" x14ac:dyDescent="0.55000000000000004">
      <c r="A110" s="451"/>
      <c r="B110" s="426"/>
      <c r="C110" s="565"/>
      <c r="D110" s="565"/>
      <c r="E110" s="432"/>
      <c r="F110" s="430"/>
      <c r="G110" s="430"/>
      <c r="H110" s="479"/>
      <c r="I110" s="428"/>
      <c r="J110" s="479"/>
      <c r="K110" s="479"/>
      <c r="L110" s="479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3"/>
      <c r="X110" s="605"/>
    </row>
    <row r="111" spans="1:24" ht="65.25" hidden="1" customHeight="1" x14ac:dyDescent="0.5">
      <c r="A111" s="410" t="s">
        <v>595</v>
      </c>
      <c r="B111" s="489"/>
      <c r="C111" s="566">
        <v>1100</v>
      </c>
      <c r="D111" s="566">
        <v>1000</v>
      </c>
      <c r="E111" s="440"/>
      <c r="F111" s="438"/>
      <c r="G111" s="438">
        <f>E111*F111</f>
        <v>0</v>
      </c>
      <c r="H111" s="483">
        <v>0</v>
      </c>
      <c r="I111" s="436">
        <v>0</v>
      </c>
      <c r="J111" s="483"/>
      <c r="K111" s="483">
        <v>0</v>
      </c>
      <c r="L111" s="483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3">
        <f>U111-V111</f>
        <v>0</v>
      </c>
      <c r="X111" s="489"/>
    </row>
    <row r="112" spans="1:24" ht="65.25" hidden="1" customHeight="1" x14ac:dyDescent="0.5">
      <c r="A112" s="487"/>
      <c r="B112" s="426"/>
      <c r="C112" s="565"/>
      <c r="D112" s="565"/>
      <c r="E112" s="432"/>
      <c r="F112" s="430"/>
      <c r="G112" s="430"/>
      <c r="H112" s="479"/>
      <c r="I112" s="428"/>
      <c r="J112" s="479"/>
      <c r="K112" s="479"/>
      <c r="L112" s="479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3"/>
      <c r="X112" s="426"/>
    </row>
    <row r="113" spans="1:24" ht="65.25" customHeight="1" x14ac:dyDescent="0.5">
      <c r="A113" s="450" t="s">
        <v>595</v>
      </c>
      <c r="B113" s="456"/>
      <c r="C113" s="601">
        <v>1100</v>
      </c>
      <c r="D113" s="601">
        <v>1000</v>
      </c>
      <c r="E113" s="440">
        <v>263.41000000000003</v>
      </c>
      <c r="F113" s="564">
        <v>15</v>
      </c>
      <c r="G113" s="440">
        <f>E113*F113</f>
        <v>3951.1500000000005</v>
      </c>
      <c r="H113" s="483">
        <v>0</v>
      </c>
      <c r="I113" s="436">
        <v>0</v>
      </c>
      <c r="J113" s="483">
        <v>0</v>
      </c>
      <c r="K113" s="483">
        <v>0</v>
      </c>
      <c r="L113" s="483">
        <v>0</v>
      </c>
      <c r="M113" s="436">
        <f>G113+H113+I113+J113+K113+L113</f>
        <v>3951.1500000000005</v>
      </c>
      <c r="N113" s="435">
        <v>341.27</v>
      </c>
      <c r="O113" s="436">
        <v>0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341.27</v>
      </c>
      <c r="U113" s="435">
        <f>M113-T113</f>
        <v>3609.8800000000006</v>
      </c>
      <c r="V113" s="435">
        <v>0</v>
      </c>
      <c r="W113" s="443">
        <f>U113-V113</f>
        <v>3609.8800000000006</v>
      </c>
      <c r="X113" s="456"/>
    </row>
    <row r="114" spans="1:24" ht="65.25" customHeight="1" x14ac:dyDescent="0.5">
      <c r="A114" s="451"/>
      <c r="B114" s="456"/>
      <c r="C114" s="600"/>
      <c r="D114" s="600"/>
      <c r="E114" s="432"/>
      <c r="F114" s="562"/>
      <c r="G114" s="432"/>
      <c r="H114" s="479"/>
      <c r="I114" s="428"/>
      <c r="J114" s="479"/>
      <c r="K114" s="479"/>
      <c r="L114" s="479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3"/>
      <c r="X114" s="456"/>
    </row>
    <row r="115" spans="1:24" ht="65.25" customHeight="1" x14ac:dyDescent="0.5">
      <c r="A115" s="450" t="s">
        <v>595</v>
      </c>
      <c r="B115" s="456"/>
      <c r="C115" s="601">
        <v>1100</v>
      </c>
      <c r="D115" s="601">
        <v>1000</v>
      </c>
      <c r="E115" s="440">
        <v>263.41000000000003</v>
      </c>
      <c r="F115" s="564">
        <v>15</v>
      </c>
      <c r="G115" s="440">
        <f>E115*F115</f>
        <v>3951.1500000000005</v>
      </c>
      <c r="H115" s="483">
        <v>0</v>
      </c>
      <c r="I115" s="436">
        <v>0</v>
      </c>
      <c r="J115" s="483">
        <v>0</v>
      </c>
      <c r="K115" s="483">
        <v>0</v>
      </c>
      <c r="L115" s="483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3">
        <f>U115-V115</f>
        <v>3337.8100937500003</v>
      </c>
      <c r="X115" s="456"/>
    </row>
    <row r="116" spans="1:24" ht="65.25" customHeight="1" x14ac:dyDescent="0.5">
      <c r="A116" s="451"/>
      <c r="B116" s="456"/>
      <c r="C116" s="600"/>
      <c r="D116" s="600"/>
      <c r="E116" s="432"/>
      <c r="F116" s="562"/>
      <c r="G116" s="432"/>
      <c r="H116" s="479"/>
      <c r="I116" s="428"/>
      <c r="J116" s="479"/>
      <c r="K116" s="479"/>
      <c r="L116" s="479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3"/>
      <c r="X116" s="456"/>
    </row>
    <row r="117" spans="1:24" ht="65.25" customHeight="1" x14ac:dyDescent="0.5">
      <c r="A117" s="450" t="s">
        <v>595</v>
      </c>
      <c r="B117" s="456"/>
      <c r="C117" s="601">
        <v>1100</v>
      </c>
      <c r="D117" s="601">
        <v>1000</v>
      </c>
      <c r="E117" s="440">
        <v>263.41000000000003</v>
      </c>
      <c r="F117" s="564">
        <v>15</v>
      </c>
      <c r="G117" s="440">
        <f>E117*F117</f>
        <v>3951.1500000000005</v>
      </c>
      <c r="H117" s="483">
        <v>0</v>
      </c>
      <c r="I117" s="436">
        <v>0</v>
      </c>
      <c r="J117" s="483">
        <v>0</v>
      </c>
      <c r="K117" s="483">
        <v>0</v>
      </c>
      <c r="L117" s="483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3">
        <f>U117-V117</f>
        <v>3562.9600937500004</v>
      </c>
      <c r="X117" s="456"/>
    </row>
    <row r="118" spans="1:24" ht="65.25" customHeight="1" x14ac:dyDescent="0.5">
      <c r="A118" s="451"/>
      <c r="B118" s="456"/>
      <c r="C118" s="600"/>
      <c r="D118" s="600"/>
      <c r="E118" s="432"/>
      <c r="F118" s="562"/>
      <c r="G118" s="432"/>
      <c r="H118" s="479"/>
      <c r="I118" s="428"/>
      <c r="J118" s="479"/>
      <c r="K118" s="479"/>
      <c r="L118" s="479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3"/>
      <c r="X118" s="456"/>
    </row>
    <row r="119" spans="1:24" ht="65.25" customHeight="1" x14ac:dyDescent="0.5">
      <c r="A119" s="450" t="s">
        <v>595</v>
      </c>
      <c r="B119" s="603"/>
      <c r="C119" s="604">
        <v>1100</v>
      </c>
      <c r="D119" s="604">
        <v>1000</v>
      </c>
      <c r="E119" s="440">
        <v>263.41000000000003</v>
      </c>
      <c r="F119" s="564">
        <v>15</v>
      </c>
      <c r="G119" s="440">
        <f>E119*F119</f>
        <v>3951.1500000000005</v>
      </c>
      <c r="H119" s="483">
        <v>0</v>
      </c>
      <c r="I119" s="436">
        <v>0</v>
      </c>
      <c r="J119" s="483">
        <v>0</v>
      </c>
      <c r="K119" s="483">
        <v>0</v>
      </c>
      <c r="L119" s="483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3"/>
    </row>
    <row r="120" spans="1:24" ht="67.5" customHeight="1" x14ac:dyDescent="0.5">
      <c r="A120" s="451"/>
      <c r="B120" s="602"/>
      <c r="C120" s="600"/>
      <c r="D120" s="600"/>
      <c r="E120" s="432"/>
      <c r="F120" s="562"/>
      <c r="G120" s="432"/>
      <c r="H120" s="479"/>
      <c r="I120" s="428"/>
      <c r="J120" s="479"/>
      <c r="K120" s="479"/>
      <c r="L120" s="479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2"/>
    </row>
    <row r="121" spans="1:24" ht="65.25" customHeight="1" x14ac:dyDescent="0.5">
      <c r="A121" s="450" t="s">
        <v>595</v>
      </c>
      <c r="B121" s="456"/>
      <c r="C121" s="601">
        <v>1100</v>
      </c>
      <c r="D121" s="601">
        <v>1000</v>
      </c>
      <c r="E121" s="440">
        <v>263.41000000000003</v>
      </c>
      <c r="F121" s="564">
        <v>15</v>
      </c>
      <c r="G121" s="440">
        <f>E121*F121</f>
        <v>3951.1500000000005</v>
      </c>
      <c r="H121" s="483">
        <v>0</v>
      </c>
      <c r="I121" s="436">
        <v>0</v>
      </c>
      <c r="J121" s="483">
        <v>0</v>
      </c>
      <c r="K121" s="483">
        <v>0</v>
      </c>
      <c r="L121" s="483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3">
        <f>U121-V121</f>
        <v>3562.9600937500004</v>
      </c>
      <c r="X121" s="456"/>
    </row>
    <row r="122" spans="1:24" ht="67.5" customHeight="1" x14ac:dyDescent="0.5">
      <c r="A122" s="451"/>
      <c r="B122" s="456"/>
      <c r="C122" s="600"/>
      <c r="D122" s="600"/>
      <c r="E122" s="432"/>
      <c r="F122" s="562"/>
      <c r="G122" s="432"/>
      <c r="H122" s="479"/>
      <c r="I122" s="428"/>
      <c r="J122" s="479"/>
      <c r="K122" s="479"/>
      <c r="L122" s="479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3"/>
      <c r="X122" s="456"/>
    </row>
    <row r="123" spans="1:24" ht="65.25" customHeight="1" x14ac:dyDescent="0.5">
      <c r="A123" s="450" t="s">
        <v>595</v>
      </c>
      <c r="B123" s="456"/>
      <c r="C123" s="601">
        <v>1100</v>
      </c>
      <c r="D123" s="601">
        <v>1000</v>
      </c>
      <c r="E123" s="440">
        <v>263.41000000000003</v>
      </c>
      <c r="F123" s="564">
        <v>15</v>
      </c>
      <c r="G123" s="440">
        <f>E123*F123</f>
        <v>3951.1500000000005</v>
      </c>
      <c r="H123" s="483">
        <v>0</v>
      </c>
      <c r="I123" s="436">
        <v>0</v>
      </c>
      <c r="J123" s="483">
        <v>0</v>
      </c>
      <c r="K123" s="483">
        <v>0</v>
      </c>
      <c r="L123" s="483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3">
        <f>U123-V123</f>
        <v>3562.9600937500004</v>
      </c>
      <c r="X123" s="456"/>
    </row>
    <row r="124" spans="1:24" ht="67.5" customHeight="1" x14ac:dyDescent="0.5">
      <c r="A124" s="451"/>
      <c r="B124" s="456"/>
      <c r="C124" s="600"/>
      <c r="D124" s="600"/>
      <c r="E124" s="432"/>
      <c r="F124" s="562"/>
      <c r="G124" s="432"/>
      <c r="H124" s="479"/>
      <c r="I124" s="428"/>
      <c r="J124" s="479"/>
      <c r="K124" s="479"/>
      <c r="L124" s="479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3"/>
      <c r="X124" s="456"/>
    </row>
    <row r="125" spans="1:24" ht="65.25" customHeight="1" x14ac:dyDescent="0.5">
      <c r="A125" s="450" t="s">
        <v>595</v>
      </c>
      <c r="B125" s="456"/>
      <c r="C125" s="601">
        <v>1100</v>
      </c>
      <c r="D125" s="601">
        <v>1000</v>
      </c>
      <c r="E125" s="440">
        <v>263.41000000000003</v>
      </c>
      <c r="F125" s="564">
        <v>15</v>
      </c>
      <c r="G125" s="440">
        <f>E125*F125</f>
        <v>3951.1500000000005</v>
      </c>
      <c r="H125" s="483">
        <v>0</v>
      </c>
      <c r="I125" s="436">
        <v>0</v>
      </c>
      <c r="J125" s="483">
        <v>0</v>
      </c>
      <c r="K125" s="483">
        <v>0</v>
      </c>
      <c r="L125" s="483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3">
        <f>U125-V125</f>
        <v>3562.9600937500004</v>
      </c>
      <c r="X125" s="456"/>
    </row>
    <row r="126" spans="1:24" ht="67.5" customHeight="1" x14ac:dyDescent="0.5">
      <c r="A126" s="451"/>
      <c r="B126" s="456"/>
      <c r="C126" s="600"/>
      <c r="D126" s="600"/>
      <c r="E126" s="432"/>
      <c r="F126" s="562"/>
      <c r="G126" s="432"/>
      <c r="H126" s="479"/>
      <c r="I126" s="428"/>
      <c r="J126" s="479"/>
      <c r="K126" s="479"/>
      <c r="L126" s="479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3"/>
      <c r="X126" s="456"/>
    </row>
    <row r="127" spans="1:24" ht="47.25" customHeight="1" thickBot="1" x14ac:dyDescent="0.55000000000000004">
      <c r="A127" s="474" t="s">
        <v>70</v>
      </c>
      <c r="C127" s="599"/>
      <c r="D127" s="599"/>
      <c r="E127" s="599"/>
      <c r="F127" s="599"/>
      <c r="G127" s="599">
        <f>SUM(G87:G126)</f>
        <v>43462.650000000009</v>
      </c>
      <c r="H127" s="599">
        <f>SUM(H87:H126)</f>
        <v>0</v>
      </c>
      <c r="I127" s="599">
        <f>SUM(I87:I112)</f>
        <v>0</v>
      </c>
      <c r="J127" s="599">
        <f>SUM(J87:J112)</f>
        <v>0</v>
      </c>
      <c r="K127" s="599">
        <f>SUM(K87:K112)</f>
        <v>0</v>
      </c>
      <c r="L127" s="599">
        <f>SUM(L87:L126)</f>
        <v>0</v>
      </c>
      <c r="M127" s="599">
        <f>SUM(M87:M126)</f>
        <v>43462.650000000009</v>
      </c>
      <c r="N127" s="599">
        <f>SUM(N87:N126)</f>
        <v>3753.97</v>
      </c>
      <c r="O127" s="599">
        <f>SUM(O87:O126)</f>
        <v>375.35925000000003</v>
      </c>
      <c r="P127" s="599">
        <f>SUM(P87:P126)</f>
        <v>0</v>
      </c>
      <c r="Q127" s="599">
        <f>SUM(Q87:Q112)</f>
        <v>0</v>
      </c>
      <c r="R127" s="599">
        <f>SUM(R87:R126)</f>
        <v>0</v>
      </c>
      <c r="S127" s="599">
        <f>SUM(S87:S112)</f>
        <v>0</v>
      </c>
      <c r="T127" s="599">
        <f>SUM(T87:T126)</f>
        <v>4129.3292500000007</v>
      </c>
      <c r="U127" s="599">
        <f>SUM(U87:U126)</f>
        <v>39333.320750000006</v>
      </c>
      <c r="V127" s="599">
        <f>SUM(V87:V126)</f>
        <v>225.15</v>
      </c>
      <c r="W127" s="599">
        <f>SUM(W87:W126)</f>
        <v>39108.170750000005</v>
      </c>
      <c r="X127" s="569"/>
    </row>
    <row r="128" spans="1:24" s="418" customFormat="1" ht="65.25" customHeight="1" thickBot="1" x14ac:dyDescent="0.55000000000000004">
      <c r="A128" s="543" t="s">
        <v>54</v>
      </c>
      <c r="B128" s="543" t="s">
        <v>53</v>
      </c>
      <c r="C128" s="598" t="s">
        <v>52</v>
      </c>
      <c r="D128" s="597"/>
      <c r="E128" s="597"/>
      <c r="F128" s="597"/>
      <c r="G128" s="597"/>
      <c r="H128" s="597"/>
      <c r="I128" s="597"/>
      <c r="J128" s="597"/>
      <c r="K128" s="597"/>
      <c r="L128" s="597"/>
      <c r="M128" s="596"/>
      <c r="N128" s="542" t="s">
        <v>51</v>
      </c>
      <c r="O128" s="541"/>
      <c r="P128" s="595"/>
      <c r="Q128" s="595"/>
      <c r="R128" s="595"/>
      <c r="S128" s="537"/>
      <c r="T128" s="539"/>
      <c r="U128" s="539"/>
      <c r="V128" s="539"/>
      <c r="W128" s="537"/>
      <c r="X128" s="594" t="s">
        <v>50</v>
      </c>
    </row>
    <row r="129" spans="1:24" s="418" customFormat="1" ht="65.25" customHeight="1" x14ac:dyDescent="0.45">
      <c r="A129" s="535"/>
      <c r="B129" s="593"/>
      <c r="C129" s="592" t="s">
        <v>49</v>
      </c>
      <c r="D129" s="591" t="s">
        <v>48</v>
      </c>
      <c r="E129" s="590" t="s">
        <v>26</v>
      </c>
      <c r="F129" s="589" t="s">
        <v>47</v>
      </c>
      <c r="G129" s="588" t="s">
        <v>46</v>
      </c>
      <c r="H129" s="587" t="s">
        <v>25</v>
      </c>
      <c r="I129" s="587" t="s">
        <v>600</v>
      </c>
      <c r="J129" s="586" t="s">
        <v>44</v>
      </c>
      <c r="K129" s="586" t="s">
        <v>43</v>
      </c>
      <c r="L129" s="586" t="s">
        <v>569</v>
      </c>
      <c r="M129" s="585" t="s">
        <v>35</v>
      </c>
      <c r="N129" s="525" t="s">
        <v>63</v>
      </c>
      <c r="O129" s="524" t="s">
        <v>40</v>
      </c>
      <c r="P129" s="523" t="s">
        <v>39</v>
      </c>
      <c r="Q129" s="522" t="s">
        <v>38</v>
      </c>
      <c r="R129" s="522" t="s">
        <v>37</v>
      </c>
      <c r="S129" s="522" t="s">
        <v>568</v>
      </c>
      <c r="T129" s="521" t="s">
        <v>35</v>
      </c>
      <c r="U129" s="520" t="s">
        <v>35</v>
      </c>
      <c r="V129" s="519" t="s">
        <v>589</v>
      </c>
      <c r="W129" s="584" t="s">
        <v>33</v>
      </c>
      <c r="X129" s="583"/>
    </row>
    <row r="130" spans="1:24" s="418" customFormat="1" ht="81.75" customHeight="1" thickBot="1" x14ac:dyDescent="0.5">
      <c r="A130" s="501" t="s">
        <v>32</v>
      </c>
      <c r="B130" s="582"/>
      <c r="C130" s="581"/>
      <c r="D130" s="580"/>
      <c r="E130" s="579" t="s">
        <v>31</v>
      </c>
      <c r="F130" s="578" t="s">
        <v>567</v>
      </c>
      <c r="G130" s="577"/>
      <c r="H130" s="576" t="s">
        <v>28</v>
      </c>
      <c r="I130" s="576" t="s">
        <v>599</v>
      </c>
      <c r="J130" s="574" t="s">
        <v>29</v>
      </c>
      <c r="K130" s="575" t="s">
        <v>92</v>
      </c>
      <c r="L130" s="574" t="s">
        <v>91</v>
      </c>
      <c r="M130" s="573"/>
      <c r="N130" s="507"/>
      <c r="O130" s="506"/>
      <c r="P130" s="505" t="s">
        <v>25</v>
      </c>
      <c r="Q130" s="504" t="s">
        <v>24</v>
      </c>
      <c r="R130" s="504" t="s">
        <v>23</v>
      </c>
      <c r="S130" s="504" t="s">
        <v>22</v>
      </c>
      <c r="T130" s="503"/>
      <c r="U130" s="502" t="s">
        <v>21</v>
      </c>
      <c r="V130" s="501" t="s">
        <v>598</v>
      </c>
      <c r="W130" s="572" t="s">
        <v>19</v>
      </c>
      <c r="X130" s="571"/>
    </row>
    <row r="131" spans="1:24" ht="65.25" customHeight="1" x14ac:dyDescent="0.5">
      <c r="A131" s="498" t="s">
        <v>597</v>
      </c>
      <c r="B131" s="570"/>
      <c r="C131" s="570"/>
      <c r="D131" s="570"/>
      <c r="E131" s="570"/>
      <c r="F131" s="570"/>
      <c r="G131" s="570"/>
      <c r="H131" s="570"/>
      <c r="I131" s="570"/>
      <c r="J131" s="570"/>
      <c r="K131" s="570"/>
      <c r="L131" s="570"/>
      <c r="M131" s="570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</row>
    <row r="132" spans="1:24" ht="65.25" hidden="1" customHeight="1" x14ac:dyDescent="0.5">
      <c r="A132" s="410" t="s">
        <v>596</v>
      </c>
      <c r="B132" s="434"/>
      <c r="C132" s="566">
        <v>1100</v>
      </c>
      <c r="D132" s="566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8"/>
      <c r="O132" s="488">
        <f>G132*1.187%</f>
        <v>0</v>
      </c>
      <c r="P132" s="488">
        <v>0</v>
      </c>
      <c r="Q132" s="488">
        <v>0</v>
      </c>
      <c r="R132" s="488">
        <v>0</v>
      </c>
      <c r="S132" s="488">
        <v>0</v>
      </c>
      <c r="T132" s="488">
        <f>N132+O132+P132+Q132+R132+S132</f>
        <v>0</v>
      </c>
      <c r="U132" s="488">
        <f>M132-T132</f>
        <v>0</v>
      </c>
      <c r="V132" s="488"/>
      <c r="W132" s="495">
        <f>U132-V132</f>
        <v>0</v>
      </c>
      <c r="X132" s="434"/>
    </row>
    <row r="133" spans="1:24" s="567" customFormat="1" ht="65.25" hidden="1" customHeight="1" x14ac:dyDescent="0.5">
      <c r="A133" s="568"/>
      <c r="B133" s="426"/>
      <c r="C133" s="565"/>
      <c r="D133" s="565"/>
      <c r="E133" s="432"/>
      <c r="F133" s="430"/>
      <c r="G133" s="430"/>
      <c r="H133" s="429"/>
      <c r="I133" s="428"/>
      <c r="J133" s="429"/>
      <c r="K133" s="429"/>
      <c r="L133" s="429"/>
      <c r="M133" s="428"/>
      <c r="N133" s="486"/>
      <c r="O133" s="486"/>
      <c r="P133" s="486"/>
      <c r="Q133" s="486"/>
      <c r="R133" s="486"/>
      <c r="S133" s="486"/>
      <c r="T133" s="486"/>
      <c r="U133" s="486"/>
      <c r="V133" s="486"/>
      <c r="W133" s="492"/>
      <c r="X133" s="426"/>
    </row>
    <row r="134" spans="1:24" ht="65.25" hidden="1" customHeight="1" x14ac:dyDescent="0.5">
      <c r="A134" s="410" t="s">
        <v>595</v>
      </c>
      <c r="B134" s="434"/>
      <c r="C134" s="566">
        <v>1100</v>
      </c>
      <c r="D134" s="566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49"/>
      <c r="B135" s="426"/>
      <c r="C135" s="565"/>
      <c r="D135" s="565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595</v>
      </c>
      <c r="B136" s="434"/>
      <c r="C136" s="561">
        <v>1100</v>
      </c>
      <c r="D136" s="561">
        <v>1000</v>
      </c>
      <c r="E136" s="440">
        <v>263.41000000000003</v>
      </c>
      <c r="F136" s="560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1"/>
      <c r="B137" s="426"/>
      <c r="C137" s="559"/>
      <c r="D137" s="559"/>
      <c r="E137" s="432"/>
      <c r="F137" s="558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0" t="s">
        <v>595</v>
      </c>
      <c r="B138" s="434"/>
      <c r="C138" s="561">
        <v>1100</v>
      </c>
      <c r="D138" s="561">
        <v>1000</v>
      </c>
      <c r="E138" s="440"/>
      <c r="F138" s="564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3"/>
      <c r="B139" s="426"/>
      <c r="C139" s="559"/>
      <c r="D139" s="559"/>
      <c r="E139" s="432"/>
      <c r="F139" s="562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0" t="s">
        <v>595</v>
      </c>
      <c r="B140" s="434"/>
      <c r="C140" s="561">
        <v>1100</v>
      </c>
      <c r="D140" s="561">
        <v>1000</v>
      </c>
      <c r="E140" s="440"/>
      <c r="F140" s="560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1"/>
      <c r="B141" s="426"/>
      <c r="C141" s="559"/>
      <c r="D141" s="559"/>
      <c r="E141" s="432"/>
      <c r="F141" s="558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0" t="s">
        <v>595</v>
      </c>
      <c r="B142" s="434"/>
      <c r="C142" s="561">
        <v>1100</v>
      </c>
      <c r="D142" s="561">
        <v>1000</v>
      </c>
      <c r="E142" s="440">
        <v>263.41000000000003</v>
      </c>
      <c r="F142" s="560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1"/>
      <c r="B143" s="426"/>
      <c r="C143" s="559"/>
      <c r="D143" s="559"/>
      <c r="E143" s="432"/>
      <c r="F143" s="558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0" t="s">
        <v>595</v>
      </c>
      <c r="B144" s="434"/>
      <c r="C144" s="561">
        <v>1100</v>
      </c>
      <c r="D144" s="561">
        <v>1000</v>
      </c>
      <c r="E144" s="440">
        <v>263.41000000000003</v>
      </c>
      <c r="F144" s="560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1"/>
      <c r="B145" s="426"/>
      <c r="C145" s="559"/>
      <c r="D145" s="559"/>
      <c r="E145" s="432"/>
      <c r="F145" s="558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0" t="s">
        <v>595</v>
      </c>
      <c r="B146" s="434"/>
      <c r="C146" s="561">
        <v>1100</v>
      </c>
      <c r="D146" s="561">
        <v>1000</v>
      </c>
      <c r="E146" s="440">
        <v>263.41000000000003</v>
      </c>
      <c r="F146" s="560">
        <v>15</v>
      </c>
      <c r="G146" s="438">
        <f>E146*F146</f>
        <v>3951.1500000000005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3951.1500000000005</v>
      </c>
      <c r="N146" s="436">
        <v>341.27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341.27</v>
      </c>
      <c r="U146" s="436">
        <f>M146-T146</f>
        <v>3609.8800000000006</v>
      </c>
      <c r="V146" s="436"/>
      <c r="W146" s="435">
        <f>U146-V146</f>
        <v>3609.8800000000006</v>
      </c>
      <c r="X146" s="434"/>
    </row>
    <row r="147" spans="1:26" ht="65.25" customHeight="1" x14ac:dyDescent="0.5">
      <c r="A147" s="451"/>
      <c r="B147" s="426"/>
      <c r="C147" s="559"/>
      <c r="D147" s="559"/>
      <c r="E147" s="432"/>
      <c r="F147" s="558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0" t="s">
        <v>595</v>
      </c>
      <c r="B148" s="434"/>
      <c r="C148" s="561">
        <v>1100</v>
      </c>
      <c r="D148" s="561">
        <v>1000</v>
      </c>
      <c r="E148" s="440">
        <v>0</v>
      </c>
      <c r="F148" s="560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1"/>
      <c r="B149" s="426"/>
      <c r="C149" s="559"/>
      <c r="D149" s="559"/>
      <c r="E149" s="432"/>
      <c r="F149" s="558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4" t="s">
        <v>69</v>
      </c>
      <c r="B150" s="404"/>
      <c r="C150" s="404"/>
      <c r="D150" s="404"/>
      <c r="E150" s="404"/>
      <c r="F150" s="404"/>
      <c r="G150" s="556">
        <f>SUM(G136:G149)</f>
        <v>15804.600000000002</v>
      </c>
      <c r="H150" s="556">
        <f>SUM(H136:H149)</f>
        <v>0</v>
      </c>
      <c r="I150" s="556">
        <f>SUM(I136:I149)</f>
        <v>0</v>
      </c>
      <c r="J150" s="556">
        <f>SUM(J136:J149)</f>
        <v>0</v>
      </c>
      <c r="K150" s="556">
        <f>SUM(K136:K149)</f>
        <v>0</v>
      </c>
      <c r="L150" s="556">
        <f>SUM(L136:L149)</f>
        <v>0</v>
      </c>
      <c r="M150" s="556">
        <f>SUM(M136:M149)</f>
        <v>15804.600000000002</v>
      </c>
      <c r="N150" s="556">
        <f>SUM(N136:N149)</f>
        <v>1365.08</v>
      </c>
      <c r="O150" s="556">
        <f>SUM(O136:O149)</f>
        <v>140.75981250000001</v>
      </c>
      <c r="P150" s="556">
        <f>SUM(P136:P149)</f>
        <v>0</v>
      </c>
      <c r="Q150" s="556">
        <f>SUM(Q136:Q149)</f>
        <v>0</v>
      </c>
      <c r="R150" s="556">
        <f>SUM(R136:R149)</f>
        <v>0</v>
      </c>
      <c r="S150" s="556">
        <f>SUM(S136:S149)</f>
        <v>0</v>
      </c>
      <c r="T150" s="556">
        <f>SUM(T136:T149)</f>
        <v>1505.8398124999999</v>
      </c>
      <c r="U150" s="556">
        <f>SUM(U136:U149)</f>
        <v>14298.760187500002</v>
      </c>
      <c r="V150" s="556">
        <f>SUM(V136:V149)</f>
        <v>191.82</v>
      </c>
      <c r="W150" s="556">
        <f>SUM(W136:W149)</f>
        <v>14106.940187500002</v>
      </c>
      <c r="X150" s="404"/>
    </row>
    <row r="151" spans="1:26" ht="65.25" customHeight="1" thickBot="1" x14ac:dyDescent="0.55000000000000004">
      <c r="A151" s="474"/>
      <c r="B151" s="404"/>
      <c r="C151" s="404"/>
      <c r="D151" s="404"/>
      <c r="E151" s="404"/>
      <c r="F151" s="404"/>
      <c r="G151" s="556"/>
      <c r="H151" s="556"/>
      <c r="I151" s="556"/>
      <c r="J151" s="556"/>
      <c r="K151" s="556"/>
      <c r="L151" s="556"/>
      <c r="M151" s="556"/>
      <c r="N151" s="556"/>
      <c r="O151" s="556"/>
      <c r="P151" s="556"/>
      <c r="Q151" s="556"/>
      <c r="R151" s="556"/>
      <c r="S151" s="556"/>
      <c r="T151" s="556"/>
      <c r="U151" s="556"/>
      <c r="V151" s="557"/>
      <c r="W151" s="556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5" t="s">
        <v>66</v>
      </c>
      <c r="I152" s="554" t="s">
        <v>594</v>
      </c>
      <c r="J152" s="553" t="s">
        <v>67</v>
      </c>
      <c r="K152" s="552" t="s">
        <v>423</v>
      </c>
      <c r="L152" s="550" t="s">
        <v>422</v>
      </c>
      <c r="M152" s="415" t="s">
        <v>35</v>
      </c>
      <c r="N152" s="551" t="s">
        <v>63</v>
      </c>
      <c r="O152" s="415" t="s">
        <v>40</v>
      </c>
      <c r="P152" s="550" t="s">
        <v>62</v>
      </c>
      <c r="Q152" s="415" t="s">
        <v>61</v>
      </c>
      <c r="R152" s="415" t="s">
        <v>419</v>
      </c>
      <c r="S152" s="549" t="s">
        <v>418</v>
      </c>
      <c r="T152" s="413" t="s">
        <v>35</v>
      </c>
      <c r="U152" s="413" t="s">
        <v>58</v>
      </c>
      <c r="V152" s="548" t="s">
        <v>593</v>
      </c>
      <c r="W152" s="415" t="s">
        <v>592</v>
      </c>
      <c r="X152" s="404"/>
    </row>
    <row r="153" spans="1:26" ht="65.25" customHeight="1" thickBot="1" x14ac:dyDescent="0.55000000000000004">
      <c r="A153" s="547" t="s">
        <v>591</v>
      </c>
      <c r="B153" s="546"/>
      <c r="C153" s="546"/>
      <c r="D153" s="546"/>
      <c r="E153" s="546"/>
      <c r="F153" s="546"/>
      <c r="G153" s="545">
        <f>G150+G127+G82+G41</f>
        <v>158104.77000000002</v>
      </c>
      <c r="H153" s="545">
        <f>H150+H127+H82+H41</f>
        <v>0</v>
      </c>
      <c r="I153" s="545">
        <f>I150+I127+I82+I41</f>
        <v>0</v>
      </c>
      <c r="J153" s="545">
        <f>J150+J127+J82+J41</f>
        <v>0</v>
      </c>
      <c r="K153" s="545">
        <f>K150+K127+K82+K41</f>
        <v>0</v>
      </c>
      <c r="L153" s="545">
        <f>L150+L127+L82+L41</f>
        <v>3.59</v>
      </c>
      <c r="M153" s="545">
        <f>M150+M127+M82+M41</f>
        <v>158108.36000000004</v>
      </c>
      <c r="N153" s="545">
        <f>N150+N127+N82+N41</f>
        <v>14317.000000000002</v>
      </c>
      <c r="O153" s="545">
        <f>O150+O127+O82+O41</f>
        <v>1631.1669562500003</v>
      </c>
      <c r="P153" s="545">
        <f>P150+P127+P82+P41</f>
        <v>0</v>
      </c>
      <c r="Q153" s="545">
        <f>Q150+Q127+Q82+Q41</f>
        <v>0</v>
      </c>
      <c r="R153" s="545">
        <f>R150+R127+R82+R41</f>
        <v>0</v>
      </c>
      <c r="S153" s="545">
        <f>S150+S127+S82+S41</f>
        <v>0</v>
      </c>
      <c r="T153" s="545">
        <f>T150+T127+T82+T41</f>
        <v>15948.166956249999</v>
      </c>
      <c r="U153" s="545">
        <f>U150+U127+U82+U41</f>
        <v>142160.19304375001</v>
      </c>
      <c r="V153" s="545">
        <f>V150+V127+V82+V41</f>
        <v>1024.02</v>
      </c>
      <c r="W153" s="545">
        <f>W150+W127+W82+W41</f>
        <v>141136.17304374999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4"/>
      <c r="Q154" s="404"/>
      <c r="R154" s="404"/>
      <c r="S154" s="544"/>
      <c r="T154" s="404" t="s">
        <v>590</v>
      </c>
      <c r="U154" s="404"/>
      <c r="V154" s="404"/>
      <c r="W154" s="404"/>
      <c r="X154" s="404"/>
      <c r="Y154" s="473"/>
      <c r="Z154" s="473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3"/>
      <c r="Z155" s="473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3"/>
      <c r="Z156" s="473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3"/>
      <c r="Z157" s="473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3"/>
      <c r="Z158" s="473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3"/>
      <c r="Z159" s="473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DICIEMBRE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2</vt:lpstr>
      <vt:lpstr>Nomina eventuales 2</vt:lpstr>
      <vt:lpstr>Nomina Proteccion civil 2</vt:lpstr>
      <vt:lpstr>Nomina Seguridad pública 2</vt:lpstr>
      <vt:lpstr>'Nomina eventuales 2'!Área_de_impresión</vt:lpstr>
      <vt:lpstr>'Nomina general 2'!Área_de_impresión</vt:lpstr>
      <vt:lpstr>'Nomina Proteccion civil 2'!Área_de_impresión</vt:lpstr>
      <vt:lpstr>'Nomina Seguridad pública 2'!Área_de_impresión</vt:lpstr>
      <vt:lpstr>'Nomina general 2'!TABLA</vt:lpstr>
      <vt:lpstr>'Nomina Proteccion civil 2'!TABLA</vt:lpstr>
      <vt:lpstr>'Nomina Seguridad pública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2019-06-24T17:14:42Z</dcterms:created>
  <dcterms:modified xsi:type="dcterms:W3CDTF">2019-06-24T17:20:06Z</dcterms:modified>
</cp:coreProperties>
</file>