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/>
  </bookViews>
  <sheets>
    <sheet name="Seg. Pub. 2" sheetId="5" r:id="rId1"/>
    <sheet name="Proteccion Civil 2" sheetId="4" r:id="rId2"/>
    <sheet name="Lumbreros 2" sheetId="3" r:id="rId3"/>
    <sheet name="eventuales 2" sheetId="2" r:id="rId4"/>
    <sheet name="Nomina general 2" sheetId="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'eventuales 2'!$A$1:$X$289</definedName>
    <definedName name="_xlnm.Print_Area" localSheetId="2">'Lumbreros 2'!$A$1:$X$33</definedName>
    <definedName name="_xlnm.Print_Area" localSheetId="4">'Nomina general 2'!$A$1:$X$694</definedName>
    <definedName name="_xlnm.Print_Area" localSheetId="1">'Proteccion Civil 2'!$A$1:$X$31</definedName>
    <definedName name="_xlnm.Print_Area" localSheetId="0">'Seg. Pub. 2'!$A$1:$Y$155</definedName>
    <definedName name="cie" localSheetId="3">[2]Concentrado!$O$1</definedName>
    <definedName name="cie" localSheetId="2">[3]Concentrado!$O$1</definedName>
    <definedName name="cie" localSheetId="1">[4]Concentrado!$O$1</definedName>
    <definedName name="cie" localSheetId="0">[5]Concentrado!$O$1</definedName>
    <definedName name="cie">[1]Concentrado!$O$1</definedName>
    <definedName name="cin" localSheetId="3">[2]Concentrado!$R$1</definedName>
    <definedName name="cin" localSheetId="2">[3]Concentrado!$R$1</definedName>
    <definedName name="cin" localSheetId="1">[4]Concentrado!$R$1</definedName>
    <definedName name="cin" localSheetId="0">[5]Concentrado!$R$1</definedName>
    <definedName name="cin">[1]Concentrado!$R$1</definedName>
    <definedName name="d" localSheetId="3">[2]Concentrado!$L$1</definedName>
    <definedName name="d" localSheetId="2">[3]Concentrado!$L$1</definedName>
    <definedName name="d" localSheetId="1">[4]Concentrado!$L$1</definedName>
    <definedName name="d" localSheetId="0">[5]Concentrado!$L$1</definedName>
    <definedName name="d">[1]Concentrado!$L$1</definedName>
    <definedName name="DIEZ" localSheetId="3">[2]Concentrado!$X$1</definedName>
    <definedName name="DIEZ" localSheetId="2">[3]Concentrado!$X$1</definedName>
    <definedName name="DIEZ" localSheetId="1">[4]Concentrado!$X$1</definedName>
    <definedName name="DIEZ" localSheetId="0">[5]Concentrado!$X$1</definedName>
    <definedName name="DIEZ">[1]Concentrado!$X$1</definedName>
    <definedName name="q" localSheetId="3">[2]Concentrado!$I$1</definedName>
    <definedName name="q" localSheetId="2">[3]Concentrado!$I$1</definedName>
    <definedName name="q" localSheetId="1">[4]Concentrado!$I$1</definedName>
    <definedName name="q" localSheetId="0">[5]Concentrado!$I$1</definedName>
    <definedName name="q">[1]Concentrado!$I$1</definedName>
    <definedName name="TABLA" localSheetId="3">'eventuales 2'!#REF!</definedName>
    <definedName name="TABLA" localSheetId="2">'Lumbreros 2'!$M$5:$M$6</definedName>
    <definedName name="TABLA" localSheetId="4">'Nomina general 2'!$M$21:$M$34</definedName>
    <definedName name="TABLA" localSheetId="1">'Proteccion Civil 2'!$M$5:$M$6</definedName>
    <definedName name="TABLA" localSheetId="0">'Seg. Pub. 2'!$M$23:$M$46</definedName>
    <definedName name="VE" localSheetId="3">[2]Concentrado!$U$1</definedName>
    <definedName name="VE" localSheetId="2">[3]Concentrado!$U$1</definedName>
    <definedName name="VE" localSheetId="1">[4]Concentrado!$U$1</definedName>
    <definedName name="VE" localSheetId="0">[5]Concentrado!$U$1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M5" i="5" s="1"/>
  <c r="O5" i="5"/>
  <c r="T5" i="5"/>
  <c r="G7" i="5"/>
  <c r="O7" i="5" s="1"/>
  <c r="M7" i="5"/>
  <c r="G9" i="5"/>
  <c r="O9" i="5" s="1"/>
  <c r="T9" i="5" s="1"/>
  <c r="M9" i="5"/>
  <c r="G11" i="5"/>
  <c r="M11" i="5"/>
  <c r="O11" i="5"/>
  <c r="T11" i="5" s="1"/>
  <c r="U11" i="5" s="1"/>
  <c r="W11" i="5" s="1"/>
  <c r="R11" i="5"/>
  <c r="G13" i="5"/>
  <c r="M13" i="5"/>
  <c r="O13" i="5"/>
  <c r="T13" i="5"/>
  <c r="U13" i="5"/>
  <c r="W13" i="5" s="1"/>
  <c r="G15" i="5"/>
  <c r="M15" i="5" s="1"/>
  <c r="G17" i="5"/>
  <c r="R17" i="5" s="1"/>
  <c r="G19" i="5"/>
  <c r="O19" i="5" s="1"/>
  <c r="T19" i="5" s="1"/>
  <c r="M19" i="5"/>
  <c r="G21" i="5"/>
  <c r="M21" i="5" s="1"/>
  <c r="U21" i="5" s="1"/>
  <c r="W21" i="5" s="1"/>
  <c r="O21" i="5"/>
  <c r="T21" i="5"/>
  <c r="G23" i="5"/>
  <c r="M23" i="5" s="1"/>
  <c r="U23" i="5" s="1"/>
  <c r="W23" i="5" s="1"/>
  <c r="O23" i="5"/>
  <c r="T23" i="5" s="1"/>
  <c r="G25" i="5"/>
  <c r="O25" i="5" s="1"/>
  <c r="T25" i="5" s="1"/>
  <c r="M25" i="5"/>
  <c r="U25" i="5" s="1"/>
  <c r="W25" i="5" s="1"/>
  <c r="G27" i="5"/>
  <c r="O27" i="5" s="1"/>
  <c r="T27" i="5" s="1"/>
  <c r="M27" i="5"/>
  <c r="U27" i="5" s="1"/>
  <c r="W27" i="5" s="1"/>
  <c r="G29" i="5"/>
  <c r="M29" i="5" s="1"/>
  <c r="U29" i="5" s="1"/>
  <c r="W29" i="5" s="1"/>
  <c r="O29" i="5"/>
  <c r="T29" i="5"/>
  <c r="G31" i="5"/>
  <c r="M31" i="5" s="1"/>
  <c r="U31" i="5" s="1"/>
  <c r="W31" i="5" s="1"/>
  <c r="O31" i="5"/>
  <c r="T31" i="5" s="1"/>
  <c r="G33" i="5"/>
  <c r="O33" i="5" s="1"/>
  <c r="T33" i="5" s="1"/>
  <c r="M33" i="5"/>
  <c r="G35" i="5"/>
  <c r="O35" i="5" s="1"/>
  <c r="T35" i="5" s="1"/>
  <c r="M35" i="5"/>
  <c r="U35" i="5" s="1"/>
  <c r="W35" i="5" s="1"/>
  <c r="G37" i="5"/>
  <c r="M37" i="5" s="1"/>
  <c r="U37" i="5" s="1"/>
  <c r="W37" i="5" s="1"/>
  <c r="O37" i="5"/>
  <c r="T37" i="5"/>
  <c r="G39" i="5"/>
  <c r="M39" i="5" s="1"/>
  <c r="O39" i="5"/>
  <c r="T39" i="5" s="1"/>
  <c r="H41" i="5"/>
  <c r="I41" i="5"/>
  <c r="J41" i="5"/>
  <c r="K41" i="5"/>
  <c r="L41" i="5"/>
  <c r="N41" i="5"/>
  <c r="N153" i="5" s="1"/>
  <c r="P41" i="5"/>
  <c r="Q41" i="5"/>
  <c r="S41" i="5"/>
  <c r="V41" i="5"/>
  <c r="V153" i="5" s="1"/>
  <c r="G46" i="5"/>
  <c r="M46" i="5" s="1"/>
  <c r="G48" i="5"/>
  <c r="M48" i="5" s="1"/>
  <c r="G50" i="5"/>
  <c r="M50" i="5"/>
  <c r="U50" i="5" s="1"/>
  <c r="W50" i="5" s="1"/>
  <c r="O50" i="5"/>
  <c r="T50" i="5" s="1"/>
  <c r="G52" i="5"/>
  <c r="M52" i="5"/>
  <c r="T52" i="5"/>
  <c r="U52" i="5"/>
  <c r="W52" i="5"/>
  <c r="G54" i="5"/>
  <c r="M54" i="5"/>
  <c r="U54" i="5" s="1"/>
  <c r="W54" i="5" s="1"/>
  <c r="T54" i="5"/>
  <c r="G56" i="5"/>
  <c r="M56" i="5"/>
  <c r="O56" i="5"/>
  <c r="T56" i="5" s="1"/>
  <c r="G58" i="5"/>
  <c r="M58" i="5"/>
  <c r="O58" i="5"/>
  <c r="T58" i="5"/>
  <c r="U58" i="5"/>
  <c r="W58" i="5" s="1"/>
  <c r="G60" i="5"/>
  <c r="M60" i="5" s="1"/>
  <c r="G62" i="5"/>
  <c r="M62" i="5" s="1"/>
  <c r="G64" i="5"/>
  <c r="M64" i="5"/>
  <c r="U64" i="5" s="1"/>
  <c r="W64" i="5" s="1"/>
  <c r="O64" i="5"/>
  <c r="T64" i="5" s="1"/>
  <c r="G66" i="5"/>
  <c r="M66" i="5"/>
  <c r="O66" i="5"/>
  <c r="T66" i="5"/>
  <c r="U66" i="5"/>
  <c r="W66" i="5" s="1"/>
  <c r="G68" i="5"/>
  <c r="M68" i="5" s="1"/>
  <c r="G70" i="5"/>
  <c r="M70" i="5" s="1"/>
  <c r="G72" i="5"/>
  <c r="M72" i="5"/>
  <c r="U72" i="5" s="1"/>
  <c r="W72" i="5" s="1"/>
  <c r="O72" i="5"/>
  <c r="T72" i="5" s="1"/>
  <c r="G74" i="5"/>
  <c r="M74" i="5"/>
  <c r="O74" i="5"/>
  <c r="T74" i="5"/>
  <c r="U74" i="5"/>
  <c r="W74" i="5" s="1"/>
  <c r="G76" i="5"/>
  <c r="M76" i="5" s="1"/>
  <c r="G78" i="5"/>
  <c r="M78" i="5" s="1"/>
  <c r="G80" i="5"/>
  <c r="M80" i="5"/>
  <c r="U80" i="5" s="1"/>
  <c r="W80" i="5" s="1"/>
  <c r="O80" i="5"/>
  <c r="T80" i="5" s="1"/>
  <c r="H82" i="5"/>
  <c r="I82" i="5"/>
  <c r="J82" i="5"/>
  <c r="K82" i="5"/>
  <c r="L82" i="5"/>
  <c r="N82" i="5"/>
  <c r="P82" i="5"/>
  <c r="Q82" i="5"/>
  <c r="R82" i="5"/>
  <c r="S82" i="5"/>
  <c r="V82" i="5"/>
  <c r="G87" i="5"/>
  <c r="M87" i="5" s="1"/>
  <c r="O87" i="5"/>
  <c r="T87" i="5"/>
  <c r="G89" i="5"/>
  <c r="M89" i="5" s="1"/>
  <c r="U89" i="5" s="1"/>
  <c r="W89" i="5" s="1"/>
  <c r="O89" i="5"/>
  <c r="T89" i="5" s="1"/>
  <c r="G91" i="5"/>
  <c r="M91" i="5"/>
  <c r="U91" i="5" s="1"/>
  <c r="W91" i="5" s="1"/>
  <c r="T91" i="5"/>
  <c r="G93" i="5"/>
  <c r="M93" i="5"/>
  <c r="U93" i="5" s="1"/>
  <c r="W93" i="5" s="1"/>
  <c r="O93" i="5"/>
  <c r="T93" i="5" s="1"/>
  <c r="G95" i="5"/>
  <c r="M95" i="5"/>
  <c r="O95" i="5"/>
  <c r="T95" i="5"/>
  <c r="U95" i="5"/>
  <c r="W95" i="5" s="1"/>
  <c r="G97" i="5"/>
  <c r="M97" i="5" s="1"/>
  <c r="G99" i="5"/>
  <c r="G127" i="5" s="1"/>
  <c r="G101" i="5"/>
  <c r="M101" i="5"/>
  <c r="U101" i="5" s="1"/>
  <c r="W101" i="5" s="1"/>
  <c r="O101" i="5"/>
  <c r="T101" i="5" s="1"/>
  <c r="G103" i="5"/>
  <c r="M103" i="5"/>
  <c r="O103" i="5"/>
  <c r="T103" i="5"/>
  <c r="U103" i="5"/>
  <c r="W103" i="5" s="1"/>
  <c r="G105" i="5"/>
  <c r="M105" i="5" s="1"/>
  <c r="G107" i="5"/>
  <c r="M107" i="5" s="1"/>
  <c r="G109" i="5"/>
  <c r="M109" i="5"/>
  <c r="O109" i="5"/>
  <c r="T109" i="5" s="1"/>
  <c r="G111" i="5"/>
  <c r="M111" i="5"/>
  <c r="O111" i="5"/>
  <c r="T111" i="5"/>
  <c r="U111" i="5"/>
  <c r="W111" i="5" s="1"/>
  <c r="G113" i="5"/>
  <c r="M113" i="5" s="1"/>
  <c r="G115" i="5"/>
  <c r="M115" i="5" s="1"/>
  <c r="G117" i="5"/>
  <c r="M117" i="5"/>
  <c r="U117" i="5" s="1"/>
  <c r="W117" i="5" s="1"/>
  <c r="O117" i="5"/>
  <c r="T117" i="5" s="1"/>
  <c r="G119" i="5"/>
  <c r="M119" i="5"/>
  <c r="T119" i="5"/>
  <c r="U119" i="5"/>
  <c r="W119" i="5"/>
  <c r="G121" i="5"/>
  <c r="O121" i="5" s="1"/>
  <c r="T121" i="5" s="1"/>
  <c r="U121" i="5" s="1"/>
  <c r="W121" i="5" s="1"/>
  <c r="M121" i="5"/>
  <c r="G123" i="5"/>
  <c r="O123" i="5" s="1"/>
  <c r="T123" i="5" s="1"/>
  <c r="M123" i="5"/>
  <c r="U123" i="5" s="1"/>
  <c r="W123" i="5" s="1"/>
  <c r="G125" i="5"/>
  <c r="M125" i="5" s="1"/>
  <c r="U125" i="5" s="1"/>
  <c r="W125" i="5" s="1"/>
  <c r="O125" i="5"/>
  <c r="T125" i="5"/>
  <c r="H127" i="5"/>
  <c r="I127" i="5"/>
  <c r="J127" i="5"/>
  <c r="K127" i="5"/>
  <c r="K153" i="5" s="1"/>
  <c r="L127" i="5"/>
  <c r="L153" i="5" s="1"/>
  <c r="N127" i="5"/>
  <c r="P127" i="5"/>
  <c r="Q127" i="5"/>
  <c r="R127" i="5"/>
  <c r="S127" i="5"/>
  <c r="S153" i="5" s="1"/>
  <c r="V127" i="5"/>
  <c r="G132" i="5"/>
  <c r="M132" i="5"/>
  <c r="O132" i="5"/>
  <c r="T132" i="5"/>
  <c r="U132" i="5"/>
  <c r="W132" i="5" s="1"/>
  <c r="G134" i="5"/>
  <c r="M134" i="5" s="1"/>
  <c r="G136" i="5"/>
  <c r="G150" i="5" s="1"/>
  <c r="G138" i="5"/>
  <c r="M138" i="5"/>
  <c r="O138" i="5"/>
  <c r="T138" i="5" s="1"/>
  <c r="G140" i="5"/>
  <c r="M140" i="5"/>
  <c r="O140" i="5"/>
  <c r="T140" i="5"/>
  <c r="U140" i="5"/>
  <c r="W140" i="5" s="1"/>
  <c r="G142" i="5"/>
  <c r="M142" i="5" s="1"/>
  <c r="G144" i="5"/>
  <c r="M144" i="5" s="1"/>
  <c r="U144" i="5" s="1"/>
  <c r="W144" i="5" s="1"/>
  <c r="T144" i="5"/>
  <c r="G146" i="5"/>
  <c r="M146" i="5" s="1"/>
  <c r="U146" i="5" s="1"/>
  <c r="W146" i="5" s="1"/>
  <c r="T146" i="5"/>
  <c r="G148" i="5"/>
  <c r="M148" i="5" s="1"/>
  <c r="U148" i="5" s="1"/>
  <c r="W148" i="5" s="1"/>
  <c r="T148" i="5"/>
  <c r="H150" i="5"/>
  <c r="H153" i="5" s="1"/>
  <c r="I150" i="5"/>
  <c r="J150" i="5"/>
  <c r="J153" i="5" s="1"/>
  <c r="K150" i="5"/>
  <c r="L150" i="5"/>
  <c r="N150" i="5"/>
  <c r="P150" i="5"/>
  <c r="P153" i="5" s="1"/>
  <c r="Q150" i="5"/>
  <c r="R150" i="5"/>
  <c r="S150" i="5"/>
  <c r="V150" i="5"/>
  <c r="I153" i="5"/>
  <c r="Q153" i="5"/>
  <c r="G5" i="4"/>
  <c r="M5" i="4" s="1"/>
  <c r="G7" i="4"/>
  <c r="K7" i="4"/>
  <c r="K31" i="4" s="1"/>
  <c r="M7" i="4"/>
  <c r="O7" i="4"/>
  <c r="T7" i="4" s="1"/>
  <c r="G9" i="4"/>
  <c r="M9" i="4"/>
  <c r="O9" i="4"/>
  <c r="T9" i="4"/>
  <c r="U9" i="4" s="1"/>
  <c r="W9" i="4" s="1"/>
  <c r="G11" i="4"/>
  <c r="M11" i="4" s="1"/>
  <c r="G13" i="4"/>
  <c r="M13" i="4" s="1"/>
  <c r="G15" i="4"/>
  <c r="M15" i="4"/>
  <c r="O15" i="4"/>
  <c r="T15" i="4" s="1"/>
  <c r="G17" i="4"/>
  <c r="M17" i="4"/>
  <c r="O17" i="4"/>
  <c r="T17" i="4"/>
  <c r="U17" i="4" s="1"/>
  <c r="W17" i="4" s="1"/>
  <c r="G19" i="4"/>
  <c r="M19" i="4" s="1"/>
  <c r="G21" i="4"/>
  <c r="M21" i="4" s="1"/>
  <c r="G23" i="4"/>
  <c r="M23" i="4"/>
  <c r="O23" i="4"/>
  <c r="T23" i="4" s="1"/>
  <c r="G25" i="4"/>
  <c r="M25" i="4"/>
  <c r="O25" i="4"/>
  <c r="T25" i="4"/>
  <c r="U25" i="4" s="1"/>
  <c r="W25" i="4" s="1"/>
  <c r="G27" i="4"/>
  <c r="M27" i="4" s="1"/>
  <c r="G29" i="4"/>
  <c r="M29" i="4" s="1"/>
  <c r="U29" i="4" s="1"/>
  <c r="W29" i="4" s="1"/>
  <c r="T29" i="4"/>
  <c r="H31" i="4"/>
  <c r="I31" i="4"/>
  <c r="J31" i="4"/>
  <c r="L31" i="4"/>
  <c r="N31" i="4"/>
  <c r="P31" i="4"/>
  <c r="Q31" i="4"/>
  <c r="R31" i="4"/>
  <c r="S31" i="4"/>
  <c r="V31" i="4"/>
  <c r="G5" i="3"/>
  <c r="M5" i="3" s="1"/>
  <c r="T5" i="3"/>
  <c r="G7" i="3"/>
  <c r="G33" i="3" s="1"/>
  <c r="K7" i="3"/>
  <c r="T7" i="3"/>
  <c r="G9" i="3"/>
  <c r="M9" i="3"/>
  <c r="U9" i="3" s="1"/>
  <c r="W9" i="3" s="1"/>
  <c r="T9" i="3"/>
  <c r="G11" i="3"/>
  <c r="M11" i="3" s="1"/>
  <c r="U11" i="3" s="1"/>
  <c r="W11" i="3" s="1"/>
  <c r="T11" i="3"/>
  <c r="G13" i="3"/>
  <c r="M13" i="3" s="1"/>
  <c r="U13" i="3" s="1"/>
  <c r="W13" i="3" s="1"/>
  <c r="T13" i="3"/>
  <c r="G15" i="3"/>
  <c r="M15" i="3"/>
  <c r="T15" i="3"/>
  <c r="U15" i="3"/>
  <c r="W15" i="3" s="1"/>
  <c r="G17" i="3"/>
  <c r="M17" i="3" s="1"/>
  <c r="U17" i="3" s="1"/>
  <c r="W17" i="3" s="1"/>
  <c r="T17" i="3"/>
  <c r="G19" i="3"/>
  <c r="O19" i="3" s="1"/>
  <c r="M19" i="3"/>
  <c r="G21" i="3"/>
  <c r="M21" i="3"/>
  <c r="T21" i="3"/>
  <c r="U21" i="3"/>
  <c r="W21" i="3" s="1"/>
  <c r="G23" i="3"/>
  <c r="M23" i="3" s="1"/>
  <c r="U23" i="3" s="1"/>
  <c r="W23" i="3" s="1"/>
  <c r="T23" i="3"/>
  <c r="G25" i="3"/>
  <c r="M25" i="3"/>
  <c r="U25" i="3" s="1"/>
  <c r="W25" i="3" s="1"/>
  <c r="T25" i="3"/>
  <c r="G27" i="3"/>
  <c r="M27" i="3"/>
  <c r="T27" i="3"/>
  <c r="U27" i="3"/>
  <c r="W27" i="3"/>
  <c r="G29" i="3"/>
  <c r="M29" i="3"/>
  <c r="U29" i="3" s="1"/>
  <c r="W29" i="3" s="1"/>
  <c r="T29" i="3"/>
  <c r="G31" i="3"/>
  <c r="M31" i="3"/>
  <c r="U31" i="3" s="1"/>
  <c r="W31" i="3" s="1"/>
  <c r="T31" i="3"/>
  <c r="H33" i="3"/>
  <c r="I33" i="3"/>
  <c r="J33" i="3"/>
  <c r="K33" i="3"/>
  <c r="L33" i="3"/>
  <c r="N33" i="3"/>
  <c r="P33" i="3"/>
  <c r="Q33" i="3"/>
  <c r="R33" i="3"/>
  <c r="S33" i="3"/>
  <c r="V33" i="3"/>
  <c r="G5" i="2"/>
  <c r="M5" i="2" s="1"/>
  <c r="T5" i="2"/>
  <c r="G7" i="2"/>
  <c r="M7" i="2" s="1"/>
  <c r="U7" i="2" s="1"/>
  <c r="W7" i="2" s="1"/>
  <c r="T7" i="2"/>
  <c r="T37" i="2" s="1"/>
  <c r="G9" i="2"/>
  <c r="M9" i="2"/>
  <c r="U9" i="2" s="1"/>
  <c r="W9" i="2" s="1"/>
  <c r="T9" i="2"/>
  <c r="G11" i="2"/>
  <c r="M11" i="2" s="1"/>
  <c r="U11" i="2" s="1"/>
  <c r="W11" i="2" s="1"/>
  <c r="T11" i="2"/>
  <c r="G13" i="2"/>
  <c r="M13" i="2" s="1"/>
  <c r="U13" i="2" s="1"/>
  <c r="W13" i="2" s="1"/>
  <c r="T13" i="2"/>
  <c r="G15" i="2"/>
  <c r="M15" i="2"/>
  <c r="T15" i="2"/>
  <c r="U15" i="2"/>
  <c r="W15" i="2" s="1"/>
  <c r="G17" i="2"/>
  <c r="M17" i="2"/>
  <c r="U17" i="2" s="1"/>
  <c r="W17" i="2" s="1"/>
  <c r="T17" i="2"/>
  <c r="G19" i="2"/>
  <c r="M19" i="2"/>
  <c r="U19" i="2" s="1"/>
  <c r="W19" i="2" s="1"/>
  <c r="T19" i="2"/>
  <c r="G21" i="2"/>
  <c r="M21" i="2" s="1"/>
  <c r="U21" i="2" s="1"/>
  <c r="W21" i="2" s="1"/>
  <c r="T21" i="2"/>
  <c r="G23" i="2"/>
  <c r="M23" i="2"/>
  <c r="T23" i="2"/>
  <c r="U23" i="2" s="1"/>
  <c r="W23" i="2" s="1"/>
  <c r="G25" i="2"/>
  <c r="M25" i="2"/>
  <c r="U25" i="2" s="1"/>
  <c r="W25" i="2" s="1"/>
  <c r="T25" i="2"/>
  <c r="G27" i="2"/>
  <c r="M27" i="2" s="1"/>
  <c r="U27" i="2" s="1"/>
  <c r="T27" i="2"/>
  <c r="G29" i="2"/>
  <c r="M29" i="2"/>
  <c r="T29" i="2"/>
  <c r="U29" i="2" s="1"/>
  <c r="W29" i="2" s="1"/>
  <c r="G31" i="2"/>
  <c r="M31" i="2"/>
  <c r="U31" i="2" s="1"/>
  <c r="W31" i="2" s="1"/>
  <c r="T31" i="2"/>
  <c r="G33" i="2"/>
  <c r="M33" i="2" s="1"/>
  <c r="U33" i="2" s="1"/>
  <c r="W33" i="2" s="1"/>
  <c r="T33" i="2"/>
  <c r="G35" i="2"/>
  <c r="M35" i="2" s="1"/>
  <c r="U35" i="2" s="1"/>
  <c r="W35" i="2" s="1"/>
  <c r="T35" i="2"/>
  <c r="H37" i="2"/>
  <c r="I37" i="2"/>
  <c r="J37" i="2"/>
  <c r="K37" i="2"/>
  <c r="L37" i="2"/>
  <c r="N37" i="2"/>
  <c r="O37" i="2"/>
  <c r="P37" i="2"/>
  <c r="Q37" i="2"/>
  <c r="R37" i="2"/>
  <c r="S37" i="2"/>
  <c r="G42" i="2"/>
  <c r="M42" i="2"/>
  <c r="U42" i="2" s="1"/>
  <c r="T42" i="2"/>
  <c r="G44" i="2"/>
  <c r="M44" i="2" s="1"/>
  <c r="T44" i="2"/>
  <c r="G46" i="2"/>
  <c r="M46" i="2" s="1"/>
  <c r="U46" i="2" s="1"/>
  <c r="W46" i="2" s="1"/>
  <c r="T46" i="2"/>
  <c r="G48" i="2"/>
  <c r="M48" i="2" s="1"/>
  <c r="U48" i="2" s="1"/>
  <c r="W48" i="2" s="1"/>
  <c r="O48" i="2"/>
  <c r="T48" i="2"/>
  <c r="G50" i="2"/>
  <c r="M50" i="2" s="1"/>
  <c r="U50" i="2" s="1"/>
  <c r="W50" i="2" s="1"/>
  <c r="T50" i="2"/>
  <c r="G52" i="2"/>
  <c r="M52" i="2" s="1"/>
  <c r="U52" i="2" s="1"/>
  <c r="W52" i="2" s="1"/>
  <c r="T52" i="2"/>
  <c r="G54" i="2"/>
  <c r="M54" i="2" s="1"/>
  <c r="U54" i="2" s="1"/>
  <c r="W54" i="2" s="1"/>
  <c r="T54" i="2"/>
  <c r="G56" i="2"/>
  <c r="M56" i="2"/>
  <c r="U56" i="2" s="1"/>
  <c r="W56" i="2" s="1"/>
  <c r="T56" i="2"/>
  <c r="G58" i="2"/>
  <c r="M58" i="2"/>
  <c r="U58" i="2" s="1"/>
  <c r="W58" i="2" s="1"/>
  <c r="T58" i="2"/>
  <c r="V58" i="2"/>
  <c r="G60" i="2"/>
  <c r="M60" i="2" s="1"/>
  <c r="U60" i="2" s="1"/>
  <c r="W60" i="2" s="1"/>
  <c r="T60" i="2"/>
  <c r="V60" i="2"/>
  <c r="G62" i="2"/>
  <c r="M62" i="2" s="1"/>
  <c r="U62" i="2" s="1"/>
  <c r="W62" i="2" s="1"/>
  <c r="T62" i="2"/>
  <c r="G64" i="2"/>
  <c r="M64" i="2" s="1"/>
  <c r="U64" i="2" s="1"/>
  <c r="W64" i="2" s="1"/>
  <c r="T64" i="2"/>
  <c r="G66" i="2"/>
  <c r="M66" i="2" s="1"/>
  <c r="U66" i="2" s="1"/>
  <c r="W66" i="2" s="1"/>
  <c r="T66" i="2"/>
  <c r="V66" i="2"/>
  <c r="G68" i="2"/>
  <c r="M68" i="2" s="1"/>
  <c r="U68" i="2" s="1"/>
  <c r="W68" i="2" s="1"/>
  <c r="T68" i="2"/>
  <c r="G70" i="2"/>
  <c r="V70" i="2" s="1"/>
  <c r="T70" i="2"/>
  <c r="G72" i="2"/>
  <c r="M72" i="2"/>
  <c r="U72" i="2" s="1"/>
  <c r="W72" i="2" s="1"/>
  <c r="T72" i="2"/>
  <c r="G75" i="2"/>
  <c r="M75" i="2" s="1"/>
  <c r="U75" i="2" s="1"/>
  <c r="T75" i="2"/>
  <c r="G77" i="2"/>
  <c r="V77" i="2" s="1"/>
  <c r="M77" i="2"/>
  <c r="T77" i="2"/>
  <c r="U77" i="2" s="1"/>
  <c r="G79" i="2"/>
  <c r="O79" i="2" s="1"/>
  <c r="M79" i="2"/>
  <c r="G81" i="2"/>
  <c r="M81" i="2" s="1"/>
  <c r="U81" i="2" s="1"/>
  <c r="W81" i="2" s="1"/>
  <c r="T81" i="2"/>
  <c r="V81" i="2"/>
  <c r="G83" i="2"/>
  <c r="M83" i="2" s="1"/>
  <c r="U83" i="2" s="1"/>
  <c r="W83" i="2" s="1"/>
  <c r="T83" i="2"/>
  <c r="G85" i="2"/>
  <c r="M85" i="2" s="1"/>
  <c r="U85" i="2" s="1"/>
  <c r="W85" i="2" s="1"/>
  <c r="T85" i="2"/>
  <c r="G89" i="2"/>
  <c r="M89" i="2" s="1"/>
  <c r="U89" i="2" s="1"/>
  <c r="W89" i="2" s="1"/>
  <c r="T89" i="2"/>
  <c r="G91" i="2"/>
  <c r="M91" i="2"/>
  <c r="U91" i="2" s="1"/>
  <c r="W91" i="2" s="1"/>
  <c r="G93" i="2"/>
  <c r="M93" i="2"/>
  <c r="U93" i="2" s="1"/>
  <c r="W93" i="2" s="1"/>
  <c r="T93" i="2"/>
  <c r="G95" i="2"/>
  <c r="M95" i="2" s="1"/>
  <c r="U95" i="2" s="1"/>
  <c r="W95" i="2" s="1"/>
  <c r="T95" i="2"/>
  <c r="G98" i="2"/>
  <c r="M98" i="2" s="1"/>
  <c r="U98" i="2" s="1"/>
  <c r="W98" i="2" s="1"/>
  <c r="T98" i="2"/>
  <c r="G100" i="2"/>
  <c r="M100" i="2" s="1"/>
  <c r="U100" i="2" s="1"/>
  <c r="W100" i="2" s="1"/>
  <c r="T100" i="2"/>
  <c r="G102" i="2"/>
  <c r="M102" i="2"/>
  <c r="U102" i="2" s="1"/>
  <c r="W102" i="2" s="1"/>
  <c r="T102" i="2"/>
  <c r="G104" i="2"/>
  <c r="M104" i="2"/>
  <c r="U104" i="2" s="1"/>
  <c r="W104" i="2" s="1"/>
  <c r="T104" i="2"/>
  <c r="G106" i="2"/>
  <c r="M106" i="2" s="1"/>
  <c r="U106" i="2" s="1"/>
  <c r="W106" i="2" s="1"/>
  <c r="T106" i="2"/>
  <c r="G108" i="2"/>
  <c r="M108" i="2"/>
  <c r="T108" i="2"/>
  <c r="U108" i="2" s="1"/>
  <c r="W108" i="2" s="1"/>
  <c r="G110" i="2"/>
  <c r="M110" i="2"/>
  <c r="U110" i="2" s="1"/>
  <c r="W110" i="2" s="1"/>
  <c r="T110" i="2"/>
  <c r="G112" i="2"/>
  <c r="M112" i="2" s="1"/>
  <c r="U112" i="2" s="1"/>
  <c r="W112" i="2" s="1"/>
  <c r="T112" i="2"/>
  <c r="G114" i="2"/>
  <c r="M114" i="2" s="1"/>
  <c r="U114" i="2" s="1"/>
  <c r="W114" i="2" s="1"/>
  <c r="T114" i="2"/>
  <c r="G116" i="2"/>
  <c r="M116" i="2" s="1"/>
  <c r="U116" i="2" s="1"/>
  <c r="W116" i="2" s="1"/>
  <c r="T116" i="2"/>
  <c r="G118" i="2"/>
  <c r="M118" i="2"/>
  <c r="U118" i="2" s="1"/>
  <c r="W118" i="2" s="1"/>
  <c r="T118" i="2"/>
  <c r="G120" i="2"/>
  <c r="M120" i="2"/>
  <c r="U120" i="2" s="1"/>
  <c r="W120" i="2" s="1"/>
  <c r="T120" i="2"/>
  <c r="G122" i="2"/>
  <c r="M122" i="2" s="1"/>
  <c r="U122" i="2" s="1"/>
  <c r="W122" i="2" s="1"/>
  <c r="T122" i="2"/>
  <c r="G124" i="2"/>
  <c r="M124" i="2"/>
  <c r="T124" i="2"/>
  <c r="U124" i="2" s="1"/>
  <c r="W124" i="2" s="1"/>
  <c r="G126" i="2"/>
  <c r="M126" i="2"/>
  <c r="U126" i="2" s="1"/>
  <c r="W126" i="2" s="1"/>
  <c r="T126" i="2"/>
  <c r="G128" i="2"/>
  <c r="M128" i="2" s="1"/>
  <c r="U128" i="2" s="1"/>
  <c r="W128" i="2" s="1"/>
  <c r="T128" i="2"/>
  <c r="G131" i="2"/>
  <c r="M131" i="2" s="1"/>
  <c r="G133" i="2"/>
  <c r="M133" i="2"/>
  <c r="U133" i="2" s="1"/>
  <c r="W133" i="2" s="1"/>
  <c r="T133" i="2"/>
  <c r="G136" i="2"/>
  <c r="M136" i="2" s="1"/>
  <c r="U136" i="2" s="1"/>
  <c r="W136" i="2" s="1"/>
  <c r="T136" i="2"/>
  <c r="G139" i="2"/>
  <c r="M139" i="2" s="1"/>
  <c r="U139" i="2" s="1"/>
  <c r="W139" i="2" s="1"/>
  <c r="T139" i="2"/>
  <c r="G141" i="2"/>
  <c r="M141" i="2" s="1"/>
  <c r="U141" i="2" s="1"/>
  <c r="W141" i="2" s="1"/>
  <c r="T141" i="2"/>
  <c r="G144" i="2"/>
  <c r="M144" i="2"/>
  <c r="U144" i="2" s="1"/>
  <c r="W144" i="2" s="1"/>
  <c r="T144" i="2"/>
  <c r="G147" i="2"/>
  <c r="M147" i="2"/>
  <c r="U147" i="2" s="1"/>
  <c r="W147" i="2" s="1"/>
  <c r="T147" i="2"/>
  <c r="G149" i="2"/>
  <c r="M149" i="2" s="1"/>
  <c r="U149" i="2" s="1"/>
  <c r="W149" i="2" s="1"/>
  <c r="T149" i="2"/>
  <c r="G151" i="2"/>
  <c r="M151" i="2"/>
  <c r="T151" i="2"/>
  <c r="U151" i="2" s="1"/>
  <c r="W151" i="2" s="1"/>
  <c r="G153" i="2"/>
  <c r="M153" i="2"/>
  <c r="U153" i="2" s="1"/>
  <c r="W153" i="2" s="1"/>
  <c r="T153" i="2"/>
  <c r="G156" i="2"/>
  <c r="M156" i="2" s="1"/>
  <c r="U156" i="2" s="1"/>
  <c r="W156" i="2" s="1"/>
  <c r="T156" i="2"/>
  <c r="G159" i="2"/>
  <c r="M159" i="2" s="1"/>
  <c r="U159" i="2" s="1"/>
  <c r="W159" i="2" s="1"/>
  <c r="T159" i="2"/>
  <c r="G163" i="2"/>
  <c r="M163" i="2" s="1"/>
  <c r="U163" i="2" s="1"/>
  <c r="W163" i="2" s="1"/>
  <c r="T163" i="2"/>
  <c r="G165" i="2"/>
  <c r="M165" i="2"/>
  <c r="U165" i="2" s="1"/>
  <c r="W165" i="2" s="1"/>
  <c r="T165" i="2"/>
  <c r="G168" i="2"/>
  <c r="M168" i="2"/>
  <c r="U168" i="2" s="1"/>
  <c r="W168" i="2" s="1"/>
  <c r="T168" i="2"/>
  <c r="G171" i="2"/>
  <c r="M171" i="2" s="1"/>
  <c r="U171" i="2" s="1"/>
  <c r="W171" i="2" s="1"/>
  <c r="T171" i="2"/>
  <c r="G175" i="2"/>
  <c r="M175" i="2"/>
  <c r="T175" i="2"/>
  <c r="U175" i="2" s="1"/>
  <c r="W175" i="2" s="1"/>
  <c r="G178" i="2"/>
  <c r="M178" i="2"/>
  <c r="U178" i="2" s="1"/>
  <c r="W178" i="2" s="1"/>
  <c r="T178" i="2"/>
  <c r="V178" i="2"/>
  <c r="G181" i="2"/>
  <c r="M181" i="2" s="1"/>
  <c r="U181" i="2" s="1"/>
  <c r="W181" i="2" s="1"/>
  <c r="T181" i="2"/>
  <c r="G185" i="2"/>
  <c r="M185" i="2"/>
  <c r="U185" i="2" s="1"/>
  <c r="W185" i="2" s="1"/>
  <c r="O185" i="2"/>
  <c r="T185" i="2" s="1"/>
  <c r="G187" i="2"/>
  <c r="M187" i="2"/>
  <c r="U187" i="2" s="1"/>
  <c r="W187" i="2" s="1"/>
  <c r="T187" i="2"/>
  <c r="G192" i="2"/>
  <c r="M192" i="2" s="1"/>
  <c r="U192" i="2" s="1"/>
  <c r="W192" i="2" s="1"/>
  <c r="T192" i="2"/>
  <c r="G198" i="2"/>
  <c r="M198" i="2"/>
  <c r="T198" i="2"/>
  <c r="U198" i="2" s="1"/>
  <c r="W198" i="2" s="1"/>
  <c r="G200" i="2"/>
  <c r="M200" i="2"/>
  <c r="U200" i="2" s="1"/>
  <c r="W200" i="2" s="1"/>
  <c r="T200" i="2"/>
  <c r="G205" i="2"/>
  <c r="M205" i="2" s="1"/>
  <c r="U205" i="2" s="1"/>
  <c r="W205" i="2" s="1"/>
  <c r="T205" i="2"/>
  <c r="G207" i="2"/>
  <c r="M207" i="2" s="1"/>
  <c r="U207" i="2" s="1"/>
  <c r="W207" i="2" s="1"/>
  <c r="T207" i="2"/>
  <c r="G209" i="2"/>
  <c r="M209" i="2"/>
  <c r="T209" i="2"/>
  <c r="U209" i="2"/>
  <c r="W209" i="2" s="1"/>
  <c r="G211" i="2"/>
  <c r="M211" i="2"/>
  <c r="U211" i="2" s="1"/>
  <c r="W211" i="2" s="1"/>
  <c r="T211" i="2"/>
  <c r="G213" i="2"/>
  <c r="M213" i="2"/>
  <c r="U213" i="2" s="1"/>
  <c r="W213" i="2" s="1"/>
  <c r="T213" i="2"/>
  <c r="G215" i="2"/>
  <c r="M215" i="2" s="1"/>
  <c r="U215" i="2" s="1"/>
  <c r="W215" i="2" s="1"/>
  <c r="T215" i="2"/>
  <c r="V215" i="2"/>
  <c r="G217" i="2"/>
  <c r="M217" i="2"/>
  <c r="U217" i="2" s="1"/>
  <c r="W217" i="2" s="1"/>
  <c r="T217" i="2"/>
  <c r="G219" i="2"/>
  <c r="M219" i="2"/>
  <c r="U219" i="2" s="1"/>
  <c r="W219" i="2" s="1"/>
  <c r="T219" i="2"/>
  <c r="G221" i="2"/>
  <c r="M221" i="2" s="1"/>
  <c r="U221" i="2" s="1"/>
  <c r="W221" i="2" s="1"/>
  <c r="T221" i="2"/>
  <c r="G225" i="2"/>
  <c r="M225" i="2"/>
  <c r="T225" i="2"/>
  <c r="U225" i="2" s="1"/>
  <c r="W225" i="2" s="1"/>
  <c r="G231" i="2"/>
  <c r="M231" i="2"/>
  <c r="U231" i="2" s="1"/>
  <c r="W231" i="2" s="1"/>
  <c r="T231" i="2"/>
  <c r="G234" i="2"/>
  <c r="M234" i="2" s="1"/>
  <c r="U234" i="2" s="1"/>
  <c r="W234" i="2" s="1"/>
  <c r="T234" i="2"/>
  <c r="G236" i="2"/>
  <c r="M236" i="2" s="1"/>
  <c r="U236" i="2" s="1"/>
  <c r="W236" i="2" s="1"/>
  <c r="T236" i="2"/>
  <c r="G244" i="2"/>
  <c r="M244" i="2"/>
  <c r="T244" i="2"/>
  <c r="U244" i="2"/>
  <c r="W244" i="2" s="1"/>
  <c r="G249" i="2"/>
  <c r="M249" i="2"/>
  <c r="U249" i="2" s="1"/>
  <c r="W249" i="2" s="1"/>
  <c r="T249" i="2"/>
  <c r="G251" i="2"/>
  <c r="M251" i="2"/>
  <c r="U251" i="2" s="1"/>
  <c r="W251" i="2" s="1"/>
  <c r="T251" i="2"/>
  <c r="G253" i="2"/>
  <c r="M253" i="2" s="1"/>
  <c r="U253" i="2" s="1"/>
  <c r="W253" i="2" s="1"/>
  <c r="T253" i="2"/>
  <c r="G255" i="2"/>
  <c r="M255" i="2"/>
  <c r="T255" i="2"/>
  <c r="U255" i="2" s="1"/>
  <c r="W255" i="2" s="1"/>
  <c r="G257" i="2"/>
  <c r="M257" i="2"/>
  <c r="U257" i="2" s="1"/>
  <c r="W257" i="2" s="1"/>
  <c r="T257" i="2"/>
  <c r="G260" i="2"/>
  <c r="M260" i="2" s="1"/>
  <c r="G264" i="2"/>
  <c r="M264" i="2"/>
  <c r="T264" i="2"/>
  <c r="U264" i="2" s="1"/>
  <c r="W264" i="2" s="1"/>
  <c r="G266" i="2"/>
  <c r="M266" i="2"/>
  <c r="U266" i="2" s="1"/>
  <c r="W266" i="2" s="1"/>
  <c r="T266" i="2"/>
  <c r="G271" i="2"/>
  <c r="M271" i="2" s="1"/>
  <c r="U271" i="2" s="1"/>
  <c r="W271" i="2" s="1"/>
  <c r="T271" i="2"/>
  <c r="G275" i="2"/>
  <c r="M275" i="2" s="1"/>
  <c r="U275" i="2" s="1"/>
  <c r="W275" i="2" s="1"/>
  <c r="T275" i="2"/>
  <c r="G277" i="2"/>
  <c r="M277" i="2" s="1"/>
  <c r="U277" i="2" s="1"/>
  <c r="W277" i="2" s="1"/>
  <c r="T277" i="2"/>
  <c r="G279" i="2"/>
  <c r="M279" i="2"/>
  <c r="U279" i="2" s="1"/>
  <c r="W279" i="2" s="1"/>
  <c r="T279" i="2"/>
  <c r="G281" i="2"/>
  <c r="M281" i="2"/>
  <c r="U281" i="2" s="1"/>
  <c r="W281" i="2" s="1"/>
  <c r="T281" i="2"/>
  <c r="G283" i="2"/>
  <c r="M283" i="2" s="1"/>
  <c r="U283" i="2" s="1"/>
  <c r="W283" i="2" s="1"/>
  <c r="T283" i="2"/>
  <c r="G285" i="2"/>
  <c r="M285" i="2" s="1"/>
  <c r="O285" i="2"/>
  <c r="T285" i="2" s="1"/>
  <c r="G287" i="2"/>
  <c r="M287" i="2"/>
  <c r="U287" i="2" s="1"/>
  <c r="W287" i="2" s="1"/>
  <c r="T287" i="2"/>
  <c r="G290" i="2"/>
  <c r="M290" i="2" s="1"/>
  <c r="U290" i="2" s="1"/>
  <c r="W290" i="2" s="1"/>
  <c r="T290" i="2"/>
  <c r="G292" i="2"/>
  <c r="M292" i="2" s="1"/>
  <c r="U292" i="2" s="1"/>
  <c r="W292" i="2" s="1"/>
  <c r="T292" i="2"/>
  <c r="G294" i="2"/>
  <c r="M294" i="2"/>
  <c r="U294" i="2" s="1"/>
  <c r="W294" i="2" s="1"/>
  <c r="T294" i="2"/>
  <c r="G296" i="2"/>
  <c r="M296" i="2" s="1"/>
  <c r="U296" i="2" s="1"/>
  <c r="W296" i="2" s="1"/>
  <c r="T296" i="2"/>
  <c r="G298" i="2"/>
  <c r="M298" i="2" s="1"/>
  <c r="U298" i="2" s="1"/>
  <c r="W298" i="2" s="1"/>
  <c r="T298" i="2"/>
  <c r="G300" i="2"/>
  <c r="M300" i="2" s="1"/>
  <c r="U300" i="2" s="1"/>
  <c r="W300" i="2" s="1"/>
  <c r="T300" i="2"/>
  <c r="G302" i="2"/>
  <c r="M302" i="2"/>
  <c r="U302" i="2" s="1"/>
  <c r="W302" i="2" s="1"/>
  <c r="T302" i="2"/>
  <c r="G304" i="2"/>
  <c r="M304" i="2"/>
  <c r="U304" i="2" s="1"/>
  <c r="W304" i="2" s="1"/>
  <c r="T304" i="2"/>
  <c r="G306" i="2"/>
  <c r="M306" i="2" s="1"/>
  <c r="U306" i="2" s="1"/>
  <c r="W306" i="2" s="1"/>
  <c r="T306" i="2"/>
  <c r="G308" i="2"/>
  <c r="M308" i="2" s="1"/>
  <c r="U308" i="2" s="1"/>
  <c r="W308" i="2" s="1"/>
  <c r="T308" i="2"/>
  <c r="G310" i="2"/>
  <c r="M310" i="2"/>
  <c r="U310" i="2" s="1"/>
  <c r="W310" i="2" s="1"/>
  <c r="O310" i="2"/>
  <c r="T310" i="2" s="1"/>
  <c r="G312" i="2"/>
  <c r="M312" i="2" s="1"/>
  <c r="U312" i="2" s="1"/>
  <c r="W312" i="2" s="1"/>
  <c r="T312" i="2"/>
  <c r="G314" i="2"/>
  <c r="M314" i="2" s="1"/>
  <c r="U314" i="2" s="1"/>
  <c r="W314" i="2" s="1"/>
  <c r="O314" i="2"/>
  <c r="T314" i="2" s="1"/>
  <c r="G316" i="2"/>
  <c r="M316" i="2"/>
  <c r="U316" i="2" s="1"/>
  <c r="W316" i="2" s="1"/>
  <c r="T316" i="2"/>
  <c r="G318" i="2"/>
  <c r="M318" i="2" s="1"/>
  <c r="U318" i="2" s="1"/>
  <c r="W318" i="2" s="1"/>
  <c r="T318" i="2"/>
  <c r="G320" i="2"/>
  <c r="M320" i="2" s="1"/>
  <c r="U320" i="2" s="1"/>
  <c r="W320" i="2" s="1"/>
  <c r="T320" i="2"/>
  <c r="G322" i="2"/>
  <c r="M322" i="2"/>
  <c r="U322" i="2" s="1"/>
  <c r="W322" i="2" s="1"/>
  <c r="T322" i="2"/>
  <c r="G324" i="2"/>
  <c r="M324" i="2" s="1"/>
  <c r="U324" i="2" s="1"/>
  <c r="W324" i="2" s="1"/>
  <c r="T324" i="2"/>
  <c r="G327" i="2"/>
  <c r="M327" i="2" s="1"/>
  <c r="U327" i="2" s="1"/>
  <c r="W327" i="2" s="1"/>
  <c r="T327" i="2"/>
  <c r="G329" i="2"/>
  <c r="M329" i="2" s="1"/>
  <c r="U329" i="2" s="1"/>
  <c r="W329" i="2" s="1"/>
  <c r="T329" i="2"/>
  <c r="G331" i="2"/>
  <c r="M331" i="2"/>
  <c r="U331" i="2" s="1"/>
  <c r="W331" i="2" s="1"/>
  <c r="T331" i="2"/>
  <c r="G333" i="2"/>
  <c r="M333" i="2"/>
  <c r="U333" i="2" s="1"/>
  <c r="W333" i="2" s="1"/>
  <c r="T333" i="2"/>
  <c r="G335" i="2"/>
  <c r="M335" i="2" s="1"/>
  <c r="U335" i="2" s="1"/>
  <c r="W335" i="2" s="1"/>
  <c r="T335" i="2"/>
  <c r="G337" i="2"/>
  <c r="M337" i="2" s="1"/>
  <c r="U337" i="2" s="1"/>
  <c r="W337" i="2" s="1"/>
  <c r="T337" i="2"/>
  <c r="G339" i="2"/>
  <c r="M339" i="2"/>
  <c r="U339" i="2" s="1"/>
  <c r="W339" i="2" s="1"/>
  <c r="T339" i="2"/>
  <c r="G341" i="2"/>
  <c r="M341" i="2" s="1"/>
  <c r="U341" i="2" s="1"/>
  <c r="W341" i="2" s="1"/>
  <c r="T341" i="2"/>
  <c r="G343" i="2"/>
  <c r="M343" i="2" s="1"/>
  <c r="U343" i="2" s="1"/>
  <c r="W343" i="2" s="1"/>
  <c r="T343" i="2"/>
  <c r="G345" i="2"/>
  <c r="M345" i="2" s="1"/>
  <c r="U345" i="2" s="1"/>
  <c r="W345" i="2" s="1"/>
  <c r="T345" i="2"/>
  <c r="G347" i="2"/>
  <c r="M347" i="2"/>
  <c r="U347" i="2" s="1"/>
  <c r="W347" i="2" s="1"/>
  <c r="O347" i="2"/>
  <c r="T347" i="2" s="1"/>
  <c r="G349" i="2"/>
  <c r="M349" i="2" s="1"/>
  <c r="G351" i="2"/>
  <c r="M351" i="2"/>
  <c r="U351" i="2" s="1"/>
  <c r="W351" i="2" s="1"/>
  <c r="T351" i="2"/>
  <c r="G353" i="2"/>
  <c r="M353" i="2" s="1"/>
  <c r="U353" i="2" s="1"/>
  <c r="W353" i="2" s="1"/>
  <c r="T353" i="2"/>
  <c r="I355" i="2"/>
  <c r="L355" i="2"/>
  <c r="L357" i="2" s="1"/>
  <c r="N355" i="2"/>
  <c r="P355" i="2"/>
  <c r="P357" i="2" s="1"/>
  <c r="R355" i="2"/>
  <c r="H357" i="2"/>
  <c r="I357" i="2"/>
  <c r="J357" i="2"/>
  <c r="K357" i="2"/>
  <c r="N357" i="2"/>
  <c r="Q357" i="2"/>
  <c r="R357" i="2"/>
  <c r="S357" i="2"/>
  <c r="G5" i="1"/>
  <c r="M5" i="1" s="1"/>
  <c r="T5" i="1"/>
  <c r="G7" i="1"/>
  <c r="M7" i="1"/>
  <c r="T7" i="1"/>
  <c r="G9" i="1"/>
  <c r="M9" i="1" s="1"/>
  <c r="U9" i="1" s="1"/>
  <c r="W9" i="1" s="1"/>
  <c r="T9" i="1"/>
  <c r="G11" i="1"/>
  <c r="M11" i="1" s="1"/>
  <c r="U11" i="1" s="1"/>
  <c r="W11" i="1" s="1"/>
  <c r="T11" i="1"/>
  <c r="G13" i="1"/>
  <c r="M13" i="1" s="1"/>
  <c r="T13" i="1"/>
  <c r="U13" i="1"/>
  <c r="W13" i="1" s="1"/>
  <c r="G15" i="1"/>
  <c r="M15" i="1"/>
  <c r="T15" i="1"/>
  <c r="U15" i="1"/>
  <c r="W15" i="1" s="1"/>
  <c r="G17" i="1"/>
  <c r="M17" i="1"/>
  <c r="U17" i="1" s="1"/>
  <c r="W17" i="1" s="1"/>
  <c r="T17" i="1"/>
  <c r="G19" i="1"/>
  <c r="M19" i="1"/>
  <c r="U19" i="1" s="1"/>
  <c r="W19" i="1" s="1"/>
  <c r="T19" i="1"/>
  <c r="G21" i="1"/>
  <c r="M21" i="1" s="1"/>
  <c r="U21" i="1" s="1"/>
  <c r="W21" i="1" s="1"/>
  <c r="T21" i="1"/>
  <c r="G25" i="1"/>
  <c r="M25" i="1"/>
  <c r="T25" i="1"/>
  <c r="U25" i="1" s="1"/>
  <c r="W25" i="1" s="1"/>
  <c r="G27" i="1"/>
  <c r="M27" i="1" s="1"/>
  <c r="U27" i="1" s="1"/>
  <c r="W27" i="1" s="1"/>
  <c r="T27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M34" i="1" s="1"/>
  <c r="T34" i="1"/>
  <c r="G36" i="1"/>
  <c r="M36" i="1"/>
  <c r="T36" i="1"/>
  <c r="G38" i="1"/>
  <c r="M38" i="1" s="1"/>
  <c r="O38" i="1"/>
  <c r="O46" i="1" s="1"/>
  <c r="S38" i="1"/>
  <c r="G40" i="1"/>
  <c r="M40" i="1" s="1"/>
  <c r="O40" i="1"/>
  <c r="G42" i="1"/>
  <c r="M42" i="1"/>
  <c r="T42" i="1"/>
  <c r="U42" i="1"/>
  <c r="W42" i="1" s="1"/>
  <c r="G44" i="1"/>
  <c r="M44" i="1"/>
  <c r="U44" i="1" s="1"/>
  <c r="W44" i="1" s="1"/>
  <c r="T44" i="1"/>
  <c r="H46" i="1"/>
  <c r="I46" i="1"/>
  <c r="J46" i="1"/>
  <c r="K46" i="1"/>
  <c r="L46" i="1"/>
  <c r="N46" i="1"/>
  <c r="P46" i="1"/>
  <c r="Q46" i="1"/>
  <c r="S46" i="1"/>
  <c r="V46" i="1"/>
  <c r="G49" i="1"/>
  <c r="M49" i="1" s="1"/>
  <c r="G51" i="1"/>
  <c r="M51" i="1" s="1"/>
  <c r="O51" i="1"/>
  <c r="S51" i="1"/>
  <c r="G53" i="1"/>
  <c r="M53" i="1" s="1"/>
  <c r="U53" i="1" s="1"/>
  <c r="W53" i="1" s="1"/>
  <c r="S53" i="1"/>
  <c r="T53" i="1" s="1"/>
  <c r="G55" i="1"/>
  <c r="H55" i="1"/>
  <c r="I55" i="1"/>
  <c r="J55" i="1"/>
  <c r="K55" i="1"/>
  <c r="L55" i="1"/>
  <c r="N55" i="1"/>
  <c r="O55" i="1"/>
  <c r="P55" i="1"/>
  <c r="Q55" i="1"/>
  <c r="S55" i="1"/>
  <c r="V55" i="1"/>
  <c r="G60" i="1"/>
  <c r="M60" i="1"/>
  <c r="T60" i="1"/>
  <c r="U60" i="1"/>
  <c r="G62" i="1"/>
  <c r="G68" i="1" s="1"/>
  <c r="M62" i="1"/>
  <c r="R62" i="1"/>
  <c r="T62" i="1" s="1"/>
  <c r="G64" i="1"/>
  <c r="M64" i="1" s="1"/>
  <c r="U64" i="1" s="1"/>
  <c r="W64" i="1" s="1"/>
  <c r="S64" i="1"/>
  <c r="T64" i="1"/>
  <c r="G66" i="1"/>
  <c r="M66" i="1" s="1"/>
  <c r="O66" i="1"/>
  <c r="Q66" i="1"/>
  <c r="S66" i="1"/>
  <c r="H68" i="1"/>
  <c r="I68" i="1"/>
  <c r="J68" i="1"/>
  <c r="K68" i="1"/>
  <c r="L68" i="1"/>
  <c r="N68" i="1"/>
  <c r="P68" i="1"/>
  <c r="Q68" i="1"/>
  <c r="S68" i="1"/>
  <c r="V68" i="1"/>
  <c r="G70" i="1"/>
  <c r="G72" i="1" s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G82" i="1" s="1"/>
  <c r="T74" i="1"/>
  <c r="G76" i="1"/>
  <c r="M76" i="1" s="1"/>
  <c r="U76" i="1" s="1"/>
  <c r="W76" i="1" s="1"/>
  <c r="T76" i="1"/>
  <c r="G78" i="1"/>
  <c r="M78" i="1" s="1"/>
  <c r="U78" i="1" s="1"/>
  <c r="W78" i="1" s="1"/>
  <c r="S78" i="1"/>
  <c r="S82" i="1" s="1"/>
  <c r="T78" i="1"/>
  <c r="G80" i="1"/>
  <c r="M80" i="1" s="1"/>
  <c r="O80" i="1"/>
  <c r="H82" i="1"/>
  <c r="I82" i="1"/>
  <c r="J82" i="1"/>
  <c r="K82" i="1"/>
  <c r="L82" i="1"/>
  <c r="N82" i="1"/>
  <c r="P82" i="1"/>
  <c r="Q82" i="1"/>
  <c r="V82" i="1"/>
  <c r="G88" i="1"/>
  <c r="M88" i="1" s="1"/>
  <c r="M90" i="1" s="1"/>
  <c r="O88" i="1"/>
  <c r="O90" i="1" s="1"/>
  <c r="S88" i="1"/>
  <c r="G90" i="1"/>
  <c r="H90" i="1"/>
  <c r="I90" i="1"/>
  <c r="J90" i="1"/>
  <c r="K90" i="1"/>
  <c r="L90" i="1"/>
  <c r="N90" i="1"/>
  <c r="P90" i="1"/>
  <c r="Q90" i="1"/>
  <c r="S90" i="1"/>
  <c r="V90" i="1"/>
  <c r="X90" i="1"/>
  <c r="G93" i="1"/>
  <c r="S93" i="1"/>
  <c r="T93" i="1"/>
  <c r="H95" i="1"/>
  <c r="I95" i="1"/>
  <c r="J95" i="1"/>
  <c r="K95" i="1"/>
  <c r="L95" i="1"/>
  <c r="N95" i="1"/>
  <c r="O95" i="1"/>
  <c r="P95" i="1"/>
  <c r="Q95" i="1"/>
  <c r="R95" i="1"/>
  <c r="S95" i="1"/>
  <c r="G97" i="1"/>
  <c r="M97" i="1"/>
  <c r="T97" i="1"/>
  <c r="G99" i="1"/>
  <c r="M99" i="1" s="1"/>
  <c r="U99" i="1" s="1"/>
  <c r="T99" i="1"/>
  <c r="T105" i="1" s="1"/>
  <c r="G101" i="1"/>
  <c r="M101" i="1"/>
  <c r="T101" i="1"/>
  <c r="G103" i="1"/>
  <c r="M103" i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/>
  <c r="T107" i="1"/>
  <c r="U107" i="1"/>
  <c r="W107" i="1" s="1"/>
  <c r="G109" i="1"/>
  <c r="R109" i="1" s="1"/>
  <c r="M109" i="1"/>
  <c r="U109" i="1" s="1"/>
  <c r="W109" i="1" s="1"/>
  <c r="O109" i="1"/>
  <c r="T109" i="1" s="1"/>
  <c r="S109" i="1"/>
  <c r="G111" i="1"/>
  <c r="R111" i="1" s="1"/>
  <c r="M111" i="1"/>
  <c r="O111" i="1"/>
  <c r="S111" i="1"/>
  <c r="G113" i="1"/>
  <c r="R113" i="1" s="1"/>
  <c r="M113" i="1"/>
  <c r="O113" i="1"/>
  <c r="S113" i="1"/>
  <c r="G118" i="1"/>
  <c r="R118" i="1" s="1"/>
  <c r="M118" i="1"/>
  <c r="O118" i="1"/>
  <c r="T118" i="1" s="1"/>
  <c r="S118" i="1"/>
  <c r="S122" i="1" s="1"/>
  <c r="U118" i="1"/>
  <c r="W118" i="1" s="1"/>
  <c r="G120" i="1"/>
  <c r="M120" i="1"/>
  <c r="M122" i="1" s="1"/>
  <c r="O120" i="1"/>
  <c r="Q120" i="1"/>
  <c r="R120" i="1"/>
  <c r="G122" i="1"/>
  <c r="H122" i="1"/>
  <c r="I122" i="1"/>
  <c r="J122" i="1"/>
  <c r="K122" i="1"/>
  <c r="L122" i="1"/>
  <c r="N122" i="1"/>
  <c r="Q122" i="1"/>
  <c r="R122" i="1"/>
  <c r="V122" i="1"/>
  <c r="G124" i="1"/>
  <c r="M124" i="1"/>
  <c r="T124" i="1"/>
  <c r="G126" i="1"/>
  <c r="O126" i="1" s="1"/>
  <c r="M126" i="1"/>
  <c r="U126" i="1" s="1"/>
  <c r="W126" i="1" s="1"/>
  <c r="R126" i="1"/>
  <c r="T126" i="1"/>
  <c r="G128" i="1"/>
  <c r="M128" i="1" s="1"/>
  <c r="O128" i="1"/>
  <c r="S128" i="1"/>
  <c r="M130" i="1"/>
  <c r="O130" i="1"/>
  <c r="R130" i="1"/>
  <c r="T130" i="1" s="1"/>
  <c r="U130" i="1" s="1"/>
  <c r="W130" i="1" s="1"/>
  <c r="S130" i="1"/>
  <c r="G132" i="1"/>
  <c r="M132" i="1"/>
  <c r="O132" i="1"/>
  <c r="R132" i="1"/>
  <c r="T132" i="1" s="1"/>
  <c r="U132" i="1" s="1"/>
  <c r="W132" i="1" s="1"/>
  <c r="S132" i="1"/>
  <c r="G134" i="1"/>
  <c r="M134" i="1"/>
  <c r="G136" i="1"/>
  <c r="O136" i="1" s="1"/>
  <c r="M136" i="1"/>
  <c r="S136" i="1"/>
  <c r="T136" i="1"/>
  <c r="U136" i="1"/>
  <c r="W136" i="1" s="1"/>
  <c r="G138" i="1"/>
  <c r="M138" i="1" s="1"/>
  <c r="O138" i="1"/>
  <c r="S138" i="1"/>
  <c r="G140" i="1"/>
  <c r="M140" i="1" s="1"/>
  <c r="U140" i="1" s="1"/>
  <c r="W140" i="1" s="1"/>
  <c r="R140" i="1"/>
  <c r="T140" i="1" s="1"/>
  <c r="S140" i="1"/>
  <c r="G142" i="1"/>
  <c r="M142" i="1"/>
  <c r="S142" i="1"/>
  <c r="T142" i="1"/>
  <c r="G144" i="1"/>
  <c r="M144" i="1"/>
  <c r="U144" i="1" s="1"/>
  <c r="W144" i="1" s="1"/>
  <c r="S144" i="1"/>
  <c r="T144" i="1"/>
  <c r="G146" i="1"/>
  <c r="M146" i="1"/>
  <c r="O146" i="1"/>
  <c r="T146" i="1" s="1"/>
  <c r="U146" i="1" s="1"/>
  <c r="W146" i="1" s="1"/>
  <c r="R146" i="1"/>
  <c r="G149" i="1"/>
  <c r="M149" i="1" s="1"/>
  <c r="U149" i="1" s="1"/>
  <c r="W149" i="1" s="1"/>
  <c r="S149" i="1"/>
  <c r="T149" i="1"/>
  <c r="G151" i="1"/>
  <c r="M151" i="1" s="1"/>
  <c r="R151" i="1"/>
  <c r="T151" i="1" s="1"/>
  <c r="H153" i="1"/>
  <c r="I153" i="1"/>
  <c r="J153" i="1"/>
  <c r="K153" i="1"/>
  <c r="L153" i="1"/>
  <c r="N153" i="1"/>
  <c r="P153" i="1"/>
  <c r="Q153" i="1"/>
  <c r="S153" i="1"/>
  <c r="V153" i="1"/>
  <c r="G158" i="1"/>
  <c r="M158" i="1"/>
  <c r="T158" i="1"/>
  <c r="U158" i="1"/>
  <c r="W158" i="1" s="1"/>
  <c r="G160" i="1"/>
  <c r="M160" i="1"/>
  <c r="T160" i="1"/>
  <c r="G162" i="1"/>
  <c r="T162" i="1"/>
  <c r="G164" i="1"/>
  <c r="M164" i="1"/>
  <c r="T164" i="1"/>
  <c r="U164" i="1"/>
  <c r="W164" i="1" s="1"/>
  <c r="G166" i="1"/>
  <c r="R166" i="1" s="1"/>
  <c r="M166" i="1"/>
  <c r="O166" i="1"/>
  <c r="S166" i="1"/>
  <c r="S174" i="1" s="1"/>
  <c r="G168" i="1"/>
  <c r="M168" i="1"/>
  <c r="R168" i="1"/>
  <c r="T168" i="1" s="1"/>
  <c r="G170" i="1"/>
  <c r="R170" i="1"/>
  <c r="G172" i="1"/>
  <c r="O172" i="1" s="1"/>
  <c r="M172" i="1"/>
  <c r="H174" i="1"/>
  <c r="I174" i="1"/>
  <c r="J174" i="1"/>
  <c r="K174" i="1"/>
  <c r="L174" i="1"/>
  <c r="N174" i="1"/>
  <c r="P174" i="1"/>
  <c r="Q174" i="1"/>
  <c r="G177" i="1"/>
  <c r="G181" i="1" s="1"/>
  <c r="M177" i="1"/>
  <c r="T177" i="1"/>
  <c r="G179" i="1"/>
  <c r="M179" i="1"/>
  <c r="T179" i="1"/>
  <c r="U179" i="1"/>
  <c r="W179" i="1" s="1"/>
  <c r="H181" i="1"/>
  <c r="H204" i="1" s="1"/>
  <c r="I181" i="1"/>
  <c r="J181" i="1"/>
  <c r="K181" i="1"/>
  <c r="L181" i="1"/>
  <c r="N181" i="1"/>
  <c r="O181" i="1"/>
  <c r="P181" i="1"/>
  <c r="P204" i="1" s="1"/>
  <c r="Q181" i="1"/>
  <c r="R181" i="1"/>
  <c r="S181" i="1"/>
  <c r="T181" i="1"/>
  <c r="G183" i="1"/>
  <c r="M183" i="1"/>
  <c r="H185" i="1"/>
  <c r="I185" i="1"/>
  <c r="J185" i="1"/>
  <c r="K185" i="1"/>
  <c r="K204" i="1" s="1"/>
  <c r="L185" i="1"/>
  <c r="N185" i="1"/>
  <c r="P185" i="1"/>
  <c r="Q185" i="1"/>
  <c r="Q204" i="1" s="1"/>
  <c r="R185" i="1"/>
  <c r="S185" i="1"/>
  <c r="V185" i="1"/>
  <c r="G189" i="1"/>
  <c r="M189" i="1"/>
  <c r="T189" i="1"/>
  <c r="G191" i="1"/>
  <c r="O191" i="1" s="1"/>
  <c r="M191" i="1"/>
  <c r="G193" i="1"/>
  <c r="M193" i="1"/>
  <c r="Q193" i="1"/>
  <c r="R193" i="1"/>
  <c r="S193" i="1"/>
  <c r="G195" i="1"/>
  <c r="H195" i="1"/>
  <c r="I195" i="1"/>
  <c r="J195" i="1"/>
  <c r="K195" i="1"/>
  <c r="L195" i="1"/>
  <c r="M195" i="1"/>
  <c r="N195" i="1"/>
  <c r="N204" i="1" s="1"/>
  <c r="P195" i="1"/>
  <c r="Q195" i="1"/>
  <c r="S195" i="1"/>
  <c r="V195" i="1"/>
  <c r="G200" i="1"/>
  <c r="M200" i="1" s="1"/>
  <c r="T200" i="1"/>
  <c r="H202" i="1"/>
  <c r="I202" i="1"/>
  <c r="J202" i="1"/>
  <c r="K202" i="1"/>
  <c r="L202" i="1"/>
  <c r="L204" i="1" s="1"/>
  <c r="N202" i="1"/>
  <c r="O202" i="1"/>
  <c r="P202" i="1"/>
  <c r="Q202" i="1"/>
  <c r="R202" i="1"/>
  <c r="S202" i="1"/>
  <c r="V202" i="1"/>
  <c r="J204" i="1"/>
  <c r="G208" i="1"/>
  <c r="M208" i="1" s="1"/>
  <c r="U208" i="1" s="1"/>
  <c r="T208" i="1"/>
  <c r="G210" i="1"/>
  <c r="M210" i="1" s="1"/>
  <c r="T210" i="1"/>
  <c r="U210" i="1"/>
  <c r="W210" i="1" s="1"/>
  <c r="G212" i="1"/>
  <c r="M212" i="1" s="1"/>
  <c r="T212" i="1"/>
  <c r="G214" i="1"/>
  <c r="M214" i="1" s="1"/>
  <c r="U214" i="1" s="1"/>
  <c r="W214" i="1" s="1"/>
  <c r="T214" i="1"/>
  <c r="H216" i="1"/>
  <c r="I216" i="1"/>
  <c r="J216" i="1"/>
  <c r="K216" i="1"/>
  <c r="L216" i="1"/>
  <c r="N216" i="1"/>
  <c r="O216" i="1"/>
  <c r="P216" i="1"/>
  <c r="Q216" i="1"/>
  <c r="R216" i="1"/>
  <c r="S216" i="1"/>
  <c r="V216" i="1"/>
  <c r="G221" i="1"/>
  <c r="M221" i="1" s="1"/>
  <c r="T221" i="1"/>
  <c r="G223" i="1"/>
  <c r="R223" i="1"/>
  <c r="T223" i="1" s="1"/>
  <c r="G225" i="1"/>
  <c r="M225" i="1" s="1"/>
  <c r="T225" i="1"/>
  <c r="G227" i="1"/>
  <c r="M227" i="1" s="1"/>
  <c r="U227" i="1" s="1"/>
  <c r="W227" i="1" s="1"/>
  <c r="T227" i="1"/>
  <c r="G229" i="1"/>
  <c r="O229" i="1" s="1"/>
  <c r="H231" i="1"/>
  <c r="H233" i="1" s="1"/>
  <c r="I231" i="1"/>
  <c r="J231" i="1"/>
  <c r="K231" i="1"/>
  <c r="K233" i="1" s="1"/>
  <c r="L231" i="1"/>
  <c r="N231" i="1"/>
  <c r="N233" i="1" s="1"/>
  <c r="P231" i="1"/>
  <c r="P233" i="1" s="1"/>
  <c r="Q231" i="1"/>
  <c r="S231" i="1"/>
  <c r="V231" i="1"/>
  <c r="V233" i="1" s="1"/>
  <c r="I233" i="1"/>
  <c r="L233" i="1"/>
  <c r="Q233" i="1"/>
  <c r="G241" i="1"/>
  <c r="M241" i="1"/>
  <c r="U241" i="1" s="1"/>
  <c r="T241" i="1"/>
  <c r="W241" i="1"/>
  <c r="G243" i="1"/>
  <c r="M243" i="1" s="1"/>
  <c r="S243" i="1"/>
  <c r="T243" i="1" s="1"/>
  <c r="U243" i="1"/>
  <c r="W243" i="1" s="1"/>
  <c r="G245" i="1"/>
  <c r="M245" i="1"/>
  <c r="O245" i="1"/>
  <c r="R245" i="1"/>
  <c r="S245" i="1"/>
  <c r="G247" i="1"/>
  <c r="M247" i="1"/>
  <c r="U247" i="1" s="1"/>
  <c r="W247" i="1" s="1"/>
  <c r="O247" i="1"/>
  <c r="R247" i="1"/>
  <c r="T247" i="1"/>
  <c r="G249" i="1"/>
  <c r="M249" i="1" s="1"/>
  <c r="O249" i="1"/>
  <c r="R249" i="1"/>
  <c r="R251" i="1" s="1"/>
  <c r="G251" i="1"/>
  <c r="H251" i="1"/>
  <c r="I251" i="1"/>
  <c r="J251" i="1"/>
  <c r="K251" i="1"/>
  <c r="K317" i="1" s="1"/>
  <c r="L251" i="1"/>
  <c r="N251" i="1"/>
  <c r="P251" i="1"/>
  <c r="Q251" i="1"/>
  <c r="S251" i="1"/>
  <c r="V251" i="1"/>
  <c r="G253" i="1"/>
  <c r="M253" i="1" s="1"/>
  <c r="O253" i="1"/>
  <c r="R253" i="1"/>
  <c r="G255" i="1"/>
  <c r="G257" i="1"/>
  <c r="M257" i="1"/>
  <c r="U257" i="1" s="1"/>
  <c r="W257" i="1" s="1"/>
  <c r="T257" i="1"/>
  <c r="G259" i="1"/>
  <c r="H259" i="1"/>
  <c r="I259" i="1"/>
  <c r="J259" i="1"/>
  <c r="K259" i="1"/>
  <c r="L259" i="1"/>
  <c r="N259" i="1"/>
  <c r="P259" i="1"/>
  <c r="Q259" i="1"/>
  <c r="S259" i="1"/>
  <c r="V259" i="1"/>
  <c r="G262" i="1"/>
  <c r="M262" i="1"/>
  <c r="T262" i="1"/>
  <c r="U262" i="1"/>
  <c r="W262" i="1" s="1"/>
  <c r="G264" i="1"/>
  <c r="M264" i="1"/>
  <c r="U264" i="1" s="1"/>
  <c r="W264" i="1" s="1"/>
  <c r="O264" i="1"/>
  <c r="T264" i="1" s="1"/>
  <c r="T268" i="1" s="1"/>
  <c r="R264" i="1"/>
  <c r="S264" i="1"/>
  <c r="G266" i="1"/>
  <c r="M266" i="1"/>
  <c r="U266" i="1" s="1"/>
  <c r="W266" i="1" s="1"/>
  <c r="T266" i="1"/>
  <c r="V266" i="1"/>
  <c r="V268" i="1" s="1"/>
  <c r="G268" i="1"/>
  <c r="H268" i="1"/>
  <c r="I268" i="1"/>
  <c r="J268" i="1"/>
  <c r="K268" i="1"/>
  <c r="L268" i="1"/>
  <c r="N268" i="1"/>
  <c r="O268" i="1"/>
  <c r="P268" i="1"/>
  <c r="Q268" i="1"/>
  <c r="R268" i="1"/>
  <c r="S268" i="1"/>
  <c r="G273" i="1"/>
  <c r="M273" i="1" s="1"/>
  <c r="M275" i="1" s="1"/>
  <c r="O273" i="1"/>
  <c r="T273" i="1" s="1"/>
  <c r="T275" i="1" s="1"/>
  <c r="R273" i="1"/>
  <c r="G275" i="1"/>
  <c r="H275" i="1"/>
  <c r="I275" i="1"/>
  <c r="J275" i="1"/>
  <c r="K275" i="1"/>
  <c r="L275" i="1"/>
  <c r="N275" i="1"/>
  <c r="P275" i="1"/>
  <c r="Q275" i="1"/>
  <c r="R275" i="1"/>
  <c r="S275" i="1"/>
  <c r="V275" i="1"/>
  <c r="G277" i="1"/>
  <c r="V277" i="1" s="1"/>
  <c r="V283" i="1" s="1"/>
  <c r="T277" i="1"/>
  <c r="G279" i="1"/>
  <c r="M279" i="1"/>
  <c r="U279" i="1" s="1"/>
  <c r="W279" i="1" s="1"/>
  <c r="T279" i="1"/>
  <c r="G281" i="1"/>
  <c r="O281" i="1" s="1"/>
  <c r="H283" i="1"/>
  <c r="I283" i="1"/>
  <c r="J283" i="1"/>
  <c r="K283" i="1"/>
  <c r="L283" i="1"/>
  <c r="N283" i="1"/>
  <c r="O283" i="1"/>
  <c r="P283" i="1"/>
  <c r="Q283" i="1"/>
  <c r="S283" i="1"/>
  <c r="G285" i="1"/>
  <c r="O285" i="1"/>
  <c r="G287" i="1"/>
  <c r="G289" i="1" s="1"/>
  <c r="M287" i="1"/>
  <c r="T287" i="1"/>
  <c r="H289" i="1"/>
  <c r="I289" i="1"/>
  <c r="J289" i="1"/>
  <c r="K289" i="1"/>
  <c r="L289" i="1"/>
  <c r="N289" i="1"/>
  <c r="P289" i="1"/>
  <c r="Q289" i="1"/>
  <c r="S289" i="1"/>
  <c r="V289" i="1"/>
  <c r="G292" i="1"/>
  <c r="M292" i="1" s="1"/>
  <c r="O292" i="1"/>
  <c r="T292" i="1"/>
  <c r="G294" i="1"/>
  <c r="O294" i="1" s="1"/>
  <c r="M294" i="1"/>
  <c r="S294" i="1"/>
  <c r="S300" i="1" s="1"/>
  <c r="G296" i="1"/>
  <c r="R296" i="1" s="1"/>
  <c r="M296" i="1"/>
  <c r="U296" i="1" s="1"/>
  <c r="W296" i="1" s="1"/>
  <c r="S296" i="1"/>
  <c r="T296" i="1"/>
  <c r="G298" i="1"/>
  <c r="O298" i="1" s="1"/>
  <c r="H300" i="1"/>
  <c r="H317" i="1" s="1"/>
  <c r="I300" i="1"/>
  <c r="J300" i="1"/>
  <c r="K300" i="1"/>
  <c r="L300" i="1"/>
  <c r="N300" i="1"/>
  <c r="P300" i="1"/>
  <c r="Q300" i="1"/>
  <c r="V300" i="1"/>
  <c r="V317" i="1" s="1"/>
  <c r="G305" i="1"/>
  <c r="M305" i="1" s="1"/>
  <c r="U305" i="1" s="1"/>
  <c r="W305" i="1" s="1"/>
  <c r="T305" i="1"/>
  <c r="G307" i="1"/>
  <c r="O307" i="1" s="1"/>
  <c r="R307" i="1"/>
  <c r="S307" i="1"/>
  <c r="G309" i="1"/>
  <c r="M309" i="1" s="1"/>
  <c r="O309" i="1"/>
  <c r="S309" i="1"/>
  <c r="S315" i="1" s="1"/>
  <c r="S317" i="1" s="1"/>
  <c r="G311" i="1"/>
  <c r="M311" i="1" s="1"/>
  <c r="O311" i="1"/>
  <c r="G313" i="1"/>
  <c r="M313" i="1" s="1"/>
  <c r="U313" i="1" s="1"/>
  <c r="W313" i="1" s="1"/>
  <c r="T313" i="1"/>
  <c r="G315" i="1"/>
  <c r="H315" i="1"/>
  <c r="I315" i="1"/>
  <c r="I317" i="1" s="1"/>
  <c r="J315" i="1"/>
  <c r="J317" i="1" s="1"/>
  <c r="K315" i="1"/>
  <c r="L315" i="1"/>
  <c r="N315" i="1"/>
  <c r="O315" i="1"/>
  <c r="P315" i="1"/>
  <c r="Q315" i="1"/>
  <c r="Q317" i="1" s="1"/>
  <c r="V315" i="1"/>
  <c r="E317" i="1"/>
  <c r="L317" i="1"/>
  <c r="N317" i="1"/>
  <c r="P317" i="1"/>
  <c r="G325" i="1"/>
  <c r="M325" i="1" s="1"/>
  <c r="T325" i="1"/>
  <c r="G327" i="1"/>
  <c r="T327" i="1"/>
  <c r="G329" i="1"/>
  <c r="O329" i="1" s="1"/>
  <c r="M329" i="1"/>
  <c r="R329" i="1"/>
  <c r="S329" i="1"/>
  <c r="S339" i="1" s="1"/>
  <c r="G331" i="1"/>
  <c r="O331" i="1" s="1"/>
  <c r="T331" i="1" s="1"/>
  <c r="U331" i="1" s="1"/>
  <c r="W331" i="1" s="1"/>
  <c r="M331" i="1"/>
  <c r="R331" i="1"/>
  <c r="S331" i="1"/>
  <c r="G333" i="1"/>
  <c r="O333" i="1" s="1"/>
  <c r="T333" i="1" s="1"/>
  <c r="U333" i="1" s="1"/>
  <c r="W333" i="1" s="1"/>
  <c r="M333" i="1"/>
  <c r="R333" i="1"/>
  <c r="S333" i="1"/>
  <c r="G335" i="1"/>
  <c r="O335" i="1" s="1"/>
  <c r="T335" i="1" s="1"/>
  <c r="U335" i="1" s="1"/>
  <c r="W335" i="1" s="1"/>
  <c r="M335" i="1"/>
  <c r="R335" i="1"/>
  <c r="S335" i="1"/>
  <c r="G337" i="1"/>
  <c r="M337" i="1"/>
  <c r="S337" i="1"/>
  <c r="T337" i="1"/>
  <c r="H339" i="1"/>
  <c r="I339" i="1"/>
  <c r="J339" i="1"/>
  <c r="K339" i="1"/>
  <c r="L339" i="1"/>
  <c r="N339" i="1"/>
  <c r="P339" i="1"/>
  <c r="Q339" i="1"/>
  <c r="V339" i="1"/>
  <c r="G344" i="1"/>
  <c r="M344" i="1"/>
  <c r="U344" i="1" s="1"/>
  <c r="U346" i="1" s="1"/>
  <c r="T344" i="1"/>
  <c r="G346" i="1"/>
  <c r="H346" i="1"/>
  <c r="I346" i="1"/>
  <c r="J346" i="1"/>
  <c r="K346" i="1"/>
  <c r="L346" i="1"/>
  <c r="N346" i="1"/>
  <c r="N389" i="1" s="1"/>
  <c r="O346" i="1"/>
  <c r="P346" i="1"/>
  <c r="Q346" i="1"/>
  <c r="R346" i="1"/>
  <c r="S346" i="1"/>
  <c r="T346" i="1"/>
  <c r="V346" i="1"/>
  <c r="V389" i="1" s="1"/>
  <c r="X346" i="1"/>
  <c r="G348" i="1"/>
  <c r="M348" i="1" s="1"/>
  <c r="T348" i="1"/>
  <c r="G350" i="1"/>
  <c r="S350" i="1"/>
  <c r="G352" i="1"/>
  <c r="S352" i="1"/>
  <c r="S366" i="1" s="1"/>
  <c r="G354" i="1"/>
  <c r="M354" i="1"/>
  <c r="U354" i="1" s="1"/>
  <c r="W354" i="1" s="1"/>
  <c r="R354" i="1"/>
  <c r="S354" i="1"/>
  <c r="T354" i="1"/>
  <c r="G356" i="1"/>
  <c r="M356" i="1" s="1"/>
  <c r="T356" i="1"/>
  <c r="G358" i="1"/>
  <c r="M358" i="1" s="1"/>
  <c r="G360" i="1"/>
  <c r="M360" i="1"/>
  <c r="R360" i="1"/>
  <c r="T360" i="1" s="1"/>
  <c r="G362" i="1"/>
  <c r="M362" i="1"/>
  <c r="U362" i="1" s="1"/>
  <c r="W362" i="1" s="1"/>
  <c r="O362" i="1"/>
  <c r="R362" i="1"/>
  <c r="T362" i="1"/>
  <c r="G364" i="1"/>
  <c r="M364" i="1" s="1"/>
  <c r="O364" i="1"/>
  <c r="H366" i="1"/>
  <c r="I366" i="1"/>
  <c r="J366" i="1"/>
  <c r="J389" i="1" s="1"/>
  <c r="K366" i="1"/>
  <c r="L366" i="1"/>
  <c r="N366" i="1"/>
  <c r="P366" i="1"/>
  <c r="Q366" i="1"/>
  <c r="V366" i="1"/>
  <c r="X366" i="1"/>
  <c r="G368" i="1"/>
  <c r="O368" i="1" s="1"/>
  <c r="M368" i="1"/>
  <c r="R368" i="1"/>
  <c r="G370" i="1"/>
  <c r="M370" i="1" s="1"/>
  <c r="U370" i="1" s="1"/>
  <c r="W370" i="1" s="1"/>
  <c r="T370" i="1"/>
  <c r="G372" i="1"/>
  <c r="H372" i="1"/>
  <c r="I372" i="1"/>
  <c r="J372" i="1"/>
  <c r="K372" i="1"/>
  <c r="L372" i="1"/>
  <c r="N372" i="1"/>
  <c r="P372" i="1"/>
  <c r="Q372" i="1"/>
  <c r="R372" i="1"/>
  <c r="S372" i="1"/>
  <c r="V372" i="1"/>
  <c r="G377" i="1"/>
  <c r="M377" i="1" s="1"/>
  <c r="O377" i="1"/>
  <c r="G379" i="1"/>
  <c r="M379" i="1" s="1"/>
  <c r="G381" i="1"/>
  <c r="O381" i="1" s="1"/>
  <c r="M381" i="1"/>
  <c r="G383" i="1"/>
  <c r="M383" i="1"/>
  <c r="U383" i="1" s="1"/>
  <c r="O383" i="1"/>
  <c r="T383" i="1" s="1"/>
  <c r="R383" i="1"/>
  <c r="S383" i="1"/>
  <c r="W383" i="1"/>
  <c r="G385" i="1"/>
  <c r="M385" i="1"/>
  <c r="U385" i="1" s="1"/>
  <c r="W385" i="1" s="1"/>
  <c r="T385" i="1"/>
  <c r="H387" i="1"/>
  <c r="I387" i="1"/>
  <c r="I389" i="1" s="1"/>
  <c r="J387" i="1"/>
  <c r="K387" i="1"/>
  <c r="K389" i="1" s="1"/>
  <c r="L387" i="1"/>
  <c r="L389" i="1" s="1"/>
  <c r="N387" i="1"/>
  <c r="P387" i="1"/>
  <c r="Q387" i="1"/>
  <c r="Q389" i="1" s="1"/>
  <c r="S387" i="1"/>
  <c r="S389" i="1" s="1"/>
  <c r="V387" i="1"/>
  <c r="E389" i="1"/>
  <c r="H389" i="1"/>
  <c r="P389" i="1"/>
  <c r="G398" i="1"/>
  <c r="M398" i="1"/>
  <c r="U398" i="1" s="1"/>
  <c r="T398" i="1"/>
  <c r="G400" i="1"/>
  <c r="M400" i="1" s="1"/>
  <c r="O400" i="1"/>
  <c r="G402" i="1"/>
  <c r="M402" i="1"/>
  <c r="O402" i="1"/>
  <c r="R402" i="1"/>
  <c r="T402" i="1" s="1"/>
  <c r="U402" i="1" s="1"/>
  <c r="W402" i="1" s="1"/>
  <c r="S402" i="1"/>
  <c r="G404" i="1"/>
  <c r="M404" i="1"/>
  <c r="O404" i="1"/>
  <c r="R404" i="1"/>
  <c r="T404" i="1" s="1"/>
  <c r="U404" i="1" s="1"/>
  <c r="W404" i="1" s="1"/>
  <c r="S404" i="1"/>
  <c r="G406" i="1"/>
  <c r="M406" i="1"/>
  <c r="O406" i="1"/>
  <c r="R406" i="1"/>
  <c r="T406" i="1" s="1"/>
  <c r="U406" i="1" s="1"/>
  <c r="W406" i="1" s="1"/>
  <c r="S406" i="1"/>
  <c r="G408" i="1"/>
  <c r="M408" i="1"/>
  <c r="O408" i="1"/>
  <c r="R408" i="1"/>
  <c r="T408" i="1" s="1"/>
  <c r="U408" i="1" s="1"/>
  <c r="W408" i="1" s="1"/>
  <c r="S408" i="1"/>
  <c r="G410" i="1"/>
  <c r="M410" i="1"/>
  <c r="O410" i="1"/>
  <c r="R410" i="1"/>
  <c r="T410" i="1" s="1"/>
  <c r="U410" i="1" s="1"/>
  <c r="W410" i="1" s="1"/>
  <c r="S410" i="1"/>
  <c r="G412" i="1"/>
  <c r="M412" i="1"/>
  <c r="U412" i="1" s="1"/>
  <c r="W412" i="1" s="1"/>
  <c r="O412" i="1"/>
  <c r="R412" i="1"/>
  <c r="T412" i="1" s="1"/>
  <c r="G414" i="1"/>
  <c r="M414" i="1"/>
  <c r="O414" i="1"/>
  <c r="T414" i="1" s="1"/>
  <c r="U414" i="1" s="1"/>
  <c r="W414" i="1" s="1"/>
  <c r="R414" i="1"/>
  <c r="S414" i="1"/>
  <c r="S434" i="1" s="1"/>
  <c r="G416" i="1"/>
  <c r="M416" i="1"/>
  <c r="O416" i="1"/>
  <c r="R416" i="1"/>
  <c r="S416" i="1"/>
  <c r="G418" i="1"/>
  <c r="M418" i="1"/>
  <c r="O418" i="1"/>
  <c r="T418" i="1" s="1"/>
  <c r="U418" i="1"/>
  <c r="W418" i="1" s="1"/>
  <c r="G420" i="1"/>
  <c r="O420" i="1" s="1"/>
  <c r="M420" i="1"/>
  <c r="G422" i="1"/>
  <c r="R422" i="1" s="1"/>
  <c r="M422" i="1"/>
  <c r="O422" i="1"/>
  <c r="T422" i="1" s="1"/>
  <c r="S422" i="1"/>
  <c r="G427" i="1"/>
  <c r="M427" i="1"/>
  <c r="O427" i="1"/>
  <c r="T427" i="1" s="1"/>
  <c r="S427" i="1"/>
  <c r="G430" i="1"/>
  <c r="S430" i="1"/>
  <c r="G432" i="1"/>
  <c r="M432" i="1"/>
  <c r="U432" i="1" s="1"/>
  <c r="W432" i="1" s="1"/>
  <c r="O432" i="1"/>
  <c r="R432" i="1"/>
  <c r="T432" i="1" s="1"/>
  <c r="S432" i="1"/>
  <c r="H434" i="1"/>
  <c r="I434" i="1"/>
  <c r="J434" i="1"/>
  <c r="K434" i="1"/>
  <c r="L434" i="1"/>
  <c r="N434" i="1"/>
  <c r="P434" i="1"/>
  <c r="Q434" i="1"/>
  <c r="V434" i="1"/>
  <c r="X434" i="1"/>
  <c r="G439" i="1"/>
  <c r="R439" i="1" s="1"/>
  <c r="M439" i="1"/>
  <c r="O439" i="1"/>
  <c r="G441" i="1"/>
  <c r="P441" i="1"/>
  <c r="Q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M445" i="1" s="1"/>
  <c r="O445" i="1"/>
  <c r="G447" i="1"/>
  <c r="M447" i="1" s="1"/>
  <c r="S447" i="1"/>
  <c r="G449" i="1"/>
  <c r="M449" i="1" s="1"/>
  <c r="S449" i="1"/>
  <c r="G451" i="1"/>
  <c r="H451" i="1"/>
  <c r="I451" i="1"/>
  <c r="J451" i="1"/>
  <c r="K451" i="1"/>
  <c r="L451" i="1"/>
  <c r="N451" i="1"/>
  <c r="P451" i="1"/>
  <c r="Q451" i="1"/>
  <c r="S451" i="1"/>
  <c r="V451" i="1"/>
  <c r="G453" i="1"/>
  <c r="M453" i="1" s="1"/>
  <c r="O453" i="1"/>
  <c r="O455" i="1" s="1"/>
  <c r="Q453" i="1"/>
  <c r="R453" i="1"/>
  <c r="T453" i="1" s="1"/>
  <c r="T455" i="1" s="1"/>
  <c r="S453" i="1"/>
  <c r="H455" i="1"/>
  <c r="I455" i="1"/>
  <c r="J455" i="1"/>
  <c r="K455" i="1"/>
  <c r="L455" i="1"/>
  <c r="N455" i="1"/>
  <c r="P455" i="1"/>
  <c r="Q455" i="1"/>
  <c r="R455" i="1"/>
  <c r="S455" i="1"/>
  <c r="V455" i="1"/>
  <c r="G460" i="1"/>
  <c r="M460" i="1" s="1"/>
  <c r="O460" i="1"/>
  <c r="S460" i="1"/>
  <c r="G462" i="1"/>
  <c r="M462" i="1" s="1"/>
  <c r="O462" i="1"/>
  <c r="S462" i="1"/>
  <c r="G464" i="1"/>
  <c r="M464" i="1" s="1"/>
  <c r="O464" i="1"/>
  <c r="S464" i="1"/>
  <c r="G466" i="1"/>
  <c r="M466" i="1" s="1"/>
  <c r="O466" i="1"/>
  <c r="G468" i="1"/>
  <c r="O468" i="1" s="1"/>
  <c r="M468" i="1"/>
  <c r="R468" i="1"/>
  <c r="G470" i="1"/>
  <c r="M470" i="1" s="1"/>
  <c r="O470" i="1"/>
  <c r="T470" i="1" s="1"/>
  <c r="U470" i="1"/>
  <c r="W470" i="1" s="1"/>
  <c r="G472" i="1"/>
  <c r="H472" i="1"/>
  <c r="I472" i="1"/>
  <c r="J472" i="1"/>
  <c r="K472" i="1"/>
  <c r="L472" i="1"/>
  <c r="N472" i="1"/>
  <c r="P472" i="1"/>
  <c r="Q472" i="1"/>
  <c r="S472" i="1"/>
  <c r="V472" i="1"/>
  <c r="G474" i="1"/>
  <c r="S474" i="1"/>
  <c r="G476" i="1"/>
  <c r="M476" i="1" s="1"/>
  <c r="U476" i="1" s="1"/>
  <c r="S476" i="1"/>
  <c r="T476" i="1"/>
  <c r="W476" i="1"/>
  <c r="G478" i="1"/>
  <c r="M478" i="1"/>
  <c r="R478" i="1"/>
  <c r="T478" i="1" s="1"/>
  <c r="U478" i="1" s="1"/>
  <c r="W478" i="1" s="1"/>
  <c r="S478" i="1"/>
  <c r="G480" i="1"/>
  <c r="R480" i="1"/>
  <c r="G482" i="1"/>
  <c r="O482" i="1" s="1"/>
  <c r="M482" i="1"/>
  <c r="R482" i="1"/>
  <c r="S482" i="1"/>
  <c r="S496" i="1" s="1"/>
  <c r="G484" i="1"/>
  <c r="O484" i="1" s="1"/>
  <c r="T484" i="1" s="1"/>
  <c r="M484" i="1"/>
  <c r="R484" i="1"/>
  <c r="G490" i="1"/>
  <c r="M490" i="1" s="1"/>
  <c r="R490" i="1"/>
  <c r="T490" i="1" s="1"/>
  <c r="U490" i="1" s="1"/>
  <c r="W490" i="1" s="1"/>
  <c r="S490" i="1"/>
  <c r="G492" i="1"/>
  <c r="M492" i="1"/>
  <c r="O492" i="1"/>
  <c r="R492" i="1"/>
  <c r="S492" i="1"/>
  <c r="G494" i="1"/>
  <c r="M494" i="1"/>
  <c r="S494" i="1"/>
  <c r="T494" i="1"/>
  <c r="H496" i="1"/>
  <c r="I496" i="1"/>
  <c r="J496" i="1"/>
  <c r="K496" i="1"/>
  <c r="L496" i="1"/>
  <c r="N496" i="1"/>
  <c r="P496" i="1"/>
  <c r="Q496" i="1"/>
  <c r="V496" i="1"/>
  <c r="G502" i="1"/>
  <c r="M502" i="1" s="1"/>
  <c r="T502" i="1"/>
  <c r="G504" i="1"/>
  <c r="M504" i="1"/>
  <c r="O504" i="1"/>
  <c r="R504" i="1"/>
  <c r="S504" i="1"/>
  <c r="H506" i="1"/>
  <c r="I506" i="1"/>
  <c r="J506" i="1"/>
  <c r="K506" i="1"/>
  <c r="L506" i="1"/>
  <c r="N506" i="1"/>
  <c r="P506" i="1"/>
  <c r="Q506" i="1"/>
  <c r="R506" i="1"/>
  <c r="S506" i="1"/>
  <c r="V506" i="1"/>
  <c r="G508" i="1"/>
  <c r="O508" i="1" s="1"/>
  <c r="M508" i="1"/>
  <c r="S508" i="1"/>
  <c r="G510" i="1"/>
  <c r="M510" i="1"/>
  <c r="U510" i="1" s="1"/>
  <c r="W510" i="1" s="1"/>
  <c r="S510" i="1"/>
  <c r="T510" i="1" s="1"/>
  <c r="G512" i="1"/>
  <c r="M512" i="1" s="1"/>
  <c r="S512" i="1"/>
  <c r="T512" i="1"/>
  <c r="U512" i="1"/>
  <c r="W512" i="1" s="1"/>
  <c r="G514" i="1"/>
  <c r="M514" i="1" s="1"/>
  <c r="T514" i="1"/>
  <c r="G516" i="1"/>
  <c r="M516" i="1" s="1"/>
  <c r="O516" i="1"/>
  <c r="T516" i="1" s="1"/>
  <c r="R516" i="1"/>
  <c r="S516" i="1"/>
  <c r="G518" i="1"/>
  <c r="G525" i="1" s="1"/>
  <c r="R518" i="1"/>
  <c r="T518" i="1" s="1"/>
  <c r="S518" i="1"/>
  <c r="G523" i="1"/>
  <c r="M523" i="1"/>
  <c r="O523" i="1"/>
  <c r="O525" i="1" s="1"/>
  <c r="R523" i="1"/>
  <c r="T523" i="1" s="1"/>
  <c r="S523" i="1"/>
  <c r="H525" i="1"/>
  <c r="I525" i="1"/>
  <c r="J525" i="1"/>
  <c r="K525" i="1"/>
  <c r="L525" i="1"/>
  <c r="N525" i="1"/>
  <c r="P525" i="1"/>
  <c r="Q525" i="1"/>
  <c r="S525" i="1"/>
  <c r="V525" i="1"/>
  <c r="G527" i="1"/>
  <c r="G541" i="1" s="1"/>
  <c r="O527" i="1"/>
  <c r="O541" i="1" s="1"/>
  <c r="R527" i="1"/>
  <c r="R541" i="1" s="1"/>
  <c r="S527" i="1"/>
  <c r="G529" i="1"/>
  <c r="M529" i="1" s="1"/>
  <c r="O529" i="1"/>
  <c r="T529" i="1" s="1"/>
  <c r="R529" i="1"/>
  <c r="S529" i="1"/>
  <c r="G531" i="1"/>
  <c r="M531" i="1" s="1"/>
  <c r="U531" i="1" s="1"/>
  <c r="W531" i="1" s="1"/>
  <c r="O531" i="1"/>
  <c r="T531" i="1" s="1"/>
  <c r="R531" i="1"/>
  <c r="G533" i="1"/>
  <c r="M533" i="1"/>
  <c r="O533" i="1"/>
  <c r="R533" i="1"/>
  <c r="T533" i="1" s="1"/>
  <c r="U533" i="1" s="1"/>
  <c r="W533" i="1" s="1"/>
  <c r="S533" i="1"/>
  <c r="G535" i="1"/>
  <c r="M535" i="1"/>
  <c r="O535" i="1"/>
  <c r="R535" i="1"/>
  <c r="T535" i="1" s="1"/>
  <c r="U535" i="1" s="1"/>
  <c r="W535" i="1" s="1"/>
  <c r="S535" i="1"/>
  <c r="G537" i="1"/>
  <c r="M537" i="1"/>
  <c r="O537" i="1"/>
  <c r="R537" i="1"/>
  <c r="T537" i="1" s="1"/>
  <c r="U537" i="1" s="1"/>
  <c r="W537" i="1" s="1"/>
  <c r="S537" i="1"/>
  <c r="G539" i="1"/>
  <c r="M539" i="1"/>
  <c r="O539" i="1"/>
  <c r="R539" i="1"/>
  <c r="T539" i="1" s="1"/>
  <c r="U539" i="1" s="1"/>
  <c r="W539" i="1" s="1"/>
  <c r="S539" i="1"/>
  <c r="H541" i="1"/>
  <c r="I541" i="1"/>
  <c r="J541" i="1"/>
  <c r="K541" i="1"/>
  <c r="L541" i="1"/>
  <c r="N541" i="1"/>
  <c r="P541" i="1"/>
  <c r="Q541" i="1"/>
  <c r="S541" i="1"/>
  <c r="V541" i="1"/>
  <c r="G543" i="1"/>
  <c r="M543" i="1" s="1"/>
  <c r="Q543" i="1"/>
  <c r="R543" i="1"/>
  <c r="T543" i="1" s="1"/>
  <c r="S543" i="1"/>
  <c r="G548" i="1"/>
  <c r="M548" i="1" s="1"/>
  <c r="Q548" i="1"/>
  <c r="T548" i="1" s="1"/>
  <c r="R548" i="1"/>
  <c r="S548" i="1"/>
  <c r="G550" i="1"/>
  <c r="M550" i="1" s="1"/>
  <c r="P550" i="1"/>
  <c r="Q550" i="1"/>
  <c r="S550" i="1"/>
  <c r="G552" i="1"/>
  <c r="M552" i="1"/>
  <c r="U552" i="1" s="1"/>
  <c r="P552" i="1"/>
  <c r="T552" i="1" s="1"/>
  <c r="Q552" i="1"/>
  <c r="R552" i="1"/>
  <c r="S552" i="1"/>
  <c r="G554" i="1"/>
  <c r="H554" i="1"/>
  <c r="I554" i="1"/>
  <c r="J554" i="1"/>
  <c r="K554" i="1"/>
  <c r="L554" i="1"/>
  <c r="N554" i="1"/>
  <c r="O554" i="1"/>
  <c r="S554" i="1"/>
  <c r="V554" i="1"/>
  <c r="G556" i="1"/>
  <c r="G568" i="1" s="1"/>
  <c r="S556" i="1"/>
  <c r="T556" i="1"/>
  <c r="G558" i="1"/>
  <c r="M558" i="1"/>
  <c r="U558" i="1" s="1"/>
  <c r="W558" i="1" s="1"/>
  <c r="R558" i="1"/>
  <c r="T558" i="1" s="1"/>
  <c r="G560" i="1"/>
  <c r="M560" i="1"/>
  <c r="O560" i="1"/>
  <c r="T560" i="1"/>
  <c r="U560" i="1"/>
  <c r="W560" i="1" s="1"/>
  <c r="G562" i="1"/>
  <c r="O562" i="1" s="1"/>
  <c r="M562" i="1"/>
  <c r="G564" i="1"/>
  <c r="M564" i="1" s="1"/>
  <c r="G566" i="1"/>
  <c r="M566" i="1"/>
  <c r="O566" i="1"/>
  <c r="T566" i="1" s="1"/>
  <c r="Q566" i="1"/>
  <c r="R566" i="1"/>
  <c r="S566" i="1"/>
  <c r="H568" i="1"/>
  <c r="I568" i="1"/>
  <c r="J568" i="1"/>
  <c r="K568" i="1"/>
  <c r="K647" i="1" s="1"/>
  <c r="K651" i="1" s="1"/>
  <c r="L568" i="1"/>
  <c r="N568" i="1"/>
  <c r="P568" i="1"/>
  <c r="Q568" i="1"/>
  <c r="S568" i="1"/>
  <c r="V568" i="1"/>
  <c r="G570" i="1"/>
  <c r="M570" i="1" s="1"/>
  <c r="S570" i="1"/>
  <c r="G572" i="1"/>
  <c r="M572" i="1"/>
  <c r="U572" i="1" s="1"/>
  <c r="W572" i="1" s="1"/>
  <c r="T572" i="1"/>
  <c r="G577" i="1"/>
  <c r="M577" i="1"/>
  <c r="O577" i="1"/>
  <c r="P577" i="1"/>
  <c r="Q577" i="1"/>
  <c r="T577" i="1" s="1"/>
  <c r="R577" i="1"/>
  <c r="S577" i="1"/>
  <c r="G579" i="1"/>
  <c r="M579" i="1"/>
  <c r="U579" i="1" s="1"/>
  <c r="W579" i="1" s="1"/>
  <c r="T579" i="1"/>
  <c r="G581" i="1"/>
  <c r="M581" i="1" s="1"/>
  <c r="S581" i="1"/>
  <c r="G583" i="1"/>
  <c r="R583" i="1" s="1"/>
  <c r="M583" i="1"/>
  <c r="G585" i="1"/>
  <c r="M585" i="1" s="1"/>
  <c r="U585" i="1" s="1"/>
  <c r="W585" i="1" s="1"/>
  <c r="S585" i="1"/>
  <c r="T585" i="1"/>
  <c r="G587" i="1"/>
  <c r="M587" i="1"/>
  <c r="P587" i="1"/>
  <c r="T587" i="1" s="1"/>
  <c r="Q587" i="1"/>
  <c r="R587" i="1"/>
  <c r="S587" i="1"/>
  <c r="S591" i="1" s="1"/>
  <c r="S647" i="1" s="1"/>
  <c r="G589" i="1"/>
  <c r="M589" i="1"/>
  <c r="U589" i="1" s="1"/>
  <c r="P589" i="1"/>
  <c r="Q589" i="1"/>
  <c r="T589" i="1" s="1"/>
  <c r="R589" i="1"/>
  <c r="S589" i="1"/>
  <c r="G591" i="1"/>
  <c r="H591" i="1"/>
  <c r="I591" i="1"/>
  <c r="J591" i="1"/>
  <c r="K591" i="1"/>
  <c r="L591" i="1"/>
  <c r="N591" i="1"/>
  <c r="O591" i="1"/>
  <c r="V591" i="1"/>
  <c r="G593" i="1"/>
  <c r="G595" i="1" s="1"/>
  <c r="M593" i="1"/>
  <c r="U593" i="1" s="1"/>
  <c r="T593" i="1"/>
  <c r="H595" i="1"/>
  <c r="I595" i="1"/>
  <c r="I647" i="1" s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/>
  <c r="U598" i="1" s="1"/>
  <c r="W598" i="1" s="1"/>
  <c r="T598" i="1"/>
  <c r="G600" i="1"/>
  <c r="M600" i="1"/>
  <c r="T600" i="1"/>
  <c r="U600" i="1"/>
  <c r="W600" i="1"/>
  <c r="G605" i="1"/>
  <c r="M605" i="1"/>
  <c r="U605" i="1" s="1"/>
  <c r="W605" i="1" s="1"/>
  <c r="T605" i="1"/>
  <c r="V605" i="1"/>
  <c r="G607" i="1"/>
  <c r="O607" i="1" s="1"/>
  <c r="M607" i="1"/>
  <c r="G609" i="1"/>
  <c r="M609" i="1"/>
  <c r="O609" i="1"/>
  <c r="T609" i="1" s="1"/>
  <c r="U609" i="1" s="1"/>
  <c r="W609" i="1" s="1"/>
  <c r="R609" i="1"/>
  <c r="G611" i="1"/>
  <c r="M611" i="1" s="1"/>
  <c r="U611" i="1" s="1"/>
  <c r="W611" i="1" s="1"/>
  <c r="T611" i="1"/>
  <c r="G613" i="1"/>
  <c r="O613" i="1" s="1"/>
  <c r="T613" i="1" s="1"/>
  <c r="M613" i="1"/>
  <c r="G615" i="1"/>
  <c r="M615" i="1" s="1"/>
  <c r="G617" i="1"/>
  <c r="O617" i="1" s="1"/>
  <c r="M617" i="1"/>
  <c r="G619" i="1"/>
  <c r="M619" i="1"/>
  <c r="O619" i="1"/>
  <c r="T619" i="1" s="1"/>
  <c r="U619" i="1" s="1"/>
  <c r="W619" i="1" s="1"/>
  <c r="R619" i="1"/>
  <c r="G621" i="1"/>
  <c r="O621" i="1" s="1"/>
  <c r="T621" i="1" s="1"/>
  <c r="U621" i="1" s="1"/>
  <c r="W621" i="1" s="1"/>
  <c r="R621" i="1"/>
  <c r="G623" i="1"/>
  <c r="M623" i="1" s="1"/>
  <c r="H625" i="1"/>
  <c r="I625" i="1"/>
  <c r="J625" i="1"/>
  <c r="K625" i="1"/>
  <c r="L625" i="1"/>
  <c r="N625" i="1"/>
  <c r="P625" i="1"/>
  <c r="Q625" i="1"/>
  <c r="S625" i="1"/>
  <c r="V625" i="1"/>
  <c r="G629" i="1"/>
  <c r="M629" i="1" s="1"/>
  <c r="S629" i="1"/>
  <c r="H631" i="1"/>
  <c r="H647" i="1" s="1"/>
  <c r="H651" i="1" s="1"/>
  <c r="I631" i="1"/>
  <c r="J631" i="1"/>
  <c r="K631" i="1"/>
  <c r="L631" i="1"/>
  <c r="N631" i="1"/>
  <c r="O631" i="1"/>
  <c r="P631" i="1"/>
  <c r="Q631" i="1"/>
  <c r="S631" i="1"/>
  <c r="V631" i="1"/>
  <c r="G643" i="1"/>
  <c r="M643" i="1" s="1"/>
  <c r="T643" i="1"/>
  <c r="G645" i="1"/>
  <c r="H645" i="1"/>
  <c r="I645" i="1"/>
  <c r="J645" i="1"/>
  <c r="J647" i="1" s="1"/>
  <c r="K645" i="1"/>
  <c r="L645" i="1"/>
  <c r="L647" i="1" s="1"/>
  <c r="L651" i="1" s="1"/>
  <c r="N645" i="1"/>
  <c r="O645" i="1"/>
  <c r="P645" i="1"/>
  <c r="Q645" i="1"/>
  <c r="R645" i="1"/>
  <c r="S645" i="1"/>
  <c r="T645" i="1"/>
  <c r="V645" i="1"/>
  <c r="N647" i="1"/>
  <c r="N651" i="1" s="1"/>
  <c r="V647" i="1"/>
  <c r="E651" i="1"/>
  <c r="G658" i="1"/>
  <c r="M658" i="1"/>
  <c r="T658" i="1"/>
  <c r="U658" i="1"/>
  <c r="W658" i="1"/>
  <c r="G660" i="1"/>
  <c r="M660" i="1"/>
  <c r="U660" i="1" s="1"/>
  <c r="W660" i="1" s="1"/>
  <c r="T660" i="1"/>
  <c r="G662" i="1"/>
  <c r="M662" i="1"/>
  <c r="U662" i="1" s="1"/>
  <c r="W662" i="1" s="1"/>
  <c r="T662" i="1"/>
  <c r="G664" i="1"/>
  <c r="M664" i="1" s="1"/>
  <c r="T664" i="1"/>
  <c r="G666" i="1"/>
  <c r="M666" i="1" s="1"/>
  <c r="U666" i="1" s="1"/>
  <c r="W666" i="1" s="1"/>
  <c r="T666" i="1"/>
  <c r="G668" i="1"/>
  <c r="M668" i="1" s="1"/>
  <c r="U668" i="1" s="1"/>
  <c r="W668" i="1" s="1"/>
  <c r="O668" i="1"/>
  <c r="O692" i="1" s="1"/>
  <c r="T668" i="1"/>
  <c r="G670" i="1"/>
  <c r="M670" i="1" s="1"/>
  <c r="U670" i="1" s="1"/>
  <c r="W670" i="1" s="1"/>
  <c r="T670" i="1"/>
  <c r="G672" i="1"/>
  <c r="M672" i="1" s="1"/>
  <c r="U672" i="1" s="1"/>
  <c r="W672" i="1" s="1"/>
  <c r="T672" i="1"/>
  <c r="G674" i="1"/>
  <c r="M674" i="1" s="1"/>
  <c r="U674" i="1" s="1"/>
  <c r="W674" i="1" s="1"/>
  <c r="T674" i="1"/>
  <c r="G676" i="1"/>
  <c r="O676" i="1" s="1"/>
  <c r="T676" i="1" s="1"/>
  <c r="M676" i="1"/>
  <c r="G678" i="1"/>
  <c r="M678" i="1" s="1"/>
  <c r="U678" i="1" s="1"/>
  <c r="W678" i="1" s="1"/>
  <c r="T678" i="1"/>
  <c r="G680" i="1"/>
  <c r="M680" i="1" s="1"/>
  <c r="U680" i="1" s="1"/>
  <c r="W680" i="1" s="1"/>
  <c r="O680" i="1"/>
  <c r="T680" i="1"/>
  <c r="G682" i="1"/>
  <c r="M682" i="1" s="1"/>
  <c r="U682" i="1" s="1"/>
  <c r="W682" i="1" s="1"/>
  <c r="T682" i="1"/>
  <c r="G684" i="1"/>
  <c r="M684" i="1" s="1"/>
  <c r="U684" i="1" s="1"/>
  <c r="W684" i="1" s="1"/>
  <c r="T684" i="1"/>
  <c r="G686" i="1"/>
  <c r="M686" i="1" s="1"/>
  <c r="U686" i="1" s="1"/>
  <c r="W686" i="1" s="1"/>
  <c r="T686" i="1"/>
  <c r="G688" i="1"/>
  <c r="O688" i="1" s="1"/>
  <c r="T688" i="1" s="1"/>
  <c r="M688" i="1"/>
  <c r="U688" i="1" s="1"/>
  <c r="W688" i="1" s="1"/>
  <c r="G690" i="1"/>
  <c r="M690" i="1" s="1"/>
  <c r="U690" i="1" s="1"/>
  <c r="W690" i="1" s="1"/>
  <c r="T690" i="1"/>
  <c r="H692" i="1"/>
  <c r="I692" i="1"/>
  <c r="J692" i="1"/>
  <c r="K692" i="1"/>
  <c r="L692" i="1"/>
  <c r="P692" i="1"/>
  <c r="Q692" i="1"/>
  <c r="R692" i="1"/>
  <c r="S692" i="1"/>
  <c r="V692" i="1"/>
  <c r="M82" i="5" l="1"/>
  <c r="U138" i="5"/>
  <c r="W138" i="5" s="1"/>
  <c r="U87" i="5"/>
  <c r="U9" i="5"/>
  <c r="W9" i="5" s="1"/>
  <c r="U7" i="5"/>
  <c r="W7" i="5" s="1"/>
  <c r="U109" i="5"/>
  <c r="W109" i="5" s="1"/>
  <c r="U62" i="5"/>
  <c r="W62" i="5" s="1"/>
  <c r="U56" i="5"/>
  <c r="W56" i="5" s="1"/>
  <c r="U33" i="5"/>
  <c r="W33" i="5" s="1"/>
  <c r="U19" i="5"/>
  <c r="W19" i="5" s="1"/>
  <c r="T7" i="5"/>
  <c r="U60" i="5"/>
  <c r="W60" i="5" s="1"/>
  <c r="R41" i="5"/>
  <c r="R153" i="5" s="1"/>
  <c r="U39" i="5"/>
  <c r="W39" i="5" s="1"/>
  <c r="U5" i="5"/>
  <c r="O136" i="5"/>
  <c r="O115" i="5"/>
  <c r="T115" i="5" s="1"/>
  <c r="U115" i="5" s="1"/>
  <c r="W115" i="5" s="1"/>
  <c r="O107" i="5"/>
  <c r="T107" i="5" s="1"/>
  <c r="U107" i="5" s="1"/>
  <c r="W107" i="5" s="1"/>
  <c r="O78" i="5"/>
  <c r="T78" i="5" s="1"/>
  <c r="U78" i="5" s="1"/>
  <c r="W78" i="5" s="1"/>
  <c r="O70" i="5"/>
  <c r="T70" i="5" s="1"/>
  <c r="U70" i="5" s="1"/>
  <c r="W70" i="5" s="1"/>
  <c r="O62" i="5"/>
  <c r="T62" i="5" s="1"/>
  <c r="O48" i="5"/>
  <c r="T48" i="5" s="1"/>
  <c r="U48" i="5" s="1"/>
  <c r="W48" i="5" s="1"/>
  <c r="O17" i="5"/>
  <c r="T17" i="5" s="1"/>
  <c r="M136" i="5"/>
  <c r="M99" i="5"/>
  <c r="G41" i="5"/>
  <c r="M17" i="5"/>
  <c r="U17" i="5" s="1"/>
  <c r="W17" i="5" s="1"/>
  <c r="O142" i="5"/>
  <c r="T142" i="5" s="1"/>
  <c r="U142" i="5" s="1"/>
  <c r="W142" i="5" s="1"/>
  <c r="O134" i="5"/>
  <c r="T134" i="5" s="1"/>
  <c r="U134" i="5" s="1"/>
  <c r="W134" i="5" s="1"/>
  <c r="O113" i="5"/>
  <c r="T113" i="5" s="1"/>
  <c r="U113" i="5" s="1"/>
  <c r="W113" i="5" s="1"/>
  <c r="O105" i="5"/>
  <c r="T105" i="5" s="1"/>
  <c r="U105" i="5" s="1"/>
  <c r="W105" i="5" s="1"/>
  <c r="O97" i="5"/>
  <c r="T97" i="5" s="1"/>
  <c r="G82" i="5"/>
  <c r="G153" i="5" s="1"/>
  <c r="O76" i="5"/>
  <c r="T76" i="5" s="1"/>
  <c r="U76" i="5" s="1"/>
  <c r="W76" i="5" s="1"/>
  <c r="O68" i="5"/>
  <c r="T68" i="5" s="1"/>
  <c r="U68" i="5" s="1"/>
  <c r="W68" i="5" s="1"/>
  <c r="O60" i="5"/>
  <c r="T60" i="5" s="1"/>
  <c r="O46" i="5"/>
  <c r="O15" i="5"/>
  <c r="T15" i="5" s="1"/>
  <c r="U15" i="5" s="1"/>
  <c r="W15" i="5" s="1"/>
  <c r="U23" i="4"/>
  <c r="W23" i="4" s="1"/>
  <c r="U15" i="4"/>
  <c r="W15" i="4" s="1"/>
  <c r="U7" i="4"/>
  <c r="W7" i="4" s="1"/>
  <c r="U11" i="4"/>
  <c r="W11" i="4" s="1"/>
  <c r="M31" i="4"/>
  <c r="G31" i="4"/>
  <c r="O27" i="4"/>
  <c r="T27" i="4" s="1"/>
  <c r="U27" i="4" s="1"/>
  <c r="W27" i="4" s="1"/>
  <c r="O19" i="4"/>
  <c r="T19" i="4" s="1"/>
  <c r="U19" i="4" s="1"/>
  <c r="W19" i="4" s="1"/>
  <c r="O11" i="4"/>
  <c r="T11" i="4" s="1"/>
  <c r="O13" i="4"/>
  <c r="T13" i="4" s="1"/>
  <c r="U13" i="4" s="1"/>
  <c r="W13" i="4" s="1"/>
  <c r="O21" i="4"/>
  <c r="T21" i="4" s="1"/>
  <c r="U21" i="4" s="1"/>
  <c r="W21" i="4" s="1"/>
  <c r="O5" i="4"/>
  <c r="O33" i="3"/>
  <c r="T19" i="3"/>
  <c r="T33" i="3" s="1"/>
  <c r="U5" i="3"/>
  <c r="M7" i="3"/>
  <c r="U7" i="3" s="1"/>
  <c r="W7" i="3" s="1"/>
  <c r="W42" i="2"/>
  <c r="U349" i="2"/>
  <c r="W349" i="2" s="1"/>
  <c r="U131" i="2"/>
  <c r="W131" i="2" s="1"/>
  <c r="U285" i="2"/>
  <c r="W285" i="2" s="1"/>
  <c r="T79" i="2"/>
  <c r="U79" i="2" s="1"/>
  <c r="W79" i="2" s="1"/>
  <c r="U44" i="2"/>
  <c r="W44" i="2" s="1"/>
  <c r="W77" i="2"/>
  <c r="U5" i="2"/>
  <c r="M37" i="2"/>
  <c r="O349" i="2"/>
  <c r="T349" i="2" s="1"/>
  <c r="O131" i="2"/>
  <c r="T131" i="2" s="1"/>
  <c r="M70" i="2"/>
  <c r="U70" i="2" s="1"/>
  <c r="W70" i="2" s="1"/>
  <c r="G355" i="2"/>
  <c r="G357" i="2" s="1"/>
  <c r="V75" i="2"/>
  <c r="V355" i="2" s="1"/>
  <c r="V357" i="2" s="1"/>
  <c r="V27" i="2"/>
  <c r="V37" i="2" s="1"/>
  <c r="O260" i="2"/>
  <c r="T260" i="2" s="1"/>
  <c r="U260" i="2" s="1"/>
  <c r="W260" i="2" s="1"/>
  <c r="G37" i="2"/>
  <c r="T562" i="1"/>
  <c r="O568" i="1"/>
  <c r="T692" i="1"/>
  <c r="U595" i="1"/>
  <c r="W593" i="1"/>
  <c r="W595" i="1" s="1"/>
  <c r="U643" i="1"/>
  <c r="M645" i="1"/>
  <c r="M625" i="1"/>
  <c r="U548" i="1"/>
  <c r="W548" i="1" s="1"/>
  <c r="W589" i="1"/>
  <c r="W552" i="1"/>
  <c r="T583" i="1"/>
  <c r="T591" i="1" s="1"/>
  <c r="U566" i="1"/>
  <c r="W566" i="1" s="1"/>
  <c r="U529" i="1"/>
  <c r="W529" i="1" s="1"/>
  <c r="U523" i="1"/>
  <c r="R525" i="1"/>
  <c r="U664" i="1"/>
  <c r="W664" i="1" s="1"/>
  <c r="W692" i="1" s="1"/>
  <c r="M692" i="1"/>
  <c r="U613" i="1"/>
  <c r="W613" i="1" s="1"/>
  <c r="U570" i="1"/>
  <c r="W570" i="1" s="1"/>
  <c r="M631" i="1"/>
  <c r="U587" i="1"/>
  <c r="W587" i="1" s="1"/>
  <c r="U564" i="1"/>
  <c r="W564" i="1" s="1"/>
  <c r="U516" i="1"/>
  <c r="W516" i="1" s="1"/>
  <c r="U676" i="1"/>
  <c r="W676" i="1" s="1"/>
  <c r="P647" i="1"/>
  <c r="P651" i="1" s="1"/>
  <c r="U577" i="1"/>
  <c r="W577" i="1" s="1"/>
  <c r="U562" i="1"/>
  <c r="W562" i="1" s="1"/>
  <c r="U543" i="1"/>
  <c r="W543" i="1" s="1"/>
  <c r="G631" i="1"/>
  <c r="G647" i="1" s="1"/>
  <c r="G625" i="1"/>
  <c r="R617" i="1"/>
  <c r="T617" i="1" s="1"/>
  <c r="U617" i="1" s="1"/>
  <c r="W617" i="1" s="1"/>
  <c r="O615" i="1"/>
  <c r="R607" i="1"/>
  <c r="T607" i="1" s="1"/>
  <c r="U607" i="1" s="1"/>
  <c r="W607" i="1" s="1"/>
  <c r="Q591" i="1"/>
  <c r="R570" i="1"/>
  <c r="T570" i="1" s="1"/>
  <c r="R564" i="1"/>
  <c r="T564" i="1" s="1"/>
  <c r="T568" i="1" s="1"/>
  <c r="T527" i="1"/>
  <c r="T541" i="1" s="1"/>
  <c r="U514" i="1"/>
  <c r="W514" i="1" s="1"/>
  <c r="M472" i="1"/>
  <c r="U453" i="1"/>
  <c r="M455" i="1"/>
  <c r="T439" i="1"/>
  <c r="M387" i="1"/>
  <c r="M389" i="1" s="1"/>
  <c r="U249" i="1"/>
  <c r="W249" i="1" s="1"/>
  <c r="R615" i="1"/>
  <c r="P591" i="1"/>
  <c r="M556" i="1"/>
  <c r="Q554" i="1"/>
  <c r="Q647" i="1" s="1"/>
  <c r="Q651" i="1" s="1"/>
  <c r="R550" i="1"/>
  <c r="R554" i="1" s="1"/>
  <c r="U502" i="1"/>
  <c r="M506" i="1"/>
  <c r="U494" i="1"/>
  <c r="M474" i="1"/>
  <c r="O474" i="1"/>
  <c r="T474" i="1" s="1"/>
  <c r="R474" i="1"/>
  <c r="T464" i="1"/>
  <c r="U464" i="1" s="1"/>
  <c r="W464" i="1" s="1"/>
  <c r="U439" i="1"/>
  <c r="U368" i="1"/>
  <c r="M372" i="1"/>
  <c r="G339" i="1"/>
  <c r="M327" i="1"/>
  <c r="U327" i="1" s="1"/>
  <c r="W327" i="1" s="1"/>
  <c r="O231" i="1"/>
  <c r="O233" i="1" s="1"/>
  <c r="U221" i="1"/>
  <c r="T368" i="1"/>
  <c r="T372" i="1" s="1"/>
  <c r="O372" i="1"/>
  <c r="U191" i="1"/>
  <c r="W191" i="1" s="1"/>
  <c r="G434" i="1"/>
  <c r="M430" i="1"/>
  <c r="R430" i="1"/>
  <c r="T430" i="1" s="1"/>
  <c r="U422" i="1"/>
  <c r="W422" i="1" s="1"/>
  <c r="O434" i="1"/>
  <c r="U356" i="1"/>
  <c r="W356" i="1" s="1"/>
  <c r="U325" i="1"/>
  <c r="M339" i="1"/>
  <c r="P554" i="1"/>
  <c r="M352" i="1"/>
  <c r="R352" i="1"/>
  <c r="T352" i="1" s="1"/>
  <c r="R623" i="1"/>
  <c r="M591" i="1"/>
  <c r="M527" i="1"/>
  <c r="M518" i="1"/>
  <c r="T504" i="1"/>
  <c r="T506" i="1" s="1"/>
  <c r="O506" i="1"/>
  <c r="T482" i="1"/>
  <c r="U482" i="1" s="1"/>
  <c r="W482" i="1" s="1"/>
  <c r="U468" i="1"/>
  <c r="W468" i="1" s="1"/>
  <c r="M434" i="1"/>
  <c r="R350" i="1"/>
  <c r="M350" i="1"/>
  <c r="O350" i="1"/>
  <c r="O289" i="1"/>
  <c r="T285" i="1"/>
  <c r="T289" i="1" s="1"/>
  <c r="G692" i="1"/>
  <c r="R629" i="1"/>
  <c r="O623" i="1"/>
  <c r="R581" i="1"/>
  <c r="T581" i="1" s="1"/>
  <c r="U581" i="1" s="1"/>
  <c r="W581" i="1" s="1"/>
  <c r="M554" i="1"/>
  <c r="T508" i="1"/>
  <c r="U508" i="1" s="1"/>
  <c r="W508" i="1" s="1"/>
  <c r="U504" i="1"/>
  <c r="W504" i="1" s="1"/>
  <c r="R496" i="1"/>
  <c r="T492" i="1"/>
  <c r="U492" i="1" s="1"/>
  <c r="W492" i="1" s="1"/>
  <c r="T468" i="1"/>
  <c r="M451" i="1"/>
  <c r="R339" i="1"/>
  <c r="G317" i="1"/>
  <c r="W268" i="1"/>
  <c r="U253" i="1"/>
  <c r="M595" i="1"/>
  <c r="G496" i="1"/>
  <c r="M480" i="1"/>
  <c r="M496" i="1" s="1"/>
  <c r="O480" i="1"/>
  <c r="U427" i="1"/>
  <c r="W427" i="1" s="1"/>
  <c r="T416" i="1"/>
  <c r="U416" i="1" s="1"/>
  <c r="W416" i="1" s="1"/>
  <c r="W398" i="1"/>
  <c r="U360" i="1"/>
  <c r="W360" i="1" s="1"/>
  <c r="M366" i="1"/>
  <c r="U348" i="1"/>
  <c r="W344" i="1"/>
  <c r="W346" i="1" s="1"/>
  <c r="U337" i="1"/>
  <c r="W337" i="1" s="1"/>
  <c r="T193" i="1"/>
  <c r="U193" i="1" s="1"/>
  <c r="W193" i="1" s="1"/>
  <c r="R195" i="1"/>
  <c r="O153" i="1"/>
  <c r="T128" i="1"/>
  <c r="T153" i="1" s="1"/>
  <c r="U484" i="1"/>
  <c r="W484" i="1" s="1"/>
  <c r="O472" i="1"/>
  <c r="R441" i="1"/>
  <c r="R443" i="1" s="1"/>
  <c r="M441" i="1"/>
  <c r="O441" i="1"/>
  <c r="T441" i="1" s="1"/>
  <c r="G443" i="1"/>
  <c r="O339" i="1"/>
  <c r="T329" i="1"/>
  <c r="T307" i="1"/>
  <c r="U268" i="1"/>
  <c r="M255" i="1"/>
  <c r="O255" i="1"/>
  <c r="R255" i="1"/>
  <c r="U177" i="1"/>
  <c r="M181" i="1"/>
  <c r="V177" i="1"/>
  <c r="V181" i="1" s="1"/>
  <c r="V204" i="1" s="1"/>
  <c r="V651" i="1" s="1"/>
  <c r="O443" i="1"/>
  <c r="M251" i="1"/>
  <c r="G231" i="1"/>
  <c r="M223" i="1"/>
  <c r="U200" i="1"/>
  <c r="M202" i="1"/>
  <c r="S204" i="1"/>
  <c r="I204" i="1"/>
  <c r="I651" i="1" s="1"/>
  <c r="M68" i="1"/>
  <c r="G506" i="1"/>
  <c r="R466" i="1"/>
  <c r="T466" i="1" s="1"/>
  <c r="U466" i="1" s="1"/>
  <c r="W466" i="1" s="1"/>
  <c r="R464" i="1"/>
  <c r="R462" i="1"/>
  <c r="T462" i="1" s="1"/>
  <c r="U462" i="1" s="1"/>
  <c r="W462" i="1" s="1"/>
  <c r="R460" i="1"/>
  <c r="R400" i="1"/>
  <c r="R434" i="1" s="1"/>
  <c r="R364" i="1"/>
  <c r="T364" i="1" s="1"/>
  <c r="U364" i="1" s="1"/>
  <c r="W364" i="1" s="1"/>
  <c r="G283" i="1"/>
  <c r="M268" i="1"/>
  <c r="T249" i="1"/>
  <c r="S233" i="1"/>
  <c r="S651" i="1" s="1"/>
  <c r="J233" i="1"/>
  <c r="J651" i="1" s="1"/>
  <c r="U212" i="1"/>
  <c r="W212" i="1" s="1"/>
  <c r="O195" i="1"/>
  <c r="T191" i="1"/>
  <c r="G153" i="1"/>
  <c r="T113" i="1"/>
  <c r="U113" i="1" s="1"/>
  <c r="W113" i="1" s="1"/>
  <c r="T40" i="1"/>
  <c r="U40" i="1" s="1"/>
  <c r="W40" i="1" s="1"/>
  <c r="G29" i="1"/>
  <c r="R445" i="1"/>
  <c r="R377" i="1"/>
  <c r="M346" i="1"/>
  <c r="R311" i="1"/>
  <c r="T311" i="1" s="1"/>
  <c r="U311" i="1" s="1"/>
  <c r="W311" i="1" s="1"/>
  <c r="R309" i="1"/>
  <c r="T309" i="1" s="1"/>
  <c r="U309" i="1" s="1"/>
  <c r="W309" i="1" s="1"/>
  <c r="M307" i="1"/>
  <c r="O300" i="1"/>
  <c r="M285" i="1"/>
  <c r="M289" i="1" s="1"/>
  <c r="R285" i="1"/>
  <c r="R289" i="1" s="1"/>
  <c r="G216" i="1"/>
  <c r="T195" i="1"/>
  <c r="M185" i="1"/>
  <c r="T166" i="1"/>
  <c r="M46" i="1"/>
  <c r="U34" i="1"/>
  <c r="U7" i="1"/>
  <c r="W7" i="1" s="1"/>
  <c r="T29" i="1"/>
  <c r="R449" i="1"/>
  <c r="R447" i="1"/>
  <c r="G387" i="1"/>
  <c r="G389" i="1" s="1"/>
  <c r="R379" i="1"/>
  <c r="U292" i="1"/>
  <c r="M281" i="1"/>
  <c r="R281" i="1"/>
  <c r="O275" i="1"/>
  <c r="R259" i="1"/>
  <c r="T245" i="1"/>
  <c r="U245" i="1" s="1"/>
  <c r="W245" i="1" s="1"/>
  <c r="W251" i="1" s="1"/>
  <c r="U189" i="1"/>
  <c r="O183" i="1"/>
  <c r="G185" i="1"/>
  <c r="U151" i="1"/>
  <c r="W151" i="1" s="1"/>
  <c r="U142" i="1"/>
  <c r="W142" i="1" s="1"/>
  <c r="U120" i="1"/>
  <c r="U97" i="1"/>
  <c r="M105" i="1"/>
  <c r="U62" i="1"/>
  <c r="W62" i="1" s="1"/>
  <c r="R508" i="1"/>
  <c r="G455" i="1"/>
  <c r="O449" i="1"/>
  <c r="O447" i="1"/>
  <c r="R420" i="1"/>
  <c r="T420" i="1" s="1"/>
  <c r="U420" i="1" s="1"/>
  <c r="W420" i="1" s="1"/>
  <c r="R381" i="1"/>
  <c r="T381" i="1" s="1"/>
  <c r="U381" i="1" s="1"/>
  <c r="W381" i="1" s="1"/>
  <c r="O379" i="1"/>
  <c r="G366" i="1"/>
  <c r="O358" i="1"/>
  <c r="T358" i="1" s="1"/>
  <c r="U358" i="1" s="1"/>
  <c r="W358" i="1" s="1"/>
  <c r="U287" i="1"/>
  <c r="U273" i="1"/>
  <c r="T253" i="1"/>
  <c r="U225" i="1"/>
  <c r="W225" i="1" s="1"/>
  <c r="M216" i="1"/>
  <c r="W208" i="1"/>
  <c r="M170" i="1"/>
  <c r="O170" i="1"/>
  <c r="T170" i="1" s="1"/>
  <c r="R174" i="1"/>
  <c r="G174" i="1"/>
  <c r="M162" i="1"/>
  <c r="U101" i="1"/>
  <c r="W101" i="1" s="1"/>
  <c r="V93" i="1"/>
  <c r="V95" i="1" s="1"/>
  <c r="G95" i="1"/>
  <c r="M93" i="1"/>
  <c r="G300" i="1"/>
  <c r="M298" i="1"/>
  <c r="R298" i="1"/>
  <c r="T298" i="1" s="1"/>
  <c r="M259" i="1"/>
  <c r="O251" i="1"/>
  <c r="T216" i="1"/>
  <c r="G202" i="1"/>
  <c r="T111" i="1"/>
  <c r="U111" i="1" s="1"/>
  <c r="W111" i="1" s="1"/>
  <c r="T66" i="1"/>
  <c r="T68" i="1" s="1"/>
  <c r="M55" i="1"/>
  <c r="M229" i="1"/>
  <c r="R229" i="1"/>
  <c r="R231" i="1" s="1"/>
  <c r="R233" i="1" s="1"/>
  <c r="U168" i="1"/>
  <c r="W168" i="1" s="1"/>
  <c r="U160" i="1"/>
  <c r="W160" i="1" s="1"/>
  <c r="V160" i="1"/>
  <c r="V174" i="1" s="1"/>
  <c r="U124" i="1"/>
  <c r="M153" i="1"/>
  <c r="T120" i="1"/>
  <c r="O122" i="1"/>
  <c r="G105" i="1"/>
  <c r="V99" i="1"/>
  <c r="V105" i="1" s="1"/>
  <c r="O82" i="1"/>
  <c r="U36" i="1"/>
  <c r="W36" i="1" s="1"/>
  <c r="U5" i="1"/>
  <c r="M29" i="1"/>
  <c r="R294" i="1"/>
  <c r="R300" i="1" s="1"/>
  <c r="M277" i="1"/>
  <c r="R172" i="1"/>
  <c r="T172" i="1" s="1"/>
  <c r="U172" i="1" s="1"/>
  <c r="W172" i="1" s="1"/>
  <c r="R66" i="1"/>
  <c r="R68" i="1" s="1"/>
  <c r="R49" i="1"/>
  <c r="R138" i="1"/>
  <c r="T138" i="1" s="1"/>
  <c r="U138" i="1" s="1"/>
  <c r="W138" i="1" s="1"/>
  <c r="R128" i="1"/>
  <c r="R88" i="1"/>
  <c r="R90" i="1" s="1"/>
  <c r="R80" i="1"/>
  <c r="R82" i="1" s="1"/>
  <c r="M70" i="1"/>
  <c r="W60" i="1"/>
  <c r="R51" i="1"/>
  <c r="T51" i="1" s="1"/>
  <c r="U51" i="1" s="1"/>
  <c r="W51" i="1" s="1"/>
  <c r="R40" i="1"/>
  <c r="R38" i="1"/>
  <c r="M74" i="1"/>
  <c r="O68" i="1"/>
  <c r="G46" i="1"/>
  <c r="M150" i="5" l="1"/>
  <c r="W87" i="5"/>
  <c r="T136" i="5"/>
  <c r="T150" i="5" s="1"/>
  <c r="O150" i="5"/>
  <c r="U97" i="5"/>
  <c r="W97" i="5" s="1"/>
  <c r="O99" i="5"/>
  <c r="T99" i="5" s="1"/>
  <c r="T127" i="5" s="1"/>
  <c r="M41" i="5"/>
  <c r="W5" i="5"/>
  <c r="W41" i="5" s="1"/>
  <c r="U41" i="5"/>
  <c r="O82" i="5"/>
  <c r="T46" i="5"/>
  <c r="O41" i="5"/>
  <c r="T41" i="5"/>
  <c r="M127" i="5"/>
  <c r="O127" i="5"/>
  <c r="T5" i="4"/>
  <c r="O31" i="4"/>
  <c r="M33" i="3"/>
  <c r="W5" i="3"/>
  <c r="U19" i="3"/>
  <c r="W19" i="3" s="1"/>
  <c r="W5" i="2"/>
  <c r="U37" i="2"/>
  <c r="W75" i="2"/>
  <c r="T355" i="2"/>
  <c r="T357" i="2" s="1"/>
  <c r="M355" i="2"/>
  <c r="M357" i="2" s="1"/>
  <c r="W27" i="2"/>
  <c r="W355" i="2"/>
  <c r="O355" i="2"/>
  <c r="O357" i="2" s="1"/>
  <c r="U355" i="2"/>
  <c r="U357" i="2" s="1"/>
  <c r="T174" i="1"/>
  <c r="U166" i="1"/>
  <c r="W166" i="1" s="1"/>
  <c r="T294" i="1"/>
  <c r="U583" i="1"/>
  <c r="W583" i="1" s="1"/>
  <c r="U74" i="1"/>
  <c r="M82" i="1"/>
  <c r="R153" i="1"/>
  <c r="U162" i="1"/>
  <c r="W162" i="1" s="1"/>
  <c r="M174" i="1"/>
  <c r="U105" i="1"/>
  <c r="W97" i="1"/>
  <c r="O174" i="1"/>
  <c r="U307" i="1"/>
  <c r="M315" i="1"/>
  <c r="W99" i="1"/>
  <c r="R472" i="1"/>
  <c r="U128" i="1"/>
  <c r="W128" i="1" s="1"/>
  <c r="U430" i="1"/>
  <c r="W430" i="1" s="1"/>
  <c r="W221" i="1"/>
  <c r="W439" i="1"/>
  <c r="W443" i="1" s="1"/>
  <c r="U443" i="1"/>
  <c r="T550" i="1"/>
  <c r="U527" i="1"/>
  <c r="M541" i="1"/>
  <c r="R46" i="1"/>
  <c r="T38" i="1"/>
  <c r="W5" i="1"/>
  <c r="W29" i="1" s="1"/>
  <c r="U29" i="1"/>
  <c r="U229" i="1"/>
  <c r="W229" i="1" s="1"/>
  <c r="T88" i="1"/>
  <c r="U298" i="1"/>
  <c r="W298" i="1" s="1"/>
  <c r="W273" i="1"/>
  <c r="W275" i="1" s="1"/>
  <c r="U275" i="1"/>
  <c r="O451" i="1"/>
  <c r="T447" i="1"/>
  <c r="U447" i="1" s="1"/>
  <c r="W447" i="1" s="1"/>
  <c r="U122" i="1"/>
  <c r="W120" i="1"/>
  <c r="W122" i="1" s="1"/>
  <c r="M204" i="1"/>
  <c r="T315" i="1"/>
  <c r="M443" i="1"/>
  <c r="U441" i="1"/>
  <c r="W441" i="1" s="1"/>
  <c r="W253" i="1"/>
  <c r="R625" i="1"/>
  <c r="W325" i="1"/>
  <c r="W339" i="1" s="1"/>
  <c r="U339" i="1"/>
  <c r="T229" i="1"/>
  <c r="T231" i="1" s="1"/>
  <c r="T233" i="1" s="1"/>
  <c r="W368" i="1"/>
  <c r="W372" i="1" s="1"/>
  <c r="U372" i="1"/>
  <c r="R55" i="1"/>
  <c r="T49" i="1"/>
  <c r="T122" i="1"/>
  <c r="W287" i="1"/>
  <c r="W289" i="1" s="1"/>
  <c r="U289" i="1"/>
  <c r="T449" i="1"/>
  <c r="U449" i="1" s="1"/>
  <c r="W449" i="1" s="1"/>
  <c r="W200" i="1"/>
  <c r="W202" i="1" s="1"/>
  <c r="U202" i="1"/>
  <c r="R315" i="1"/>
  <c r="U556" i="1"/>
  <c r="M568" i="1"/>
  <c r="M647" i="1" s="1"/>
  <c r="T443" i="1"/>
  <c r="R568" i="1"/>
  <c r="W523" i="1"/>
  <c r="M300" i="1"/>
  <c r="R283" i="1"/>
  <c r="T281" i="1"/>
  <c r="T283" i="1" s="1"/>
  <c r="U251" i="1"/>
  <c r="U223" i="1"/>
  <c r="W223" i="1" s="1"/>
  <c r="M231" i="1"/>
  <c r="M233" i="1" s="1"/>
  <c r="W177" i="1"/>
  <c r="W181" i="1" s="1"/>
  <c r="U181" i="1"/>
  <c r="U329" i="1"/>
  <c r="W329" i="1" s="1"/>
  <c r="T339" i="1"/>
  <c r="R204" i="1"/>
  <c r="W348" i="1"/>
  <c r="T525" i="1"/>
  <c r="W189" i="1"/>
  <c r="W195" i="1" s="1"/>
  <c r="U195" i="1"/>
  <c r="U66" i="1"/>
  <c r="W124" i="1"/>
  <c r="W153" i="1" s="1"/>
  <c r="U153" i="1"/>
  <c r="G204" i="1"/>
  <c r="M95" i="1"/>
  <c r="U93" i="1"/>
  <c r="U170" i="1"/>
  <c r="W170" i="1" s="1"/>
  <c r="U281" i="1"/>
  <c r="W281" i="1" s="1"/>
  <c r="W34" i="1"/>
  <c r="R387" i="1"/>
  <c r="T377" i="1"/>
  <c r="G233" i="1"/>
  <c r="G651" i="1" s="1"/>
  <c r="T623" i="1"/>
  <c r="O625" i="1"/>
  <c r="O647" i="1" s="1"/>
  <c r="T350" i="1"/>
  <c r="T366" i="1" s="1"/>
  <c r="O366" i="1"/>
  <c r="U352" i="1"/>
  <c r="W352" i="1" s="1"/>
  <c r="T400" i="1"/>
  <c r="U474" i="1"/>
  <c r="W474" i="1" s="1"/>
  <c r="U455" i="1"/>
  <c r="W453" i="1"/>
  <c r="W455" i="1" s="1"/>
  <c r="W591" i="1"/>
  <c r="W643" i="1"/>
  <c r="W645" i="1" s="1"/>
  <c r="U645" i="1"/>
  <c r="U70" i="1"/>
  <c r="M72" i="1"/>
  <c r="T80" i="1"/>
  <c r="W216" i="1"/>
  <c r="W292" i="1"/>
  <c r="R451" i="1"/>
  <c r="T445" i="1"/>
  <c r="T251" i="1"/>
  <c r="T460" i="1"/>
  <c r="U216" i="1"/>
  <c r="T480" i="1"/>
  <c r="O496" i="1"/>
  <c r="R631" i="1"/>
  <c r="T629" i="1"/>
  <c r="U350" i="1"/>
  <c r="W350" i="1" s="1"/>
  <c r="W494" i="1"/>
  <c r="T496" i="1"/>
  <c r="U692" i="1"/>
  <c r="U591" i="1"/>
  <c r="U506" i="1"/>
  <c r="W502" i="1"/>
  <c r="W506" i="1" s="1"/>
  <c r="M283" i="1"/>
  <c r="U277" i="1"/>
  <c r="O387" i="1"/>
  <c r="T379" i="1"/>
  <c r="U379" i="1" s="1"/>
  <c r="W379" i="1" s="1"/>
  <c r="T183" i="1"/>
  <c r="O185" i="1"/>
  <c r="O204" i="1" s="1"/>
  <c r="U285" i="1"/>
  <c r="W285" i="1" s="1"/>
  <c r="O259" i="1"/>
  <c r="O317" i="1" s="1"/>
  <c r="T255" i="1"/>
  <c r="U255" i="1" s="1"/>
  <c r="U480" i="1"/>
  <c r="W480" i="1" s="1"/>
  <c r="R366" i="1"/>
  <c r="U518" i="1"/>
  <c r="W518" i="1" s="1"/>
  <c r="M525" i="1"/>
  <c r="T615" i="1"/>
  <c r="U615" i="1" s="1"/>
  <c r="W615" i="1" s="1"/>
  <c r="R591" i="1"/>
  <c r="T82" i="5" l="1"/>
  <c r="U46" i="5"/>
  <c r="O153" i="5"/>
  <c r="W127" i="5"/>
  <c r="U127" i="5"/>
  <c r="M153" i="5"/>
  <c r="T153" i="5"/>
  <c r="U136" i="5"/>
  <c r="U99" i="5"/>
  <c r="W99" i="5" s="1"/>
  <c r="T31" i="4"/>
  <c r="U5" i="4"/>
  <c r="U33" i="3"/>
  <c r="W33" i="3"/>
  <c r="W37" i="2"/>
  <c r="W357" i="2" s="1"/>
  <c r="W255" i="1"/>
  <c r="U259" i="1"/>
  <c r="T631" i="1"/>
  <c r="U629" i="1"/>
  <c r="O389" i="1"/>
  <c r="O651" i="1" s="1"/>
  <c r="W496" i="1"/>
  <c r="T472" i="1"/>
  <c r="U460" i="1"/>
  <c r="T434" i="1"/>
  <c r="U400" i="1"/>
  <c r="R389" i="1"/>
  <c r="U525" i="1"/>
  <c r="U294" i="1"/>
  <c r="T300" i="1"/>
  <c r="T451" i="1"/>
  <c r="U445" i="1"/>
  <c r="U550" i="1"/>
  <c r="T554" i="1"/>
  <c r="W174" i="1"/>
  <c r="U283" i="1"/>
  <c r="W277" i="1"/>
  <c r="W283" i="1" s="1"/>
  <c r="U496" i="1"/>
  <c r="W70" i="1"/>
  <c r="W72" i="1" s="1"/>
  <c r="U72" i="1"/>
  <c r="W366" i="1"/>
  <c r="W525" i="1"/>
  <c r="T317" i="1"/>
  <c r="W527" i="1"/>
  <c r="W541" i="1" s="1"/>
  <c r="U541" i="1"/>
  <c r="T259" i="1"/>
  <c r="R647" i="1"/>
  <c r="U174" i="1"/>
  <c r="M317" i="1"/>
  <c r="M651" i="1" s="1"/>
  <c r="T90" i="1"/>
  <c r="U88" i="1"/>
  <c r="T625" i="1"/>
  <c r="U623" i="1"/>
  <c r="W556" i="1"/>
  <c r="W568" i="1" s="1"/>
  <c r="U568" i="1"/>
  <c r="T55" i="1"/>
  <c r="U49" i="1"/>
  <c r="U231" i="1"/>
  <c r="U233" i="1" s="1"/>
  <c r="W307" i="1"/>
  <c r="W315" i="1" s="1"/>
  <c r="U315" i="1"/>
  <c r="U366" i="1"/>
  <c r="W66" i="1"/>
  <c r="W68" i="1" s="1"/>
  <c r="U68" i="1"/>
  <c r="T185" i="1"/>
  <c r="U183" i="1"/>
  <c r="W93" i="1"/>
  <c r="W95" i="1" s="1"/>
  <c r="U95" i="1"/>
  <c r="R317" i="1"/>
  <c r="W259" i="1"/>
  <c r="U38" i="1"/>
  <c r="T46" i="1"/>
  <c r="W231" i="1"/>
  <c r="W233" i="1" s="1"/>
  <c r="W74" i="1"/>
  <c r="W82" i="1" s="1"/>
  <c r="U80" i="1"/>
  <c r="W80" i="1" s="1"/>
  <c r="T82" i="1"/>
  <c r="T387" i="1"/>
  <c r="T389" i="1" s="1"/>
  <c r="U377" i="1"/>
  <c r="W105" i="1"/>
  <c r="W136" i="5" l="1"/>
  <c r="W150" i="5" s="1"/>
  <c r="U150" i="5"/>
  <c r="W46" i="5"/>
  <c r="W82" i="5" s="1"/>
  <c r="U82" i="5"/>
  <c r="U31" i="4"/>
  <c r="W5" i="4"/>
  <c r="W31" i="4" s="1"/>
  <c r="U185" i="1"/>
  <c r="W183" i="1"/>
  <c r="W185" i="1" s="1"/>
  <c r="T204" i="1"/>
  <c r="W88" i="1"/>
  <c r="W90" i="1" s="1"/>
  <c r="U90" i="1"/>
  <c r="W294" i="1"/>
  <c r="W300" i="1" s="1"/>
  <c r="W317" i="1" s="1"/>
  <c r="U300" i="1"/>
  <c r="U317" i="1" s="1"/>
  <c r="U631" i="1"/>
  <c r="W629" i="1"/>
  <c r="W631" i="1" s="1"/>
  <c r="W38" i="1"/>
  <c r="W46" i="1" s="1"/>
  <c r="U46" i="1"/>
  <c r="T647" i="1"/>
  <c r="T651" i="1" s="1"/>
  <c r="U387" i="1"/>
  <c r="U389" i="1" s="1"/>
  <c r="W377" i="1"/>
  <c r="W387" i="1" s="1"/>
  <c r="W389" i="1" s="1"/>
  <c r="W550" i="1"/>
  <c r="W554" i="1" s="1"/>
  <c r="U554" i="1"/>
  <c r="W400" i="1"/>
  <c r="W434" i="1" s="1"/>
  <c r="U434" i="1"/>
  <c r="W49" i="1"/>
  <c r="W55" i="1" s="1"/>
  <c r="U55" i="1"/>
  <c r="U625" i="1"/>
  <c r="W623" i="1"/>
  <c r="W625" i="1" s="1"/>
  <c r="R651" i="1"/>
  <c r="U451" i="1"/>
  <c r="W445" i="1"/>
  <c r="W451" i="1" s="1"/>
  <c r="U82" i="1"/>
  <c r="W460" i="1"/>
  <c r="W472" i="1" s="1"/>
  <c r="U472" i="1"/>
  <c r="U153" i="5" l="1"/>
  <c r="W153" i="5"/>
  <c r="W647" i="1"/>
  <c r="W204" i="1"/>
  <c r="U647" i="1"/>
  <c r="U204" i="1"/>
  <c r="U651" i="1" l="1"/>
  <c r="W651" i="1"/>
  <c r="W695" i="1" s="1"/>
</calcChain>
</file>

<file path=xl/sharedStrings.xml><?xml version="1.0" encoding="utf-8"?>
<sst xmlns="http://schemas.openxmlformats.org/spreadsheetml/2006/main" count="2148" uniqueCount="646">
  <si>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</si>
  <si>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</si>
  <si>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</si>
  <si>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</si>
  <si>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</si>
  <si>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</si>
  <si>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</si>
  <si>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</si>
  <si>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</si>
  <si>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</si>
  <si>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</si>
  <si>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</si>
  <si>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</si>
  <si>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</si>
  <si>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</si>
  <si>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</si>
  <si>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</si>
  <si>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</si>
  <si>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</si>
  <si>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</si>
  <si>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</si>
  <si>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</si>
  <si>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</si>
  <si>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</si>
  <si>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</si>
  <si>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</si>
  <si>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</si>
  <si>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</si>
  <si>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</si>
  <si>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</si>
  <si>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</si>
  <si>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</si>
  <si>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</si>
  <si>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</si>
  <si>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</si>
  <si>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</si>
  <si>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</si>
  <si>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</si>
  <si>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</si>
  <si>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</si>
  <si>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</si>
  <si>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</si>
  <si>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</si>
  <si>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</si>
  <si>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</si>
  <si>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</si>
  <si>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</si>
  <si>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</si>
  <si>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</si>
  <si>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</si>
  <si>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</si>
  <si>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</si>
  <si>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</si>
  <si>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</si>
  <si>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</si>
  <si>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</si>
  <si>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</si>
  <si>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</si>
  <si>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</si>
  <si>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</si>
  <si>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</si>
  <si>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</si>
  <si>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</si>
  <si>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</si>
  <si>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</si>
  <si>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</si>
  <si>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</si>
  <si>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</si>
  <si>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</si>
  <si>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</si>
  <si>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</si>
  <si>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</si>
  <si>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</si>
  <si>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</si>
  <si>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</si>
  <si>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</si>
  <si>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</si>
  <si>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</si>
  <si>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</si>
  <si>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</si>
  <si>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</si>
  <si>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</si>
  <si>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</si>
  <si>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</si>
  <si>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</si>
  <si>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</si>
  <si>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</si>
  <si>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</si>
  <si>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</si>
  <si>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</si>
  <si>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</si>
  <si>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</si>
  <si>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</si>
  <si>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</si>
  <si>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>CHAVEZ LARIOS URIEL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</si>
  <si>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</si>
  <si>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</si>
  <si>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</si>
  <si>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</si>
  <si>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</si>
  <si>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</si>
  <si>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</si>
  <si>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</si>
  <si>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</si>
  <si>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</si>
  <si>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</si>
  <si>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</si>
  <si>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</si>
  <si>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</si>
  <si>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</si>
  <si>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</si>
  <si>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</si>
  <si>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</si>
  <si>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</si>
  <si>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</si>
  <si>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</si>
  <si>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</si>
  <si>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</si>
  <si>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</si>
  <si>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</si>
  <si>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</si>
  <si>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</si>
  <si>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</si>
  <si>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</si>
  <si>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</si>
  <si>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</si>
  <si>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</si>
  <si>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</si>
  <si>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</si>
  <si>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</si>
  <si>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</si>
  <si>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</si>
  <si>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</si>
  <si>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</si>
  <si>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</si>
  <si>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PEREZ MARTINEZ JOSE(PERMISO)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</si>
  <si>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</si>
  <si>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</si>
  <si>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</si>
  <si>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</si>
  <si>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</si>
  <si>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</si>
  <si>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</si>
  <si>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</si>
  <si>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</si>
  <si>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</si>
  <si>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</si>
  <si>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</si>
  <si>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</si>
  <si>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</si>
  <si>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</si>
  <si>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</si>
  <si>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</si>
  <si>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</si>
  <si>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</si>
  <si>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</si>
  <si>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</si>
  <si>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</si>
  <si>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</si>
  <si>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</si>
  <si>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</si>
  <si>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</si>
  <si>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</si>
  <si>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</si>
  <si>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</si>
  <si>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</si>
  <si>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</si>
  <si>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</si>
  <si>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</si>
  <si>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</si>
  <si>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</si>
  <si>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</si>
  <si>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</si>
  <si>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</si>
  <si>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</si>
  <si>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</si>
  <si>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</si>
  <si>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</si>
  <si>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</si>
  <si>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</si>
  <si>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</si>
  <si>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</si>
  <si>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</si>
  <si>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</si>
  <si>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</si>
  <si>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</si>
  <si>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</si>
  <si>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</si>
  <si>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</si>
  <si>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</si>
  <si>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</si>
  <si>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</si>
  <si>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</si>
  <si>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</si>
  <si>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</si>
  <si>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</si>
  <si>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</si>
  <si>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</si>
  <si>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</si>
  <si>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</si>
  <si>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</si>
  <si>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</si>
  <si>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</si>
  <si>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</si>
  <si>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</si>
  <si>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</si>
  <si>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</si>
  <si>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</si>
  <si>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</si>
  <si>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</si>
  <si>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</si>
  <si>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</si>
  <si>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</si>
  <si>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</si>
  <si>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</si>
  <si>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</si>
  <si>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</si>
  <si>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</si>
  <si>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</si>
  <si>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</si>
  <si>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</si>
  <si>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</si>
  <si>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</si>
  <si>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</si>
  <si>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</si>
  <si>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</si>
  <si>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</si>
  <si>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</si>
  <si>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</si>
  <si>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</si>
  <si>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</si>
  <si>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</si>
  <si>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</si>
  <si>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</si>
  <si>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</si>
  <si>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</si>
  <si>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</si>
  <si>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</si>
  <si>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</si>
  <si>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</si>
  <si>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</si>
  <si>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</si>
  <si>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</si>
  <si>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</si>
  <si>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</si>
  <si>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</si>
  <si>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</si>
  <si>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</si>
  <si>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</si>
  <si>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</si>
  <si>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</si>
  <si>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</si>
  <si>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</si>
  <si>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</si>
  <si>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</si>
  <si>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</si>
  <si>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</si>
  <si>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</si>
  <si>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</si>
  <si>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</si>
  <si>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</si>
  <si>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</si>
  <si>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</si>
  <si>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</si>
  <si>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</si>
  <si>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</si>
  <si>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</si>
  <si>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</si>
  <si>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</si>
  <si>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</si>
  <si>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</si>
  <si>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</si>
  <si>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</si>
  <si>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</si>
  <si>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</si>
  <si>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</si>
  <si>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</si>
  <si>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</si>
  <si>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</si>
  <si>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</si>
  <si>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</si>
  <si>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</si>
  <si>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</si>
  <si>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</si>
  <si>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</si>
  <si>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</si>
  <si>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</si>
  <si>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</si>
  <si>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</si>
  <si>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</si>
  <si>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</si>
  <si>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</si>
  <si>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</si>
  <si>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</si>
  <si>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</si>
  <si>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</si>
  <si>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</si>
  <si>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</si>
  <si>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</si>
  <si>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</si>
  <si>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</si>
  <si>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</si>
  <si>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</si>
  <si>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</si>
  <si>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</si>
  <si>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</si>
  <si>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</si>
  <si>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</si>
  <si>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</si>
  <si>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</si>
  <si>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</si>
  <si>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</si>
  <si>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</si>
  <si>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</si>
  <si>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</si>
  <si>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</si>
  <si>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</si>
  <si>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</si>
  <si>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</si>
  <si>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</si>
  <si>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</si>
  <si>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</si>
  <si>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</si>
  <si>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</si>
  <si>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</si>
  <si>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</si>
  <si>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</si>
  <si>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</si>
  <si>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</si>
  <si>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</si>
  <si>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</si>
  <si>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</si>
  <si>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</si>
  <si>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</si>
  <si>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</si>
  <si>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</si>
  <si>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</si>
  <si>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</si>
  <si>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</si>
  <si>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</si>
  <si>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</si>
  <si>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</si>
  <si>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</si>
  <si>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</si>
  <si>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</si>
  <si>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</si>
  <si>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</si>
  <si>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</si>
  <si>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</si>
  <si>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</si>
  <si>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</si>
  <si>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</si>
  <si>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</si>
  <si>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</si>
  <si>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</si>
  <si>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</si>
  <si>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</si>
  <si>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</si>
  <si>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</si>
  <si>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</si>
  <si>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</si>
  <si>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</si>
  <si>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</si>
  <si>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</si>
  <si>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</si>
  <si>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</si>
  <si>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</si>
  <si>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</si>
  <si>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</si>
  <si>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</si>
  <si>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</si>
  <si>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</si>
  <si>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</si>
  <si>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</si>
  <si>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</si>
  <si>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</si>
  <si>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</si>
  <si>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</si>
  <si>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</si>
  <si>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</si>
  <si>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</si>
  <si>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</si>
  <si>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</si>
  <si>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</si>
  <si>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</si>
  <si>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</si>
  <si>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</si>
  <si>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</si>
  <si>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</si>
  <si>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</si>
  <si>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</si>
  <si>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</si>
  <si>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</si>
  <si>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</si>
  <si>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</si>
  <si>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</si>
  <si>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</si>
  <si>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</si>
  <si>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</si>
  <si>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</si>
  <si>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</si>
  <si>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</si>
  <si>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</si>
  <si>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</si>
  <si>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</si>
  <si>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</si>
  <si>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</si>
  <si>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</si>
  <si>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</si>
  <si>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</si>
  <si>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</si>
  <si>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</si>
  <si>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</si>
  <si>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</si>
  <si>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</si>
  <si>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</si>
  <si>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</si>
  <si>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</si>
  <si>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TOTAL EVENTUALES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</si>
  <si>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</si>
  <si>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</si>
  <si>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</si>
  <si>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</si>
  <si>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</si>
  <si>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</si>
  <si>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</si>
  <si>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</si>
  <si>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</si>
  <si>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 xml:space="preserve">                                                    SUMA </t>
  </si>
  <si>
    <t>TORRES GONZALEZ ISMAEL</t>
  </si>
  <si>
    <t>AYDNTE COMEDOR COMUNITARIO</t>
  </si>
  <si>
    <t>MARTINEZ BARON GUILLERMINA</t>
  </si>
  <si>
    <t>ENC COMEDOR COMUNITARIO</t>
  </si>
  <si>
    <t>JIMENEZ LARA SAUL</t>
  </si>
  <si>
    <t>CUBRE PERMISO</t>
  </si>
  <si>
    <t>MEZA SALAZAR MARICELA</t>
  </si>
  <si>
    <t>INSTRUCTORA DE AEROBICS</t>
  </si>
  <si>
    <t>PIZANO VAZQUEZ ALEJANDRO</t>
  </si>
  <si>
    <t>AUX DE OBRAS PUBLICAS</t>
  </si>
  <si>
    <t>RIVERA MENDEZ HECTOR</t>
  </si>
  <si>
    <t>AYUNTE DE MAQUINARIA</t>
  </si>
  <si>
    <t>PEREZ GARCIA JOSE</t>
  </si>
  <si>
    <t>GALLARDO AVILA JOSE</t>
  </si>
  <si>
    <t>AYUDTE DE MAQUINARIA</t>
  </si>
  <si>
    <t>MARTINEZ ARELLANO JOSE DE JESUS</t>
  </si>
  <si>
    <t>JIMENEZ ARELLANO BRIAN SAUL</t>
  </si>
  <si>
    <t>CUBRE VACACIONES BOMBERO</t>
  </si>
  <si>
    <t>EVANGELISTA CHAVEZ ADOLFO</t>
  </si>
  <si>
    <t>ESTEVES ACOSTA MARICELA</t>
  </si>
  <si>
    <t>MAESTRA DE INGLES</t>
  </si>
  <si>
    <t>SANTILLAN ORTEGA GUSTAVO ANGEL DE JESUS</t>
  </si>
  <si>
    <t>OFICIAL PROTECCION CIVIL</t>
  </si>
  <si>
    <t>BARAJAS FLORES GUADALUPE</t>
  </si>
  <si>
    <t>AYUDANTE PARQUES Y JARDINES</t>
  </si>
  <si>
    <t>SANCHEZ VALDOVINOS MARIA DE LA LUZ</t>
  </si>
  <si>
    <t>PROMOTOR DEPORTIVO</t>
  </si>
  <si>
    <t>LLAMAS GUERRERO ALDO FABIAN</t>
  </si>
  <si>
    <t>GOMEZ LOPEZ ISMAEL</t>
  </si>
  <si>
    <t>AUX DE COMPUTO</t>
  </si>
  <si>
    <t>RANGEL MUNGUIA J. GUADALUPE</t>
  </si>
  <si>
    <t>AYUDANTE DE MAQUINARIA</t>
  </si>
  <si>
    <t>VAZQUEZ REYES SABINO OSVALDO</t>
  </si>
  <si>
    <t>CHOFER CENTRO DE SALUD</t>
  </si>
  <si>
    <t>MUÑIZ GARCIA ENRIQUE</t>
  </si>
  <si>
    <t xml:space="preserve"> RASTRO</t>
  </si>
  <si>
    <t>HERNANDEZ SANDOVAL JOSE</t>
  </si>
  <si>
    <t>AUX DE OFICINA INSTITUTO DE LA JUVENTUD</t>
  </si>
  <si>
    <t>PEREZ MARTINEZ FCO. JAVIER</t>
  </si>
  <si>
    <t>VELADOR</t>
  </si>
  <si>
    <t>CUEVAS SOLORIO LEONARDO</t>
  </si>
  <si>
    <t xml:space="preserve">  FONTANERO</t>
  </si>
  <si>
    <t>LOPEZ BAEZA CESAR MISSAEL</t>
  </si>
  <si>
    <t>ALVAREZ PEREZ GABRIELA</t>
  </si>
  <si>
    <t>CUBRE VACACIONES AUX DE OFICINA</t>
  </si>
  <si>
    <t>TORRES GONZALEZ LUIS ANGEL</t>
  </si>
  <si>
    <t>ENC DE VALVULAS</t>
  </si>
  <si>
    <t>CARDENAS PULIDO LUIS</t>
  </si>
  <si>
    <t>AYDTE PARQUES Y JARDINES(PERMISO)</t>
  </si>
  <si>
    <t>BARAJAS LICEA ANTONIO</t>
  </si>
  <si>
    <t>MAGAÑA CARDENAS OSCAR FREDDY</t>
  </si>
  <si>
    <t>AYDTE PARQUES Y JARDINES</t>
  </si>
  <si>
    <t>BERNABE ROMERO ROSALBA</t>
  </si>
  <si>
    <t>JARDINERO SANTIAGO</t>
  </si>
  <si>
    <t>CORDOVA CORTEZ JORGE ALBERTO</t>
  </si>
  <si>
    <t>AYDTE SERV GRALES</t>
  </si>
  <si>
    <t>GALLEGOS ROMERO ADAN</t>
  </si>
  <si>
    <t>ORNAMENTISTA</t>
  </si>
  <si>
    <t>HERRERA MARTINEZ SUSANA ESMERALDA</t>
  </si>
  <si>
    <t>INTENDENTE CADER</t>
  </si>
  <si>
    <t>AUXILIAR ALBAÑIL</t>
  </si>
  <si>
    <t>CONTRERAS GARCIA EVERARDO</t>
  </si>
  <si>
    <t>ENC CANCHA LA LOMA</t>
  </si>
  <si>
    <t>ALBAÑIL</t>
  </si>
  <si>
    <t>MEDRANO CLAUSTRO ALEJANDRO CRUZ</t>
  </si>
  <si>
    <t>VARGAS MANRIQUEZ EDNA LIZETH</t>
  </si>
  <si>
    <t>DIRECTORA COPLADEMUN</t>
  </si>
  <si>
    <t>AUXILIAR DE ALBAÑIL</t>
  </si>
  <si>
    <t>ASCENCION DELGADILLO MAGDALENO</t>
  </si>
  <si>
    <t>PERIFONEO</t>
  </si>
  <si>
    <t>OPERADOR  MAQUINARIA</t>
  </si>
  <si>
    <t>FLORES LOPEZ MIGUEL</t>
  </si>
  <si>
    <t>AUX DE RASTRO</t>
  </si>
  <si>
    <t>PULIDO DIAZ ALONSO</t>
  </si>
  <si>
    <t>ENC. DE ECOLOGIA</t>
  </si>
  <si>
    <t>RIVERA VALENCIA JOSE MANUEL</t>
  </si>
  <si>
    <t>AYUDANTE MECANICO</t>
  </si>
  <si>
    <t>OLIVERA CHAVEZ AGUSTIN</t>
  </si>
  <si>
    <t>AYNTE PARQUES Y JARDINES</t>
  </si>
  <si>
    <t>SILVA ALONSO JUAN PABLO</t>
  </si>
  <si>
    <t>DIRECTOR DE DEPORTES</t>
  </si>
  <si>
    <t>GARCIA SANCHEZ  JORGE</t>
  </si>
  <si>
    <t>VAZQUEZ PANTOJA J. JESUS ANTONIO</t>
  </si>
  <si>
    <t>PEREZ PANDURO RAUL</t>
  </si>
  <si>
    <t>VELADOR MERCADO</t>
  </si>
  <si>
    <t>LICEA MEDRANO EVERARDO</t>
  </si>
  <si>
    <t>RAMIREZ AVALOS JULIO CESAR</t>
  </si>
  <si>
    <t>DIR INSTITUTO DE LA JUVENTUD</t>
  </si>
  <si>
    <t>ARAIZA CHAVEZ ALVARO GIBRAN</t>
  </si>
  <si>
    <t>AUX DE OFICINA</t>
  </si>
  <si>
    <t>AYUDANTE MAQUINARIA</t>
  </si>
  <si>
    <t>BUENROSTRO RIOS JUAN</t>
  </si>
  <si>
    <t>DIR INSTITUTO DEL ADULTO MAYOR</t>
  </si>
  <si>
    <t>CONTRERAS CRUZ JUAN JOSE</t>
  </si>
  <si>
    <t>MAESTRO DEL MARIACHI MUNICIPAL</t>
  </si>
  <si>
    <t>ROMERO VARGAS JESUS VENUSTIANO</t>
  </si>
  <si>
    <t>ENCARGADO CANCHA EJIDAL</t>
  </si>
  <si>
    <t>CORTES AGUILAR MARIA DEL ROSARIO</t>
  </si>
  <si>
    <t>CUBRE VACACIONES INTENDENTE</t>
  </si>
  <si>
    <t>DIAZ PANDURO LUCIANO</t>
  </si>
  <si>
    <t>ENC DE POLIDEPORTIVO</t>
  </si>
  <si>
    <t>ARRIAGA MAGAÑA JOSSELYN GUADALUPE</t>
  </si>
  <si>
    <t>AUX DE OFICINA MUSEO</t>
  </si>
  <si>
    <t>BARAJAS FLORES JOSE</t>
  </si>
  <si>
    <t>CUADRILLA LUMBREROS (OFICIAL)</t>
  </si>
  <si>
    <t>OPER.MAQ.RETROEX. (CUBRE VACACIONES)</t>
  </si>
  <si>
    <t>RAMOS ACEVEDO ALEJANDRO</t>
  </si>
  <si>
    <t>MICHEL MARTINEZ ALEXIX RENE</t>
  </si>
  <si>
    <t>MUNGUIA SANCHEZ EMMANUEL</t>
  </si>
  <si>
    <t>LOPEZ MEJIA HILDA</t>
  </si>
  <si>
    <t>ENC DE BAÑOS PUBLICOS</t>
  </si>
  <si>
    <t>MORENO CUEVAS JULIO CESAR</t>
  </si>
  <si>
    <t>ARIAS UREÑA ABEL</t>
  </si>
  <si>
    <t>BARREDERO</t>
  </si>
  <si>
    <t>TORRES VENEGAS SANDOR ALBERTO</t>
  </si>
  <si>
    <t>ENC. PARQUES Y JARDINES</t>
  </si>
  <si>
    <t>HERRERA BARAJAS JORGE ANTONIO</t>
  </si>
  <si>
    <t>AUX DE CONTRALORIA</t>
  </si>
  <si>
    <t>TURISMO (KIOSKO DE INFORMACION)</t>
  </si>
  <si>
    <t>AYUNT. MAQUINARIA</t>
  </si>
  <si>
    <t>MORFIN ALVAREZ JUAN MANUEL</t>
  </si>
  <si>
    <t>UNIDAD DE TRANSPARENCIA</t>
  </si>
  <si>
    <t>SANCHEZ GARCIA SERGIO</t>
  </si>
  <si>
    <t>AUX. ALBAÑIL</t>
  </si>
  <si>
    <t>GUEVARA PEREZ MARIA ISABEL</t>
  </si>
  <si>
    <t>CENSO DE CONSTRUCCION</t>
  </si>
  <si>
    <t>PARTIDA MORENO JOSE ANGEL</t>
  </si>
  <si>
    <t>AYUDANTE SER GRALES</t>
  </si>
  <si>
    <t>FLORES LUPERCIO ARTURO</t>
  </si>
  <si>
    <t>AYUNT. OBRAS PUBLICAS</t>
  </si>
  <si>
    <t>FLORES ASCENCIO MANUEL ARTURO</t>
  </si>
  <si>
    <t>AYUDANTE DE ALBAÑIL</t>
  </si>
  <si>
    <t>POLANCO CORTEZ JESUS ALBERTO</t>
  </si>
  <si>
    <t>CUBRE INCAPACIDAD</t>
  </si>
  <si>
    <t>MORFIN MENDOZA MA.  CARMEN</t>
  </si>
  <si>
    <t>INT. CASA DE SALUD LA PURISIMA</t>
  </si>
  <si>
    <t>PERSONAL EVENTUAL</t>
  </si>
  <si>
    <t>ASOCIAS. CIV.</t>
  </si>
  <si>
    <t>TRABAJ</t>
  </si>
  <si>
    <t>DESCUNT</t>
  </si>
  <si>
    <t xml:space="preserve">SUBSIDIO </t>
  </si>
  <si>
    <t>SUMA</t>
  </si>
  <si>
    <t>MAGAÑA VENEGAS ALVARO</t>
  </si>
  <si>
    <t>INSTRUCTOR DE BANDA DE GUERRA</t>
  </si>
  <si>
    <t>ORTIZ CISNEROS EVELIA</t>
  </si>
  <si>
    <t>CUBRE VACACIONES JARDINERO</t>
  </si>
  <si>
    <t>REBOLLEDO MARQUEZ MIGUEL ANGEL</t>
  </si>
  <si>
    <t>PROMOTOR DE CULTURA</t>
  </si>
  <si>
    <t>DE LOS SANTOS CHAVEZ JACINTO</t>
  </si>
  <si>
    <t>OLIVERA DIAZ EVA GUADALUPE</t>
  </si>
  <si>
    <t>AUX DE JUZGADO MENOR</t>
  </si>
  <si>
    <t>MUNGUIA BORQUEZ GABRIELA</t>
  </si>
  <si>
    <t>ENC DE PROYECTOS</t>
  </si>
  <si>
    <t>ALMANZAR MORFIN JESUS</t>
  </si>
  <si>
    <t>ESPINOZA MARTINEZ OCTAVIANO</t>
  </si>
  <si>
    <t>OFICIAL DE PROTECCION CIVIL</t>
  </si>
  <si>
    <t>CONTRERAS RODRIGUEZ JOSE ANTONIO</t>
  </si>
  <si>
    <t>TORRES SERRANO ALDO ALEJANDRO</t>
  </si>
  <si>
    <t>SUB-DIRECTOR DE AGUA POTABLE</t>
  </si>
  <si>
    <t>PANDURO ROMERO JOSE GUADALUPE</t>
  </si>
  <si>
    <t>ANGUIANO MONTES DE OCA MIGUEL ANGEL</t>
  </si>
  <si>
    <t>AYUDANTE DE SERV GRALES</t>
  </si>
  <si>
    <t>VAZQUEZ BARAJAS ADELA</t>
  </si>
  <si>
    <t>JEFA DE PLANEACION</t>
  </si>
  <si>
    <t>MORFIN ALVAREZ JESUS</t>
  </si>
  <si>
    <t>SECRETARIO PARTICULAR</t>
  </si>
  <si>
    <t>TOTAL CUADRILLA LUMBREROS</t>
  </si>
  <si>
    <t>OFICIAL</t>
  </si>
  <si>
    <t>RODRIGUEZ MUÑIZ RAMON</t>
  </si>
  <si>
    <t>BARON MENDOZA LUIS</t>
  </si>
  <si>
    <t>GONZALEZ LOPEZ JOSE ERNESTO</t>
  </si>
  <si>
    <t>CANDELARIO MARIA IGNACIO</t>
  </si>
  <si>
    <t>RAMIREZ MARTINEZ RAMIRO</t>
  </si>
  <si>
    <t>GONZALEZ CONTRERAS JUAN MANUEL</t>
  </si>
  <si>
    <t>BARON DIAZ ANTONIO</t>
  </si>
  <si>
    <t>VILLA GALLEGOS FRANCISCO</t>
  </si>
  <si>
    <t>SILVA GARCIA JOSE ALFREDO</t>
  </si>
  <si>
    <t>CORTEZ CORTEZ J. GUADALUPE</t>
  </si>
  <si>
    <t>CABO</t>
  </si>
  <si>
    <t>PERSONAL CUADRILLA DE LUMBREROS</t>
  </si>
  <si>
    <t>ASOCIA. CIV.</t>
  </si>
  <si>
    <t>APORT. VOLUNT</t>
  </si>
  <si>
    <t>ISR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</si>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</sst>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_-;\-* #,##0.0_-;_-* &quot;-&quot;??_-;_-@_-"/>
    <numFmt numFmtId="165" formatCode="_-* #,##0.00_-;\-* #,##0.00_-;_-* &quot;-&quot;??_-;_-@_-"/>
    <numFmt numFmtId="166" formatCode="#,##0.000_ ;\-#,##0.000\ "/>
    <numFmt numFmtId="167" formatCode="_-&quot;$&quot;* #,##0.00_-;\-&quot;$&quot;* #,##0.00_-;_-&quot;$&quot;* &quot;-&quot;??_-;_-@_-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color theme="1"/>
      <name val="Arial"/>
      <family val="2"/>
    </font>
    <font>
      <sz val="21"/>
      <color theme="1"/>
      <name val="Arial"/>
      <family val="2"/>
    </font>
    <font>
      <b/>
      <i/>
      <sz val="21"/>
      <name val="Arial"/>
      <family val="2"/>
    </font>
    <font>
      <b/>
      <sz val="21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b/>
      <sz val="21"/>
      <color indexed="63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84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165" fontId="18" fillId="5" borderId="13" xfId="1" applyNumberFormat="1" applyFont="1" applyFill="1" applyBorder="1" applyAlignment="1"/>
    <xf numFmtId="0" fontId="19" fillId="5" borderId="0" xfId="1" applyFont="1" applyFill="1" applyBorder="1" applyAlignment="1"/>
    <xf numFmtId="0" fontId="17" fillId="7" borderId="0" xfId="1" applyFont="1" applyFill="1" applyBorder="1" applyAlignment="1"/>
    <xf numFmtId="0" fontId="20" fillId="7" borderId="0" xfId="1" applyFont="1" applyFill="1" applyBorder="1" applyAlignment="1"/>
    <xf numFmtId="0" fontId="21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wrapText="1"/>
    </xf>
    <xf numFmtId="0" fontId="21" fillId="8" borderId="1" xfId="1" applyFont="1" applyFill="1" applyBorder="1" applyAlignment="1">
      <alignment horizontal="center"/>
    </xf>
    <xf numFmtId="0" fontId="21" fillId="9" borderId="19" xfId="1" applyFont="1" applyFill="1" applyBorder="1" applyAlignment="1">
      <alignment horizontal="center"/>
    </xf>
    <xf numFmtId="0" fontId="22" fillId="8" borderId="1" xfId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/>
    <xf numFmtId="0" fontId="17" fillId="0" borderId="0" xfId="1" applyFont="1" applyFill="1" applyBorder="1" applyAlignment="1"/>
    <xf numFmtId="0" fontId="20" fillId="0" borderId="0" xfId="1" applyFont="1" applyFill="1" applyBorder="1" applyAlignment="1"/>
    <xf numFmtId="165" fontId="21" fillId="0" borderId="8" xfId="1" applyNumberFormat="1" applyFont="1" applyBorder="1" applyAlignment="1">
      <alignment horizontal="center"/>
    </xf>
    <xf numFmtId="165" fontId="21" fillId="0" borderId="8" xfId="2" applyNumberFormat="1" applyFont="1" applyFill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23" fillId="0" borderId="8" xfId="2" applyNumberFormat="1" applyFont="1" applyBorder="1" applyAlignment="1">
      <alignment horizontal="center"/>
    </xf>
    <xf numFmtId="165" fontId="24" fillId="0" borderId="8" xfId="2" applyNumberFormat="1" applyFont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5" fontId="24" fillId="0" borderId="8" xfId="2" applyNumberFormat="1" applyFont="1" applyFill="1" applyBorder="1" applyAlignment="1">
      <alignment horizontal="center"/>
    </xf>
    <xf numFmtId="0" fontId="21" fillId="0" borderId="8" xfId="1" applyFont="1" applyBorder="1" applyAlignment="1">
      <alignment horizontal="center"/>
    </xf>
    <xf numFmtId="0" fontId="21" fillId="0" borderId="8" xfId="1" applyFont="1" applyBorder="1" applyAlignment="1">
      <alignment horizontal="center" wrapText="1"/>
    </xf>
    <xf numFmtId="0" fontId="17" fillId="5" borderId="7" xfId="1" applyFont="1" applyFill="1" applyBorder="1" applyAlignment="1"/>
    <xf numFmtId="0" fontId="21" fillId="5" borderId="7" xfId="1" applyFont="1" applyFill="1" applyBorder="1" applyAlignment="1">
      <alignment wrapText="1"/>
    </xf>
    <xf numFmtId="165" fontId="21" fillId="0" borderId="4" xfId="1" applyNumberFormat="1" applyFont="1" applyBorder="1" applyAlignment="1">
      <alignment horizontal="center"/>
    </xf>
    <xf numFmtId="165" fontId="21" fillId="0" borderId="4" xfId="2" applyNumberFormat="1" applyFont="1" applyFill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24" fillId="0" borderId="4" xfId="2" applyNumberFormat="1" applyFont="1" applyBorder="1" applyAlignment="1">
      <alignment horizontal="center"/>
    </xf>
    <xf numFmtId="166" fontId="24" fillId="0" borderId="4" xfId="2" applyNumberFormat="1" applyFont="1" applyBorder="1" applyAlignment="1">
      <alignment horizontal="center"/>
    </xf>
    <xf numFmtId="165" fontId="24" fillId="0" borderId="4" xfId="2" applyNumberFormat="1" applyFont="1" applyFill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 wrapText="1"/>
    </xf>
    <xf numFmtId="0" fontId="21" fillId="5" borderId="7" xfId="1" applyFont="1" applyFill="1" applyBorder="1" applyAlignment="1">
      <alignment horizontal="right"/>
    </xf>
    <xf numFmtId="165" fontId="21" fillId="0" borderId="7" xfId="2" applyNumberFormat="1" applyFont="1" applyBorder="1" applyAlignment="1">
      <alignment horizontal="center"/>
    </xf>
    <xf numFmtId="0" fontId="21" fillId="5" borderId="7" xfId="1" applyFont="1" applyFill="1" applyBorder="1" applyAlignment="1">
      <alignment horizontal="right" wrapText="1"/>
    </xf>
    <xf numFmtId="165" fontId="21" fillId="0" borderId="10" xfId="1" applyNumberFormat="1" applyFont="1" applyBorder="1" applyAlignment="1">
      <alignment horizontal="center"/>
    </xf>
    <xf numFmtId="165" fontId="21" fillId="0" borderId="10" xfId="2" applyNumberFormat="1" applyFont="1" applyFill="1" applyBorder="1" applyAlignment="1">
      <alignment horizontal="center"/>
    </xf>
    <xf numFmtId="165" fontId="21" fillId="0" borderId="10" xfId="2" applyNumberFormat="1" applyFont="1" applyBorder="1" applyAlignment="1">
      <alignment horizontal="center"/>
    </xf>
    <xf numFmtId="165" fontId="23" fillId="0" borderId="10" xfId="2" applyNumberFormat="1" applyFont="1" applyBorder="1" applyAlignment="1">
      <alignment horizontal="center"/>
    </xf>
    <xf numFmtId="165" fontId="24" fillId="0" borderId="10" xfId="2" applyNumberFormat="1" applyFont="1" applyBorder="1" applyAlignment="1">
      <alignment horizontal="center"/>
    </xf>
    <xf numFmtId="166" fontId="24" fillId="0" borderId="10" xfId="2" applyNumberFormat="1" applyFont="1" applyBorder="1" applyAlignment="1">
      <alignment horizontal="center"/>
    </xf>
    <xf numFmtId="165" fontId="24" fillId="0" borderId="10" xfId="2" applyNumberFormat="1" applyFont="1" applyFill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0" borderId="10" xfId="1" applyFont="1" applyBorder="1" applyAlignment="1">
      <alignment horizontal="center" wrapText="1"/>
    </xf>
    <xf numFmtId="165" fontId="21" fillId="0" borderId="7" xfId="1" applyNumberFormat="1" applyFont="1" applyBorder="1" applyAlignment="1">
      <alignment horizontal="center"/>
    </xf>
    <xf numFmtId="165" fontId="21" fillId="0" borderId="7" xfId="2" applyNumberFormat="1" applyFont="1" applyFill="1" applyBorder="1" applyAlignment="1">
      <alignment horizontal="center"/>
    </xf>
    <xf numFmtId="165" fontId="23" fillId="0" borderId="7" xfId="2" applyNumberFormat="1" applyFont="1" applyBorder="1" applyAlignment="1">
      <alignment horizontal="center"/>
    </xf>
    <xf numFmtId="165" fontId="24" fillId="0" borderId="7" xfId="2" applyNumberFormat="1" applyFont="1" applyBorder="1" applyAlignment="1">
      <alignment horizontal="center"/>
    </xf>
    <xf numFmtId="166" fontId="24" fillId="0" borderId="7" xfId="2" applyNumberFormat="1" applyFont="1" applyBorder="1" applyAlignment="1">
      <alignment horizontal="center"/>
    </xf>
    <xf numFmtId="165" fontId="24" fillId="0" borderId="7" xfId="2" applyNumberFormat="1" applyFont="1" applyFill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7" xfId="1" applyFont="1" applyBorder="1" applyAlignment="1">
      <alignment horizontal="center" wrapText="1"/>
    </xf>
    <xf numFmtId="0" fontId="21" fillId="5" borderId="7" xfId="1" applyFont="1" applyFill="1" applyBorder="1" applyAlignment="1"/>
    <xf numFmtId="165" fontId="21" fillId="0" borderId="7" xfId="1" applyNumberFormat="1" applyFont="1" applyBorder="1" applyAlignment="1">
      <alignment horizontal="center"/>
    </xf>
    <xf numFmtId="165" fontId="21" fillId="0" borderId="7" xfId="2" applyNumberFormat="1" applyFont="1" applyFill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23" fillId="0" borderId="7" xfId="2" applyNumberFormat="1" applyFont="1" applyBorder="1" applyAlignment="1">
      <alignment horizontal="center"/>
    </xf>
    <xf numFmtId="165" fontId="24" fillId="0" borderId="7" xfId="2" applyNumberFormat="1" applyFont="1" applyBorder="1" applyAlignment="1">
      <alignment horizontal="center"/>
    </xf>
    <xf numFmtId="166" fontId="24" fillId="0" borderId="7" xfId="2" applyNumberFormat="1" applyFont="1" applyBorder="1" applyAlignment="1">
      <alignment horizontal="center"/>
    </xf>
    <xf numFmtId="165" fontId="24" fillId="0" borderId="7" xfId="2" applyNumberFormat="1" applyFont="1" applyFill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7" xfId="1" applyFont="1" applyBorder="1" applyAlignment="1">
      <alignment horizontal="center" wrapText="1"/>
    </xf>
    <xf numFmtId="165" fontId="24" fillId="5" borderId="7" xfId="2" applyNumberFormat="1" applyFont="1" applyFill="1" applyBorder="1" applyAlignment="1">
      <alignment horizontal="center"/>
    </xf>
    <xf numFmtId="0" fontId="21" fillId="5" borderId="7" xfId="1" applyFont="1" applyFill="1" applyBorder="1" applyAlignment="1">
      <alignment horizontal="left"/>
    </xf>
    <xf numFmtId="165" fontId="24" fillId="5" borderId="7" xfId="2" applyNumberFormat="1" applyFont="1" applyFill="1" applyBorder="1" applyAlignment="1">
      <alignment horizontal="center"/>
    </xf>
    <xf numFmtId="0" fontId="17" fillId="0" borderId="7" xfId="1" applyFont="1" applyBorder="1" applyAlignment="1"/>
    <xf numFmtId="0" fontId="17" fillId="0" borderId="37" xfId="1" applyFont="1" applyBorder="1" applyAlignment="1"/>
    <xf numFmtId="165" fontId="23" fillId="5" borderId="7" xfId="2" applyNumberFormat="1" applyFont="1" applyFill="1" applyBorder="1" applyAlignment="1">
      <alignment horizontal="center"/>
    </xf>
    <xf numFmtId="166" fontId="24" fillId="5" borderId="7" xfId="2" applyNumberFormat="1" applyFont="1" applyFill="1" applyBorder="1" applyAlignment="1">
      <alignment horizontal="center"/>
    </xf>
    <xf numFmtId="0" fontId="21" fillId="5" borderId="7" xfId="1" applyFont="1" applyFill="1" applyBorder="1" applyAlignment="1">
      <alignment horizontal="left" wrapText="1"/>
    </xf>
    <xf numFmtId="165" fontId="23" fillId="5" borderId="7" xfId="2" applyNumberFormat="1" applyFont="1" applyFill="1" applyBorder="1" applyAlignment="1">
      <alignment horizontal="center"/>
    </xf>
    <xf numFmtId="166" fontId="24" fillId="5" borderId="7" xfId="2" applyNumberFormat="1" applyFont="1" applyFill="1" applyBorder="1" applyAlignment="1">
      <alignment horizontal="center"/>
    </xf>
    <xf numFmtId="0" fontId="21" fillId="3" borderId="7" xfId="1" applyFont="1" applyFill="1" applyBorder="1" applyAlignment="1">
      <alignment horizontal="left" wrapText="1"/>
    </xf>
    <xf numFmtId="0" fontId="21" fillId="3" borderId="7" xfId="1" applyFont="1" applyFill="1" applyBorder="1" applyAlignment="1">
      <alignment wrapText="1"/>
    </xf>
    <xf numFmtId="0" fontId="24" fillId="5" borderId="7" xfId="1" applyFont="1" applyFill="1" applyBorder="1" applyAlignment="1">
      <alignment horizontal="right"/>
    </xf>
    <xf numFmtId="0" fontId="21" fillId="0" borderId="7" xfId="1" applyFont="1" applyBorder="1" applyAlignment="1">
      <alignment horizontal="right" wrapText="1"/>
    </xf>
    <xf numFmtId="0" fontId="21" fillId="3" borderId="7" xfId="1" applyFont="1" applyFill="1" applyBorder="1" applyAlignment="1"/>
    <xf numFmtId="0" fontId="24" fillId="5" borderId="7" xfId="1" applyFont="1" applyFill="1" applyBorder="1" applyAlignment="1">
      <alignment horizontal="right" wrapText="1"/>
    </xf>
    <xf numFmtId="0" fontId="24" fillId="0" borderId="7" xfId="1" applyFont="1" applyBorder="1" applyAlignment="1">
      <alignment horizontal="right"/>
    </xf>
    <xf numFmtId="0" fontId="21" fillId="3" borderId="7" xfId="1" applyFont="1" applyFill="1" applyBorder="1" applyAlignment="1">
      <alignment horizontal="right"/>
    </xf>
    <xf numFmtId="0" fontId="18" fillId="3" borderId="7" xfId="1" applyFont="1" applyFill="1" applyBorder="1" applyAlignment="1">
      <alignment horizontal="left" wrapText="1"/>
    </xf>
    <xf numFmtId="165" fontId="24" fillId="0" borderId="7" xfId="2" applyFont="1" applyFill="1" applyBorder="1" applyAlignment="1">
      <alignment horizontal="center"/>
    </xf>
    <xf numFmtId="0" fontId="17" fillId="0" borderId="0" xfId="1" applyFont="1" applyAlignment="1"/>
    <xf numFmtId="0" fontId="21" fillId="0" borderId="7" xfId="1" applyFont="1" applyBorder="1" applyAlignment="1">
      <alignment horizontal="right"/>
    </xf>
    <xf numFmtId="0" fontId="17" fillId="5" borderId="7" xfId="1" applyFont="1" applyFill="1" applyBorder="1"/>
    <xf numFmtId="0" fontId="21" fillId="5" borderId="7" xfId="1" applyFont="1" applyFill="1" applyBorder="1"/>
    <xf numFmtId="167" fontId="17" fillId="0" borderId="7" xfId="1" applyNumberFormat="1" applyFont="1" applyBorder="1"/>
    <xf numFmtId="167" fontId="21" fillId="0" borderId="7" xfId="1" applyNumberFormat="1" applyFont="1" applyBorder="1" applyAlignment="1">
      <alignment horizontal="right" wrapText="1"/>
    </xf>
    <xf numFmtId="0" fontId="17" fillId="0" borderId="7" xfId="1" applyFont="1" applyBorder="1"/>
    <xf numFmtId="0" fontId="17" fillId="0" borderId="0" xfId="1" applyFont="1" applyFill="1"/>
    <xf numFmtId="167" fontId="21" fillId="0" borderId="7" xfId="1" applyNumberFormat="1" applyFont="1" applyFill="1" applyBorder="1" applyAlignment="1">
      <alignment horizontal="right"/>
    </xf>
    <xf numFmtId="167" fontId="21" fillId="3" borderId="7" xfId="1" applyNumberFormat="1" applyFont="1" applyFill="1" applyBorder="1" applyAlignment="1">
      <alignment wrapText="1"/>
    </xf>
    <xf numFmtId="167" fontId="17" fillId="0" borderId="7" xfId="1" applyNumberFormat="1" applyFont="1" applyFill="1" applyBorder="1"/>
    <xf numFmtId="167" fontId="21" fillId="5" borderId="7" xfId="1" applyNumberFormat="1" applyFont="1" applyFill="1" applyBorder="1" applyAlignment="1">
      <alignment wrapText="1"/>
    </xf>
    <xf numFmtId="0" fontId="24" fillId="5" borderId="7" xfId="1" applyFont="1" applyFill="1" applyBorder="1"/>
    <xf numFmtId="0" fontId="24" fillId="5" borderId="7" xfId="1" applyFont="1" applyFill="1" applyBorder="1" applyAlignment="1">
      <alignment wrapText="1"/>
    </xf>
    <xf numFmtId="0" fontId="24" fillId="0" borderId="7" xfId="1" applyFont="1" applyBorder="1" applyAlignment="1">
      <alignment horizontal="right" wrapText="1"/>
    </xf>
    <xf numFmtId="0" fontId="17" fillId="2" borderId="0" xfId="1" applyFont="1" applyFill="1" applyAlignment="1">
      <alignment horizontal="center"/>
    </xf>
    <xf numFmtId="0" fontId="21" fillId="2" borderId="7" xfId="1" applyFont="1" applyFill="1" applyBorder="1" applyAlignment="1">
      <alignment horizontal="left" vertical="center"/>
    </xf>
    <xf numFmtId="0" fontId="21" fillId="5" borderId="7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1" fillId="4" borderId="7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/>
    </xf>
    <xf numFmtId="0" fontId="21" fillId="4" borderId="7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9" fontId="17" fillId="4" borderId="7" xfId="1" applyNumberFormat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4" borderId="7" xfId="1" applyFont="1" applyFill="1" applyBorder="1" applyAlignment="1">
      <alignment horizontal="center" vertical="center"/>
    </xf>
    <xf numFmtId="0" fontId="21" fillId="4" borderId="7" xfId="1" applyFont="1" applyFill="1" applyBorder="1" applyAlignment="1"/>
    <xf numFmtId="0" fontId="21" fillId="4" borderId="7" xfId="1" applyFont="1" applyFill="1" applyBorder="1" applyAlignment="1">
      <alignment horizontal="center"/>
    </xf>
    <xf numFmtId="0" fontId="17" fillId="0" borderId="0" xfId="1" applyFont="1" applyBorder="1"/>
    <xf numFmtId="168" fontId="24" fillId="0" borderId="7" xfId="2" applyNumberFormat="1" applyFont="1" applyBorder="1" applyAlignment="1">
      <alignment horizontal="center"/>
    </xf>
    <xf numFmtId="0" fontId="24" fillId="0" borderId="7" xfId="1" applyFont="1" applyBorder="1" applyAlignment="1">
      <alignment wrapText="1"/>
    </xf>
    <xf numFmtId="0" fontId="24" fillId="3" borderId="7" xfId="1" applyFont="1" applyFill="1" applyBorder="1"/>
    <xf numFmtId="165" fontId="23" fillId="0" borderId="7" xfId="2" applyNumberFormat="1" applyFont="1" applyFill="1" applyBorder="1" applyAlignment="1">
      <alignment horizontal="center"/>
    </xf>
    <xf numFmtId="0" fontId="21" fillId="0" borderId="7" xfId="1" applyFont="1" applyFill="1" applyBorder="1" applyAlignment="1">
      <alignment horizontal="center"/>
    </xf>
    <xf numFmtId="166" fontId="24" fillId="0" borderId="7" xfId="2" applyNumberFormat="1" applyFont="1" applyFill="1" applyBorder="1" applyAlignment="1">
      <alignment horizontal="center"/>
    </xf>
    <xf numFmtId="0" fontId="21" fillId="0" borderId="0" xfId="1" applyFont="1" applyBorder="1" applyAlignment="1">
      <alignment horizontal="center"/>
    </xf>
    <xf numFmtId="165" fontId="24" fillId="0" borderId="0" xfId="2" applyNumberFormat="1" applyFont="1" applyBorder="1" applyAlignment="1">
      <alignment horizontal="center"/>
    </xf>
    <xf numFmtId="168" fontId="24" fillId="0" borderId="0" xfId="2" applyNumberFormat="1" applyFont="1" applyBorder="1" applyAlignment="1">
      <alignment horizontal="center"/>
    </xf>
    <xf numFmtId="165" fontId="24" fillId="0" borderId="0" xfId="2" applyFont="1" applyFill="1" applyBorder="1" applyAlignment="1">
      <alignment horizontal="center"/>
    </xf>
    <xf numFmtId="0" fontId="24" fillId="0" borderId="0" xfId="1" applyFont="1" applyBorder="1" applyAlignment="1">
      <alignment horizontal="right"/>
    </xf>
    <xf numFmtId="165" fontId="23" fillId="0" borderId="8" xfId="2" applyNumberFormat="1" applyFont="1" applyFill="1" applyBorder="1" applyAlignment="1">
      <alignment horizontal="center"/>
    </xf>
    <xf numFmtId="168" fontId="24" fillId="0" borderId="8" xfId="2" applyNumberFormat="1" applyFont="1" applyBorder="1" applyAlignment="1">
      <alignment horizontal="center"/>
    </xf>
    <xf numFmtId="165" fontId="24" fillId="0" borderId="8" xfId="2" applyFont="1" applyFill="1" applyBorder="1" applyAlignment="1">
      <alignment horizontal="center"/>
    </xf>
    <xf numFmtId="0" fontId="26" fillId="0" borderId="7" xfId="1" applyFont="1" applyBorder="1"/>
    <xf numFmtId="165" fontId="23" fillId="0" borderId="4" xfId="2" applyNumberFormat="1" applyFont="1" applyFill="1" applyBorder="1" applyAlignment="1">
      <alignment horizontal="center"/>
    </xf>
    <xf numFmtId="168" fontId="24" fillId="0" borderId="4" xfId="2" applyNumberFormat="1" applyFont="1" applyBorder="1" applyAlignment="1">
      <alignment horizontal="center"/>
    </xf>
    <xf numFmtId="165" fontId="24" fillId="0" borderId="4" xfId="2" applyFont="1" applyFill="1" applyBorder="1" applyAlignment="1">
      <alignment horizontal="center"/>
    </xf>
    <xf numFmtId="165" fontId="21" fillId="0" borderId="8" xfId="2" applyFont="1" applyBorder="1" applyAlignment="1">
      <alignment horizontal="center"/>
    </xf>
    <xf numFmtId="165" fontId="21" fillId="0" borderId="4" xfId="2" applyFont="1" applyBorder="1" applyAlignment="1">
      <alignment horizontal="center"/>
    </xf>
    <xf numFmtId="0" fontId="24" fillId="0" borderId="7" xfId="1" applyFont="1" applyBorder="1"/>
    <xf numFmtId="0" fontId="21" fillId="0" borderId="10" xfId="1" applyFont="1" applyBorder="1" applyAlignment="1">
      <alignment horizontal="center"/>
    </xf>
    <xf numFmtId="0" fontId="24" fillId="0" borderId="4" xfId="1" applyFont="1" applyBorder="1"/>
    <xf numFmtId="0" fontId="24" fillId="0" borderId="4" xfId="1" applyFont="1" applyBorder="1" applyAlignment="1">
      <alignment wrapText="1"/>
    </xf>
    <xf numFmtId="165" fontId="1" fillId="0" borderId="8" xfId="1" applyNumberFormat="1" applyBorder="1"/>
    <xf numFmtId="165" fontId="21" fillId="0" borderId="8" xfId="2" applyFont="1" applyFill="1" applyBorder="1" applyAlignment="1">
      <alignment horizontal="center"/>
    </xf>
    <xf numFmtId="0" fontId="1" fillId="0" borderId="8" xfId="1" applyBorder="1"/>
    <xf numFmtId="165" fontId="24" fillId="0" borderId="8" xfId="2" applyFont="1" applyBorder="1" applyAlignment="1">
      <alignment horizontal="center"/>
    </xf>
    <xf numFmtId="165" fontId="21" fillId="0" borderId="4" xfId="2" applyFont="1" applyFill="1" applyBorder="1" applyAlignment="1">
      <alignment horizontal="center"/>
    </xf>
    <xf numFmtId="165" fontId="24" fillId="0" borderId="4" xfId="2" applyFont="1" applyBorder="1" applyAlignment="1">
      <alignment horizontal="center"/>
    </xf>
    <xf numFmtId="0" fontId="21" fillId="2" borderId="0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center" vertical="center" wrapText="1"/>
    </xf>
    <xf numFmtId="0" fontId="21" fillId="4" borderId="38" xfId="1" applyFont="1" applyFill="1" applyBorder="1" applyAlignment="1">
      <alignment horizontal="center" vertical="center" wrapText="1"/>
    </xf>
    <xf numFmtId="0" fontId="21" fillId="4" borderId="39" xfId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 wrapText="1"/>
    </xf>
    <xf numFmtId="0" fontId="21" fillId="4" borderId="40" xfId="1" applyFont="1" applyFill="1" applyBorder="1" applyAlignment="1">
      <alignment horizontal="center" vertical="center"/>
    </xf>
    <xf numFmtId="0" fontId="21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21" fillId="4" borderId="41" xfId="1" applyFont="1" applyFill="1" applyBorder="1" applyAlignment="1">
      <alignment horizontal="center" vertical="center" wrapText="1"/>
    </xf>
    <xf numFmtId="0" fontId="21" fillId="4" borderId="42" xfId="1" applyFont="1" applyFill="1" applyBorder="1" applyAlignment="1">
      <alignment horizontal="center" vertical="center"/>
    </xf>
    <xf numFmtId="0" fontId="21" fillId="4" borderId="20" xfId="1" applyFont="1" applyFill="1" applyBorder="1" applyAlignment="1">
      <alignment horizontal="center" vertical="center" wrapText="1"/>
    </xf>
    <xf numFmtId="0" fontId="21" fillId="4" borderId="43" xfId="1" applyFont="1" applyFill="1" applyBorder="1" applyAlignment="1">
      <alignment horizontal="center" vertical="center"/>
    </xf>
    <xf numFmtId="0" fontId="21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21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21" fillId="4" borderId="25" xfId="1" applyFont="1" applyFill="1" applyBorder="1" applyAlignment="1">
      <alignment horizontal="center" vertical="center" wrapText="1"/>
    </xf>
    <xf numFmtId="0" fontId="21" fillId="4" borderId="26" xfId="1" applyFont="1" applyFill="1" applyBorder="1" applyAlignment="1">
      <alignment horizontal="center" vertical="center" wrapText="1"/>
    </xf>
    <xf numFmtId="0" fontId="21" fillId="4" borderId="44" xfId="1" applyFont="1" applyFill="1" applyBorder="1" applyAlignment="1">
      <alignment horizontal="center" vertical="center" wrapText="1"/>
    </xf>
    <xf numFmtId="0" fontId="21" fillId="4" borderId="27" xfId="1" applyFont="1" applyFill="1" applyBorder="1" applyAlignment="1"/>
    <xf numFmtId="0" fontId="21" fillId="4" borderId="45" xfId="1" applyFont="1" applyFill="1" applyBorder="1" applyAlignment="1"/>
    <xf numFmtId="0" fontId="21" fillId="4" borderId="28" xfId="1" applyFont="1" applyFill="1" applyBorder="1" applyAlignment="1"/>
    <xf numFmtId="0" fontId="21" fillId="4" borderId="27" xfId="1" applyFont="1" applyFill="1" applyBorder="1" applyAlignment="1">
      <alignment horizontal="center"/>
    </xf>
    <xf numFmtId="0" fontId="21" fillId="4" borderId="28" xfId="1" applyFont="1" applyFill="1" applyBorder="1" applyAlignment="1">
      <alignment horizontal="center"/>
    </xf>
    <xf numFmtId="0" fontId="21" fillId="4" borderId="29" xfId="1" applyFont="1" applyFill="1" applyBorder="1" applyAlignment="1">
      <alignment horizontal="center"/>
    </xf>
    <xf numFmtId="0" fontId="21" fillId="4" borderId="19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/>
    </xf>
    <xf numFmtId="165" fontId="21" fillId="5" borderId="13" xfId="1" applyNumberFormat="1" applyFont="1" applyFill="1" applyBorder="1" applyAlignment="1"/>
    <xf numFmtId="0" fontId="21" fillId="10" borderId="20" xfId="1" applyFont="1" applyFill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/>
    </xf>
    <xf numFmtId="0" fontId="27" fillId="8" borderId="1" xfId="1" applyFont="1" applyFill="1" applyBorder="1" applyAlignment="1">
      <alignment horizontal="center"/>
    </xf>
    <xf numFmtId="0" fontId="21" fillId="10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21" fillId="8" borderId="27" xfId="1" applyFont="1" applyFill="1" applyBorder="1" applyAlignment="1">
      <alignment horizontal="center"/>
    </xf>
    <xf numFmtId="0" fontId="28" fillId="9" borderId="19" xfId="1" applyFont="1" applyFill="1" applyBorder="1" applyAlignment="1">
      <alignment horizontal="center" vertical="center" wrapText="1"/>
    </xf>
    <xf numFmtId="0" fontId="29" fillId="8" borderId="29" xfId="1" applyFont="1" applyFill="1" applyBorder="1" applyAlignment="1">
      <alignment horizontal="center" wrapText="1"/>
    </xf>
    <xf numFmtId="165" fontId="21" fillId="0" borderId="0" xfId="1" applyNumberFormat="1" applyFont="1" applyBorder="1" applyAlignment="1"/>
    <xf numFmtId="165" fontId="21" fillId="0" borderId="46" xfId="1" applyNumberFormat="1" applyFont="1" applyBorder="1" applyAlignment="1"/>
    <xf numFmtId="169" fontId="24" fillId="0" borderId="8" xfId="2" applyNumberFormat="1" applyFont="1" applyBorder="1" applyAlignment="1">
      <alignment horizontal="center"/>
    </xf>
    <xf numFmtId="0" fontId="21" fillId="0" borderId="8" xfId="1" applyNumberFormat="1" applyFont="1" applyBorder="1" applyAlignment="1">
      <alignment horizontal="center"/>
    </xf>
    <xf numFmtId="169" fontId="24" fillId="0" borderId="4" xfId="2" applyNumberFormat="1" applyFont="1" applyBorder="1" applyAlignment="1">
      <alignment horizontal="center"/>
    </xf>
    <xf numFmtId="0" fontId="21" fillId="0" borderId="4" xfId="1" applyNumberFormat="1" applyFont="1" applyBorder="1" applyAlignment="1">
      <alignment horizontal="center"/>
    </xf>
    <xf numFmtId="169" fontId="24" fillId="0" borderId="8" xfId="2" applyNumberFormat="1" applyFont="1" applyFill="1" applyBorder="1" applyAlignment="1">
      <alignment horizontal="center"/>
    </xf>
    <xf numFmtId="0" fontId="24" fillId="5" borderId="4" xfId="1" applyFont="1" applyFill="1" applyBorder="1"/>
    <xf numFmtId="169" fontId="24" fillId="0" borderId="4" xfId="2" applyNumberFormat="1" applyFont="1" applyFill="1" applyBorder="1" applyAlignment="1">
      <alignment horizontal="center"/>
    </xf>
    <xf numFmtId="0" fontId="17" fillId="11" borderId="0" xfId="1" applyFont="1" applyFill="1"/>
    <xf numFmtId="0" fontId="24" fillId="0" borderId="7" xfId="1" applyFont="1" applyFill="1" applyBorder="1"/>
    <xf numFmtId="0" fontId="24" fillId="0" borderId="0" xfId="1" applyFont="1" applyBorder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0" fontId="21" fillId="4" borderId="47" xfId="1" applyFont="1" applyFill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center" vertical="center"/>
    </xf>
    <xf numFmtId="165" fontId="21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5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21" fillId="4" borderId="13" xfId="1" applyFont="1" applyFill="1" applyBorder="1" applyAlignment="1">
      <alignment horizontal="center" vertical="center" wrapText="1"/>
    </xf>
    <xf numFmtId="0" fontId="21" fillId="4" borderId="48" xfId="1" applyFont="1" applyFill="1" applyBorder="1" applyAlignment="1">
      <alignment horizontal="center" vertical="center" wrapText="1"/>
    </xf>
    <xf numFmtId="0" fontId="21" fillId="4" borderId="19" xfId="1" applyFont="1" applyFill="1" applyBorder="1" applyAlignment="1">
      <alignment horizontal="center" vertical="center"/>
    </xf>
    <xf numFmtId="165" fontId="21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21" fillId="4" borderId="49" xfId="1" applyFont="1" applyFill="1" applyBorder="1" applyAlignment="1">
      <alignment horizontal="center" vertical="center" wrapText="1"/>
    </xf>
    <xf numFmtId="0" fontId="21" fillId="4" borderId="50" xfId="1" applyFont="1" applyFill="1" applyBorder="1" applyAlignment="1">
      <alignment horizontal="center" vertical="center" wrapText="1"/>
    </xf>
    <xf numFmtId="0" fontId="21" fillId="4" borderId="28" xfId="1" applyFont="1" applyFill="1" applyBorder="1" applyAlignment="1">
      <alignment horizontal="center"/>
    </xf>
    <xf numFmtId="165" fontId="21" fillId="4" borderId="27" xfId="1" applyNumberFormat="1" applyFont="1" applyFill="1" applyBorder="1" applyAlignment="1">
      <alignment horizontal="center"/>
    </xf>
    <xf numFmtId="165" fontId="21" fillId="4" borderId="28" xfId="1" applyNumberFormat="1" applyFont="1" applyFill="1" applyBorder="1" applyAlignment="1">
      <alignment horizontal="center"/>
    </xf>
    <xf numFmtId="165" fontId="21" fillId="4" borderId="29" xfId="1" applyNumberFormat="1" applyFont="1" applyFill="1" applyBorder="1" applyAlignment="1">
      <alignment horizontal="center"/>
    </xf>
    <xf numFmtId="165" fontId="21" fillId="0" borderId="0" xfId="2" applyNumberFormat="1" applyFont="1" applyBorder="1" applyAlignment="1">
      <alignment horizontal="center"/>
    </xf>
    <xf numFmtId="0" fontId="21" fillId="0" borderId="8" xfId="1" applyNumberFormat="1" applyFont="1" applyFill="1" applyBorder="1" applyAlignment="1">
      <alignment horizontal="center"/>
    </xf>
    <xf numFmtId="0" fontId="21" fillId="0" borderId="10" xfId="1" applyNumberFormat="1" applyFont="1" applyFill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21" fillId="0" borderId="4" xfId="1" applyNumberFormat="1" applyFont="1" applyFill="1" applyBorder="1" applyAlignment="1">
      <alignment horizontal="center"/>
    </xf>
    <xf numFmtId="0" fontId="21" fillId="0" borderId="3" xfId="1" applyFont="1" applyBorder="1" applyAlignment="1">
      <alignment horizontal="center"/>
    </xf>
    <xf numFmtId="165" fontId="21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21" fillId="0" borderId="10" xfId="1" applyNumberFormat="1" applyFont="1" applyBorder="1" applyAlignment="1">
      <alignment horizontal="center"/>
    </xf>
    <xf numFmtId="165" fontId="21" fillId="0" borderId="8" xfId="1" applyNumberFormat="1" applyFont="1" applyFill="1" applyBorder="1" applyAlignment="1">
      <alignment horizontal="center"/>
    </xf>
    <xf numFmtId="0" fontId="24" fillId="3" borderId="4" xfId="1" applyFont="1" applyFill="1" applyBorder="1"/>
    <xf numFmtId="165" fontId="21" fillId="0" borderId="4" xfId="1" applyNumberFormat="1" applyFont="1" applyFill="1" applyBorder="1" applyAlignment="1">
      <alignment horizontal="center"/>
    </xf>
    <xf numFmtId="0" fontId="24" fillId="0" borderId="7" xfId="1" applyFont="1" applyFill="1" applyBorder="1" applyAlignment="1">
      <alignment horizontal="right"/>
    </xf>
    <xf numFmtId="0" fontId="21" fillId="4" borderId="37" xfId="1" applyFont="1" applyFill="1" applyBorder="1" applyAlignment="1">
      <alignment horizontal="center" vertical="center" wrapText="1"/>
    </xf>
    <xf numFmtId="165" fontId="21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21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24" fillId="0" borderId="30" xfId="1" applyFont="1" applyBorder="1" applyAlignment="1">
      <alignment horizontal="center"/>
    </xf>
    <xf numFmtId="165" fontId="21" fillId="0" borderId="30" xfId="2" applyNumberFormat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7" xfId="1" applyNumberFormat="1" applyFont="1" applyBorder="1" applyAlignment="1">
      <alignment horizontal="center"/>
    </xf>
    <xf numFmtId="165" fontId="21" fillId="0" borderId="7" xfId="2" applyFont="1" applyFill="1" applyBorder="1" applyAlignment="1">
      <alignment horizontal="center"/>
    </xf>
    <xf numFmtId="165" fontId="21" fillId="0" borderId="7" xfId="2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30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NOMINA%20EVENTUALES%20%201%20ABR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NOMINA%20EVENTUALES%20%202%20ABR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LUMBREROS%20%20%202%20ABR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ProtC%20%202%20ABR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Segu.P%20%202%20ABR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56" sqref="A156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20.332031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31.664062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7.8867187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7.88671875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507" customFormat="1" ht="65.25" customHeight="1" thickBot="1" x14ac:dyDescent="0.55000000000000004">
      <c r="A1" s="602" t="s">
        <v>54</v>
      </c>
      <c r="B1" s="585" t="s">
        <v>53</v>
      </c>
      <c r="C1" s="601" t="s">
        <v>52</v>
      </c>
      <c r="D1" s="600"/>
      <c r="E1" s="600"/>
      <c r="F1" s="600"/>
      <c r="G1" s="600"/>
      <c r="H1" s="600"/>
      <c r="I1" s="600"/>
      <c r="J1" s="600"/>
      <c r="K1" s="600"/>
      <c r="L1" s="600"/>
      <c r="M1" s="599"/>
      <c r="N1" s="601" t="s">
        <v>51</v>
      </c>
      <c r="O1" s="600"/>
      <c r="P1" s="600"/>
      <c r="Q1" s="600"/>
      <c r="R1" s="600"/>
      <c r="S1" s="599"/>
      <c r="T1" s="598"/>
      <c r="U1" s="598"/>
      <c r="V1" s="597"/>
      <c r="W1" s="596"/>
      <c r="X1" s="668" t="s">
        <v>50</v>
      </c>
    </row>
    <row r="2" spans="1:24" s="507" customFormat="1" ht="65.25" customHeight="1" x14ac:dyDescent="0.45">
      <c r="A2" s="594"/>
      <c r="B2" s="593"/>
      <c r="C2" s="592" t="s">
        <v>49</v>
      </c>
      <c r="D2" s="592" t="s">
        <v>48</v>
      </c>
      <c r="E2" s="591" t="s">
        <v>26</v>
      </c>
      <c r="F2" s="590" t="s">
        <v>47</v>
      </c>
      <c r="G2" s="589" t="s">
        <v>46</v>
      </c>
      <c r="H2" s="587" t="s">
        <v>25</v>
      </c>
      <c r="I2" s="587" t="s">
        <v>639</v>
      </c>
      <c r="J2" s="586" t="s">
        <v>44</v>
      </c>
      <c r="K2" s="586" t="s">
        <v>43</v>
      </c>
      <c r="L2" s="586" t="s">
        <v>569</v>
      </c>
      <c r="M2" s="585" t="s">
        <v>35</v>
      </c>
      <c r="N2" s="584" t="s">
        <v>63</v>
      </c>
      <c r="O2" s="583" t="s">
        <v>40</v>
      </c>
      <c r="P2" s="582" t="s">
        <v>39</v>
      </c>
      <c r="Q2" s="581" t="s">
        <v>38</v>
      </c>
      <c r="R2" s="581" t="s">
        <v>37</v>
      </c>
      <c r="S2" s="581" t="s">
        <v>568</v>
      </c>
      <c r="T2" s="580" t="s">
        <v>35</v>
      </c>
      <c r="U2" s="579" t="s">
        <v>35</v>
      </c>
      <c r="V2" s="578" t="s">
        <v>610</v>
      </c>
      <c r="W2" s="577" t="s">
        <v>33</v>
      </c>
      <c r="X2" s="668"/>
    </row>
    <row r="3" spans="1:24" s="507" customFormat="1" ht="83.25" customHeight="1" thickBot="1" x14ac:dyDescent="0.5">
      <c r="A3" s="560" t="s">
        <v>32</v>
      </c>
      <c r="B3" s="567"/>
      <c r="C3" s="575"/>
      <c r="D3" s="575"/>
      <c r="E3" s="574" t="s">
        <v>31</v>
      </c>
      <c r="F3" s="573" t="s">
        <v>567</v>
      </c>
      <c r="G3" s="572"/>
      <c r="H3" s="570" t="s">
        <v>28</v>
      </c>
      <c r="I3" s="570" t="s">
        <v>638</v>
      </c>
      <c r="J3" s="568" t="s">
        <v>29</v>
      </c>
      <c r="K3" s="569" t="s">
        <v>92</v>
      </c>
      <c r="L3" s="568" t="s">
        <v>91</v>
      </c>
      <c r="M3" s="567"/>
      <c r="N3" s="566"/>
      <c r="O3" s="565"/>
      <c r="P3" s="564" t="s">
        <v>25</v>
      </c>
      <c r="Q3" s="563" t="s">
        <v>24</v>
      </c>
      <c r="R3" s="563" t="s">
        <v>23</v>
      </c>
      <c r="S3" s="563" t="s">
        <v>22</v>
      </c>
      <c r="T3" s="562"/>
      <c r="U3" s="561" t="s">
        <v>21</v>
      </c>
      <c r="V3" s="560" t="s">
        <v>637</v>
      </c>
      <c r="W3" s="559" t="s">
        <v>19</v>
      </c>
      <c r="X3" s="668"/>
    </row>
    <row r="4" spans="1:24" s="504" customFormat="1" ht="65.25" customHeight="1" x14ac:dyDescent="0.45">
      <c r="A4" s="603" t="s">
        <v>636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</row>
    <row r="5" spans="1:24" ht="65.25" customHeight="1" x14ac:dyDescent="0.5">
      <c r="A5" s="485" t="s">
        <v>627</v>
      </c>
      <c r="B5" s="437"/>
      <c r="C5" s="618">
        <v>1100</v>
      </c>
      <c r="D5" s="618">
        <v>1000</v>
      </c>
      <c r="E5" s="436">
        <v>525.12</v>
      </c>
      <c r="F5" s="617">
        <v>15</v>
      </c>
      <c r="G5" s="434">
        <f>E5*F5</f>
        <v>7876.8</v>
      </c>
      <c r="H5" s="432">
        <v>0</v>
      </c>
      <c r="I5" s="432">
        <v>0</v>
      </c>
      <c r="J5" s="432">
        <v>0</v>
      </c>
      <c r="K5" s="432">
        <v>0</v>
      </c>
      <c r="L5" s="432">
        <v>0</v>
      </c>
      <c r="M5" s="432">
        <f>G5+H5+I5+J5+K5+L5</f>
        <v>7876.8</v>
      </c>
      <c r="N5" s="431">
        <v>1135.3</v>
      </c>
      <c r="O5" s="432">
        <f>G5*1.1875%</f>
        <v>93.537000000000006</v>
      </c>
      <c r="P5" s="432">
        <v>0</v>
      </c>
      <c r="Q5" s="432">
        <v>0</v>
      </c>
      <c r="R5" s="432">
        <v>0</v>
      </c>
      <c r="S5" s="432">
        <v>0</v>
      </c>
      <c r="T5" s="432">
        <f>N5+O5+P5+Q5+R5+S5</f>
        <v>1228.837</v>
      </c>
      <c r="U5" s="432">
        <f>M5-T5</f>
        <v>6647.9629999999997</v>
      </c>
      <c r="V5" s="432">
        <v>0</v>
      </c>
      <c r="W5" s="431">
        <f>U5-V5</f>
        <v>6647.9629999999997</v>
      </c>
      <c r="X5" s="437"/>
    </row>
    <row r="6" spans="1:24" ht="65.25" customHeight="1" x14ac:dyDescent="0.5">
      <c r="A6" s="501"/>
      <c r="B6" s="426"/>
      <c r="C6" s="616"/>
      <c r="D6" s="616"/>
      <c r="E6" s="425"/>
      <c r="F6" s="615"/>
      <c r="G6" s="423"/>
      <c r="H6" s="421"/>
      <c r="I6" s="421"/>
      <c r="J6" s="421"/>
      <c r="K6" s="421"/>
      <c r="L6" s="421"/>
      <c r="M6" s="421"/>
      <c r="N6" s="420"/>
      <c r="O6" s="421"/>
      <c r="P6" s="421"/>
      <c r="Q6" s="421"/>
      <c r="R6" s="421"/>
      <c r="S6" s="421"/>
      <c r="T6" s="421"/>
      <c r="U6" s="421"/>
      <c r="V6" s="421"/>
      <c r="W6" s="420"/>
      <c r="X6" s="426"/>
    </row>
    <row r="7" spans="1:24" ht="65.25" customHeight="1" x14ac:dyDescent="0.5">
      <c r="A7" s="481" t="s">
        <v>645</v>
      </c>
      <c r="B7" s="437"/>
      <c r="C7" s="618">
        <v>1100</v>
      </c>
      <c r="D7" s="618">
        <v>1000</v>
      </c>
      <c r="E7" s="436">
        <v>445.87</v>
      </c>
      <c r="F7" s="617">
        <v>15</v>
      </c>
      <c r="G7" s="434">
        <f>E7*F7</f>
        <v>6688.05</v>
      </c>
      <c r="H7" s="432">
        <v>0</v>
      </c>
      <c r="I7" s="432">
        <v>0</v>
      </c>
      <c r="J7" s="432">
        <v>0</v>
      </c>
      <c r="K7" s="431">
        <v>0</v>
      </c>
      <c r="L7" s="431">
        <v>0</v>
      </c>
      <c r="M7" s="432">
        <f>G7+H7+I7+J7+K7+L7</f>
        <v>6688.05</v>
      </c>
      <c r="N7" s="432">
        <v>881.38</v>
      </c>
      <c r="O7" s="432">
        <f>G7*1.1875%</f>
        <v>79.420593750000009</v>
      </c>
      <c r="P7" s="432">
        <v>0</v>
      </c>
      <c r="Q7" s="432">
        <v>0</v>
      </c>
      <c r="R7" s="432">
        <v>0</v>
      </c>
      <c r="S7" s="432">
        <v>0</v>
      </c>
      <c r="T7" s="432">
        <f>N7+O7+P7+Q7+R7+S7</f>
        <v>960.80059374999996</v>
      </c>
      <c r="U7" s="432">
        <f>M7-T7</f>
        <v>5727.24940625</v>
      </c>
      <c r="V7" s="432">
        <v>243.55</v>
      </c>
      <c r="W7" s="431">
        <f>U7-V7</f>
        <v>5483.6994062499998</v>
      </c>
      <c r="X7" s="437"/>
    </row>
    <row r="8" spans="1:24" ht="65.25" customHeight="1" x14ac:dyDescent="0.5">
      <c r="A8" s="501"/>
      <c r="B8" s="426"/>
      <c r="C8" s="616"/>
      <c r="D8" s="616"/>
      <c r="E8" s="425"/>
      <c r="F8" s="615"/>
      <c r="G8" s="423"/>
      <c r="H8" s="421"/>
      <c r="I8" s="421"/>
      <c r="J8" s="421"/>
      <c r="K8" s="420"/>
      <c r="L8" s="420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0"/>
      <c r="X8" s="426"/>
    </row>
    <row r="9" spans="1:24" ht="65.25" customHeight="1" x14ac:dyDescent="0.5">
      <c r="A9" s="481" t="s">
        <v>645</v>
      </c>
      <c r="B9" s="437"/>
      <c r="C9" s="618">
        <v>1100</v>
      </c>
      <c r="D9" s="618">
        <v>1000</v>
      </c>
      <c r="E9" s="436">
        <v>445.87</v>
      </c>
      <c r="F9" s="617">
        <v>15</v>
      </c>
      <c r="G9" s="434">
        <f>E9*F9</f>
        <v>6688.05</v>
      </c>
      <c r="H9" s="432">
        <v>0</v>
      </c>
      <c r="I9" s="432">
        <v>0</v>
      </c>
      <c r="J9" s="432"/>
      <c r="K9" s="432">
        <v>0</v>
      </c>
      <c r="L9" s="432">
        <v>0</v>
      </c>
      <c r="M9" s="432">
        <f>G9+H9+I9+J9+K9+L9</f>
        <v>6688.05</v>
      </c>
      <c r="N9" s="431">
        <v>881.38</v>
      </c>
      <c r="O9" s="432">
        <f>G9*1.1875%</f>
        <v>79.420593750000009</v>
      </c>
      <c r="P9" s="432">
        <v>0</v>
      </c>
      <c r="Q9" s="432">
        <v>0</v>
      </c>
      <c r="R9" s="432">
        <v>0</v>
      </c>
      <c r="S9" s="432">
        <v>0</v>
      </c>
      <c r="T9" s="432">
        <f>N9+O9+P9+Q9+R9+S9</f>
        <v>960.80059374999996</v>
      </c>
      <c r="U9" s="432">
        <f>M9-T9</f>
        <v>5727.24940625</v>
      </c>
      <c r="V9" s="432"/>
      <c r="W9" s="431">
        <f>U9-V9</f>
        <v>5727.24940625</v>
      </c>
      <c r="X9" s="437"/>
    </row>
    <row r="10" spans="1:24" ht="65.25" customHeight="1" x14ac:dyDescent="0.5">
      <c r="A10" s="501"/>
      <c r="B10" s="426"/>
      <c r="C10" s="616"/>
      <c r="D10" s="616"/>
      <c r="E10" s="425"/>
      <c r="F10" s="615"/>
      <c r="G10" s="423"/>
      <c r="H10" s="421"/>
      <c r="I10" s="421"/>
      <c r="J10" s="421"/>
      <c r="K10" s="421"/>
      <c r="L10" s="421"/>
      <c r="M10" s="421"/>
      <c r="N10" s="420"/>
      <c r="O10" s="421"/>
      <c r="P10" s="421"/>
      <c r="Q10" s="421"/>
      <c r="R10" s="421"/>
      <c r="S10" s="421"/>
      <c r="T10" s="421"/>
      <c r="U10" s="421"/>
      <c r="V10" s="421"/>
      <c r="W10" s="420"/>
      <c r="X10" s="426"/>
    </row>
    <row r="11" spans="1:24" ht="65.25" customHeight="1" x14ac:dyDescent="0.5">
      <c r="A11" s="481" t="s">
        <v>644</v>
      </c>
      <c r="B11" s="437"/>
      <c r="C11" s="618">
        <v>1100</v>
      </c>
      <c r="D11" s="618">
        <v>1000</v>
      </c>
      <c r="E11" s="436"/>
      <c r="F11" s="617"/>
      <c r="G11" s="434">
        <f>E11*F11</f>
        <v>0</v>
      </c>
      <c r="H11" s="432"/>
      <c r="I11" s="432">
        <v>0</v>
      </c>
      <c r="J11" s="432">
        <v>0</v>
      </c>
      <c r="K11" s="431">
        <v>0</v>
      </c>
      <c r="L11" s="431">
        <v>0</v>
      </c>
      <c r="M11" s="432">
        <f>G11+H11+I11+J11+K11+L11</f>
        <v>0</v>
      </c>
      <c r="N11" s="432">
        <v>0</v>
      </c>
      <c r="O11" s="432">
        <f>M11*1.1875%</f>
        <v>0</v>
      </c>
      <c r="P11" s="432">
        <v>0</v>
      </c>
      <c r="Q11" s="432">
        <v>0</v>
      </c>
      <c r="R11" s="432">
        <f>G11*1%</f>
        <v>0</v>
      </c>
      <c r="S11" s="432">
        <v>0</v>
      </c>
      <c r="T11" s="432">
        <f>N11+O11+P11+Q11+R11+S11</f>
        <v>0</v>
      </c>
      <c r="U11" s="432">
        <f>M11-T11</f>
        <v>0</v>
      </c>
      <c r="V11" s="432"/>
      <c r="W11" s="431">
        <f>U11-V11</f>
        <v>0</v>
      </c>
      <c r="X11" s="437"/>
    </row>
    <row r="12" spans="1:24" ht="65.25" customHeight="1" x14ac:dyDescent="0.5">
      <c r="A12" s="501"/>
      <c r="B12" s="426"/>
      <c r="C12" s="616"/>
      <c r="D12" s="616"/>
      <c r="E12" s="425"/>
      <c r="F12" s="615"/>
      <c r="G12" s="423"/>
      <c r="H12" s="421"/>
      <c r="I12" s="421"/>
      <c r="J12" s="421"/>
      <c r="K12" s="420"/>
      <c r="L12" s="420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0"/>
      <c r="X12" s="426"/>
    </row>
    <row r="13" spans="1:24" s="496" customFormat="1" ht="65.25" customHeight="1" x14ac:dyDescent="0.5">
      <c r="A13" s="481" t="s">
        <v>634</v>
      </c>
      <c r="B13" s="658"/>
      <c r="C13" s="659">
        <v>1100</v>
      </c>
      <c r="D13" s="659">
        <v>1000</v>
      </c>
      <c r="E13" s="436">
        <v>445.87</v>
      </c>
      <c r="F13" s="621">
        <v>15</v>
      </c>
      <c r="G13" s="436">
        <f>E13*F13</f>
        <v>6688.05</v>
      </c>
      <c r="H13" s="431">
        <v>0</v>
      </c>
      <c r="I13" s="432">
        <v>0</v>
      </c>
      <c r="J13" s="431"/>
      <c r="K13" s="431">
        <v>0</v>
      </c>
      <c r="L13" s="431">
        <v>0</v>
      </c>
      <c r="M13" s="432">
        <f>G13+H13+I13+J13+K13+L13</f>
        <v>6688.05</v>
      </c>
      <c r="N13" s="431">
        <v>881.38</v>
      </c>
      <c r="O13" s="432">
        <f>G13*1.1875%</f>
        <v>79.420593750000009</v>
      </c>
      <c r="P13" s="431">
        <v>0</v>
      </c>
      <c r="Q13" s="431">
        <v>0</v>
      </c>
      <c r="R13" s="431">
        <v>0</v>
      </c>
      <c r="S13" s="431">
        <v>0</v>
      </c>
      <c r="T13" s="432">
        <f>N13+O13+P13+Q13+R13+S13</f>
        <v>960.80059374999996</v>
      </c>
      <c r="U13" s="431">
        <f>M13-T13</f>
        <v>5727.24940625</v>
      </c>
      <c r="V13" s="431">
        <v>100</v>
      </c>
      <c r="W13" s="431">
        <f>U13-V13</f>
        <v>5627.24940625</v>
      </c>
      <c r="X13" s="658"/>
    </row>
    <row r="14" spans="1:24" s="496" customFormat="1" ht="65.25" customHeight="1" x14ac:dyDescent="0.5">
      <c r="A14" s="501"/>
      <c r="B14" s="657"/>
      <c r="C14" s="655"/>
      <c r="D14" s="655"/>
      <c r="E14" s="425"/>
      <c r="F14" s="619"/>
      <c r="G14" s="425"/>
      <c r="H14" s="420"/>
      <c r="I14" s="421"/>
      <c r="J14" s="420"/>
      <c r="K14" s="420"/>
      <c r="L14" s="420"/>
      <c r="M14" s="421"/>
      <c r="N14" s="420"/>
      <c r="O14" s="421"/>
      <c r="P14" s="420"/>
      <c r="Q14" s="420"/>
      <c r="R14" s="420"/>
      <c r="S14" s="420"/>
      <c r="T14" s="421"/>
      <c r="U14" s="420"/>
      <c r="V14" s="420"/>
      <c r="W14" s="420"/>
      <c r="X14" s="657"/>
    </row>
    <row r="15" spans="1:24" ht="65.25" customHeight="1" x14ac:dyDescent="0.5">
      <c r="A15" s="481" t="s">
        <v>643</v>
      </c>
      <c r="B15" s="437"/>
      <c r="C15" s="618">
        <v>1100</v>
      </c>
      <c r="D15" s="618">
        <v>1000</v>
      </c>
      <c r="E15" s="436">
        <v>263.41000000000003</v>
      </c>
      <c r="F15" s="617">
        <v>15</v>
      </c>
      <c r="G15" s="434">
        <f>E15*F15</f>
        <v>3951.1500000000005</v>
      </c>
      <c r="H15" s="432">
        <v>0</v>
      </c>
      <c r="I15" s="432">
        <v>0</v>
      </c>
      <c r="J15" s="432">
        <v>0</v>
      </c>
      <c r="K15" s="431">
        <v>0</v>
      </c>
      <c r="L15" s="431">
        <v>0</v>
      </c>
      <c r="M15" s="432">
        <f>G15+H15+I15+J15+K15+L15</f>
        <v>3951.1500000000005</v>
      </c>
      <c r="N15" s="432">
        <v>341.27</v>
      </c>
      <c r="O15" s="432">
        <f>G15*1.1875%</f>
        <v>46.919906250000004</v>
      </c>
      <c r="P15" s="432">
        <v>0</v>
      </c>
      <c r="Q15" s="432">
        <v>0</v>
      </c>
      <c r="R15" s="432">
        <v>0</v>
      </c>
      <c r="S15" s="432">
        <v>0</v>
      </c>
      <c r="T15" s="432">
        <f>N15+O15+P15+Q15+R15+S15</f>
        <v>388.18990624999998</v>
      </c>
      <c r="U15" s="432">
        <f>M15-T15</f>
        <v>3562.9600937500004</v>
      </c>
      <c r="V15" s="432"/>
      <c r="W15" s="431">
        <f>U15-V15</f>
        <v>3562.9600937500004</v>
      </c>
      <c r="X15" s="437"/>
    </row>
    <row r="16" spans="1:24" ht="65.25" customHeight="1" x14ac:dyDescent="0.5">
      <c r="A16" s="501"/>
      <c r="B16" s="426"/>
      <c r="C16" s="616"/>
      <c r="D16" s="616"/>
      <c r="E16" s="425"/>
      <c r="F16" s="615"/>
      <c r="G16" s="423"/>
      <c r="H16" s="421"/>
      <c r="I16" s="421"/>
      <c r="J16" s="421"/>
      <c r="K16" s="420"/>
      <c r="L16" s="420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0"/>
      <c r="X16" s="426"/>
    </row>
    <row r="17" spans="1:24" ht="65.25" customHeight="1" x14ac:dyDescent="0.5">
      <c r="A17" s="481" t="s">
        <v>642</v>
      </c>
      <c r="B17" s="437"/>
      <c r="C17" s="618">
        <v>1100</v>
      </c>
      <c r="D17" s="618">
        <v>1000</v>
      </c>
      <c r="E17" s="436">
        <v>0</v>
      </c>
      <c r="F17" s="617">
        <v>15</v>
      </c>
      <c r="G17" s="434">
        <f>E17*F17</f>
        <v>0</v>
      </c>
      <c r="H17" s="432">
        <v>0</v>
      </c>
      <c r="I17" s="432">
        <v>0</v>
      </c>
      <c r="J17" s="432">
        <v>0</v>
      </c>
      <c r="K17" s="431">
        <v>0</v>
      </c>
      <c r="L17" s="431">
        <v>0</v>
      </c>
      <c r="M17" s="432">
        <f>G17+H17+I17+J17+K17+L17</f>
        <v>0</v>
      </c>
      <c r="N17" s="432">
        <v>0</v>
      </c>
      <c r="O17" s="432">
        <f>G17*1.1875%</f>
        <v>0</v>
      </c>
      <c r="P17" s="432">
        <v>0</v>
      </c>
      <c r="Q17" s="432">
        <v>0</v>
      </c>
      <c r="R17" s="432">
        <f>G17*1%</f>
        <v>0</v>
      </c>
      <c r="S17" s="432">
        <v>0</v>
      </c>
      <c r="T17" s="432">
        <f>N17+O17+P17+Q17+R17+S17</f>
        <v>0</v>
      </c>
      <c r="U17" s="432">
        <f>M17-T17</f>
        <v>0</v>
      </c>
      <c r="V17" s="432"/>
      <c r="W17" s="431">
        <f>U17-V17</f>
        <v>0</v>
      </c>
      <c r="X17" s="437"/>
    </row>
    <row r="18" spans="1:24" ht="65.25" customHeight="1" x14ac:dyDescent="0.5">
      <c r="A18" s="501"/>
      <c r="B18" s="426"/>
      <c r="C18" s="616"/>
      <c r="D18" s="616"/>
      <c r="E18" s="425"/>
      <c r="F18" s="615"/>
      <c r="G18" s="423"/>
      <c r="H18" s="421"/>
      <c r="I18" s="421"/>
      <c r="J18" s="421"/>
      <c r="K18" s="420"/>
      <c r="L18" s="420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0"/>
      <c r="X18" s="426"/>
    </row>
    <row r="19" spans="1:24" ht="65.25" customHeight="1" x14ac:dyDescent="0.5">
      <c r="A19" s="481" t="s">
        <v>642</v>
      </c>
      <c r="B19" s="437"/>
      <c r="C19" s="618">
        <v>1100</v>
      </c>
      <c r="D19" s="618">
        <v>1000</v>
      </c>
      <c r="E19" s="436">
        <v>235.31</v>
      </c>
      <c r="F19" s="617">
        <v>15</v>
      </c>
      <c r="G19" s="434">
        <f>E19*F19</f>
        <v>3529.65</v>
      </c>
      <c r="H19" s="432">
        <v>0</v>
      </c>
      <c r="I19" s="432">
        <v>0</v>
      </c>
      <c r="J19" s="432"/>
      <c r="K19" s="431">
        <v>0</v>
      </c>
      <c r="L19" s="431">
        <v>0</v>
      </c>
      <c r="M19" s="432">
        <f>G19+H19+I19+J19+K19+L19</f>
        <v>3529.65</v>
      </c>
      <c r="N19" s="432">
        <v>172.57</v>
      </c>
      <c r="O19" s="432">
        <f>G19*1.1875%</f>
        <v>41.914593750000002</v>
      </c>
      <c r="P19" s="432">
        <v>0</v>
      </c>
      <c r="Q19" s="432">
        <v>0</v>
      </c>
      <c r="R19" s="432"/>
      <c r="S19" s="432">
        <v>0</v>
      </c>
      <c r="T19" s="432">
        <f>N19+O19+P19+Q19+R19+S19</f>
        <v>214.48459374999999</v>
      </c>
      <c r="U19" s="432">
        <f>M19-T19</f>
        <v>3315.1654062500002</v>
      </c>
      <c r="V19" s="432"/>
      <c r="W19" s="431">
        <f>U19-V19</f>
        <v>3315.1654062500002</v>
      </c>
      <c r="X19" s="437"/>
    </row>
    <row r="20" spans="1:24" ht="65.25" customHeight="1" x14ac:dyDescent="0.5">
      <c r="A20" s="501"/>
      <c r="B20" s="426"/>
      <c r="C20" s="616"/>
      <c r="D20" s="616"/>
      <c r="E20" s="425"/>
      <c r="F20" s="615"/>
      <c r="G20" s="423"/>
      <c r="H20" s="421"/>
      <c r="I20" s="421"/>
      <c r="J20" s="421"/>
      <c r="K20" s="420"/>
      <c r="L20" s="420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0"/>
      <c r="X20" s="426"/>
    </row>
    <row r="21" spans="1:24" ht="65.25" hidden="1" customHeight="1" x14ac:dyDescent="0.5">
      <c r="A21" s="481"/>
      <c r="B21" s="449"/>
      <c r="C21" s="618">
        <v>1100</v>
      </c>
      <c r="D21" s="618">
        <v>1000</v>
      </c>
      <c r="E21" s="436"/>
      <c r="F21" s="617"/>
      <c r="G21" s="434">
        <f>E21*F21</f>
        <v>0</v>
      </c>
      <c r="H21" s="432"/>
      <c r="I21" s="432"/>
      <c r="J21" s="432"/>
      <c r="K21" s="431"/>
      <c r="L21" s="431"/>
      <c r="M21" s="432">
        <f>G21+H21+I21+J21+K21+L21</f>
        <v>0</v>
      </c>
      <c r="N21" s="432"/>
      <c r="O21" s="432">
        <f>G21*1.187%</f>
        <v>0</v>
      </c>
      <c r="P21" s="432"/>
      <c r="Q21" s="432"/>
      <c r="R21" s="432"/>
      <c r="S21" s="432"/>
      <c r="T21" s="432">
        <f>N21+O21+P21+Q21+R21+S21</f>
        <v>0</v>
      </c>
      <c r="U21" s="432">
        <f>M21-T21</f>
        <v>0</v>
      </c>
      <c r="V21" s="432"/>
      <c r="W21" s="431">
        <f>U21-V21</f>
        <v>0</v>
      </c>
      <c r="X21" s="437"/>
    </row>
    <row r="22" spans="1:24" ht="65.25" hidden="1" customHeight="1" x14ac:dyDescent="0.5">
      <c r="A22" s="501"/>
      <c r="B22" s="449"/>
      <c r="C22" s="616"/>
      <c r="D22" s="616"/>
      <c r="E22" s="425"/>
      <c r="F22" s="615"/>
      <c r="G22" s="423"/>
      <c r="H22" s="421"/>
      <c r="I22" s="421"/>
      <c r="J22" s="421"/>
      <c r="K22" s="420"/>
      <c r="L22" s="420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0"/>
      <c r="X22" s="426"/>
    </row>
    <row r="23" spans="1:24" ht="65.25" customHeight="1" x14ac:dyDescent="0.5">
      <c r="A23" s="481" t="s">
        <v>634</v>
      </c>
      <c r="B23" s="437"/>
      <c r="C23" s="618">
        <v>1100</v>
      </c>
      <c r="D23" s="618">
        <v>1000</v>
      </c>
      <c r="E23" s="436">
        <v>263.41000000000003</v>
      </c>
      <c r="F23" s="617">
        <v>15</v>
      </c>
      <c r="G23" s="434">
        <f>E23*F23</f>
        <v>3951.1500000000005</v>
      </c>
      <c r="H23" s="432">
        <v>0</v>
      </c>
      <c r="I23" s="432">
        <v>0</v>
      </c>
      <c r="J23" s="432">
        <v>0</v>
      </c>
      <c r="K23" s="431">
        <v>0</v>
      </c>
      <c r="L23" s="431">
        <v>0</v>
      </c>
      <c r="M23" s="432">
        <f>G23+H23+I23+J23+K23+L23</f>
        <v>3951.1500000000005</v>
      </c>
      <c r="N23" s="432">
        <v>341.27</v>
      </c>
      <c r="O23" s="432">
        <f>G23*1.1875%</f>
        <v>46.919906250000004</v>
      </c>
      <c r="P23" s="432">
        <v>0</v>
      </c>
      <c r="Q23" s="432">
        <v>0</v>
      </c>
      <c r="R23" s="432">
        <v>0</v>
      </c>
      <c r="S23" s="432">
        <v>0</v>
      </c>
      <c r="T23" s="432">
        <f>N23+O23+P23+Q23+R23+S23</f>
        <v>388.18990624999998</v>
      </c>
      <c r="U23" s="432">
        <f>M23-T23</f>
        <v>3562.9600937500004</v>
      </c>
      <c r="V23" s="432"/>
      <c r="W23" s="431">
        <f>U23-V23</f>
        <v>3562.9600937500004</v>
      </c>
      <c r="X23" s="437"/>
    </row>
    <row r="24" spans="1:24" ht="65.25" customHeight="1" x14ac:dyDescent="0.5">
      <c r="A24" s="501"/>
      <c r="B24" s="426"/>
      <c r="C24" s="616"/>
      <c r="D24" s="616"/>
      <c r="E24" s="425"/>
      <c r="F24" s="615"/>
      <c r="G24" s="423"/>
      <c r="H24" s="421"/>
      <c r="I24" s="421"/>
      <c r="J24" s="421"/>
      <c r="K24" s="420"/>
      <c r="L24" s="420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0"/>
      <c r="X24" s="426"/>
    </row>
    <row r="25" spans="1:24" ht="65.25" hidden="1" customHeight="1" x14ac:dyDescent="0.5">
      <c r="A25" s="485" t="s">
        <v>634</v>
      </c>
      <c r="B25" s="437"/>
      <c r="C25" s="430">
        <v>1100</v>
      </c>
      <c r="D25" s="430">
        <v>1000</v>
      </c>
      <c r="E25" s="436"/>
      <c r="F25" s="434"/>
      <c r="G25" s="434">
        <f>E25*F25</f>
        <v>0</v>
      </c>
      <c r="H25" s="433">
        <v>0</v>
      </c>
      <c r="I25" s="432">
        <v>0</v>
      </c>
      <c r="J25" s="433"/>
      <c r="K25" s="433">
        <v>0</v>
      </c>
      <c r="L25" s="433">
        <v>0</v>
      </c>
      <c r="M25" s="432">
        <f>G25+H25+I25+J25+K25+L25</f>
        <v>0</v>
      </c>
      <c r="N25" s="432"/>
      <c r="O25" s="432">
        <f>G25*1.187%</f>
        <v>0</v>
      </c>
      <c r="P25" s="432">
        <v>0</v>
      </c>
      <c r="Q25" s="432">
        <v>0</v>
      </c>
      <c r="R25" s="432">
        <v>0</v>
      </c>
      <c r="S25" s="432">
        <v>0</v>
      </c>
      <c r="T25" s="432">
        <f>N25+O25+P25+Q25+R25+S25</f>
        <v>0</v>
      </c>
      <c r="U25" s="432">
        <f>M25-T25</f>
        <v>0</v>
      </c>
      <c r="V25" s="432"/>
      <c r="W25" s="452">
        <f>U25-V25</f>
        <v>0</v>
      </c>
      <c r="X25" s="437"/>
    </row>
    <row r="26" spans="1:24" ht="65.25" hidden="1" customHeight="1" x14ac:dyDescent="0.5">
      <c r="A26" s="501"/>
      <c r="B26" s="426"/>
      <c r="C26" s="419"/>
      <c r="D26" s="419"/>
      <c r="E26" s="425"/>
      <c r="F26" s="423"/>
      <c r="G26" s="423"/>
      <c r="H26" s="422"/>
      <c r="I26" s="421"/>
      <c r="J26" s="422"/>
      <c r="K26" s="422"/>
      <c r="L26" s="422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52"/>
      <c r="X26" s="426"/>
    </row>
    <row r="27" spans="1:24" ht="65.25" hidden="1" customHeight="1" x14ac:dyDescent="0.5">
      <c r="A27" s="485" t="s">
        <v>634</v>
      </c>
      <c r="B27" s="437"/>
      <c r="C27" s="430">
        <v>1100</v>
      </c>
      <c r="D27" s="430">
        <v>1000</v>
      </c>
      <c r="E27" s="436">
        <v>0</v>
      </c>
      <c r="F27" s="434">
        <v>0</v>
      </c>
      <c r="G27" s="434">
        <f>E27*F27</f>
        <v>0</v>
      </c>
      <c r="H27" s="433">
        <v>0</v>
      </c>
      <c r="I27" s="432">
        <v>0</v>
      </c>
      <c r="J27" s="433">
        <v>0</v>
      </c>
      <c r="K27" s="433">
        <v>0</v>
      </c>
      <c r="L27" s="433">
        <v>0</v>
      </c>
      <c r="M27" s="432">
        <f>G27+H27+I27+J27+K27+L27</f>
        <v>0</v>
      </c>
      <c r="N27" s="432">
        <v>0</v>
      </c>
      <c r="O27" s="432">
        <f>G27*1.187%</f>
        <v>0</v>
      </c>
      <c r="P27" s="432">
        <v>0</v>
      </c>
      <c r="Q27" s="432">
        <v>0</v>
      </c>
      <c r="R27" s="432">
        <v>0</v>
      </c>
      <c r="S27" s="432">
        <v>0</v>
      </c>
      <c r="T27" s="432">
        <f>N27+O27+P27+Q27+R27+S27</f>
        <v>0</v>
      </c>
      <c r="U27" s="432">
        <f>M27-T27</f>
        <v>0</v>
      </c>
      <c r="V27" s="432"/>
      <c r="W27" s="452">
        <f>U27-V27</f>
        <v>0</v>
      </c>
      <c r="X27" s="437"/>
    </row>
    <row r="28" spans="1:24" ht="65.25" hidden="1" customHeight="1" x14ac:dyDescent="0.5">
      <c r="A28" s="546"/>
      <c r="B28" s="426"/>
      <c r="C28" s="419"/>
      <c r="D28" s="419"/>
      <c r="E28" s="425"/>
      <c r="F28" s="423"/>
      <c r="G28" s="423"/>
      <c r="H28" s="422"/>
      <c r="I28" s="421"/>
      <c r="J28" s="422"/>
      <c r="K28" s="422"/>
      <c r="L28" s="422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52"/>
      <c r="X28" s="426"/>
    </row>
    <row r="29" spans="1:24" ht="65.25" hidden="1" customHeight="1" x14ac:dyDescent="0.5">
      <c r="A29" s="485" t="s">
        <v>634</v>
      </c>
      <c r="B29" s="437"/>
      <c r="C29" s="430">
        <v>1100</v>
      </c>
      <c r="D29" s="430">
        <v>1000</v>
      </c>
      <c r="E29" s="436"/>
      <c r="F29" s="434"/>
      <c r="G29" s="434">
        <f>E29*F29</f>
        <v>0</v>
      </c>
      <c r="H29" s="433"/>
      <c r="I29" s="432">
        <v>0</v>
      </c>
      <c r="J29" s="433"/>
      <c r="K29" s="433">
        <v>0</v>
      </c>
      <c r="L29" s="433">
        <v>0</v>
      </c>
      <c r="M29" s="432">
        <f>G29+H29+I29+J29+K29+L29</f>
        <v>0</v>
      </c>
      <c r="N29" s="432"/>
      <c r="O29" s="432">
        <f>G29*1.187%</f>
        <v>0</v>
      </c>
      <c r="P29" s="432"/>
      <c r="Q29" s="432">
        <v>0</v>
      </c>
      <c r="R29" s="432">
        <v>0</v>
      </c>
      <c r="S29" s="432">
        <v>0</v>
      </c>
      <c r="T29" s="432">
        <f>N29+O29+P29+Q29+R29+S29</f>
        <v>0</v>
      </c>
      <c r="U29" s="432">
        <f>M29-T29</f>
        <v>0</v>
      </c>
      <c r="V29" s="432"/>
      <c r="W29" s="452">
        <f>U29-V29</f>
        <v>0</v>
      </c>
      <c r="X29" s="437"/>
    </row>
    <row r="30" spans="1:24" ht="65.25" hidden="1" customHeight="1" x14ac:dyDescent="0.5">
      <c r="A30" s="501"/>
      <c r="B30" s="426"/>
      <c r="C30" s="419"/>
      <c r="D30" s="419"/>
      <c r="E30" s="425"/>
      <c r="F30" s="423"/>
      <c r="G30" s="423"/>
      <c r="H30" s="422"/>
      <c r="I30" s="421"/>
      <c r="J30" s="422"/>
      <c r="K30" s="422"/>
      <c r="L30" s="422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52"/>
      <c r="X30" s="426"/>
    </row>
    <row r="31" spans="1:24" ht="65.25" hidden="1" customHeight="1" x14ac:dyDescent="0.5">
      <c r="A31" s="485" t="s">
        <v>634</v>
      </c>
      <c r="B31" s="457"/>
      <c r="C31" s="430">
        <v>1100</v>
      </c>
      <c r="D31" s="430">
        <v>1000</v>
      </c>
      <c r="E31" s="436"/>
      <c r="F31" s="434"/>
      <c r="G31" s="434">
        <f>E31*F31</f>
        <v>0</v>
      </c>
      <c r="H31" s="432">
        <v>0</v>
      </c>
      <c r="I31" s="432">
        <v>0</v>
      </c>
      <c r="J31" s="432"/>
      <c r="K31" s="431">
        <v>0</v>
      </c>
      <c r="L31" s="431">
        <v>0</v>
      </c>
      <c r="M31" s="432">
        <f>G31+H31+I31+J31+K31+L31</f>
        <v>0</v>
      </c>
      <c r="N31" s="432"/>
      <c r="O31" s="432">
        <f>G31*1.187%</f>
        <v>0</v>
      </c>
      <c r="P31" s="432">
        <v>0</v>
      </c>
      <c r="Q31" s="432">
        <v>0</v>
      </c>
      <c r="R31" s="432">
        <v>0</v>
      </c>
      <c r="S31" s="432">
        <v>0</v>
      </c>
      <c r="T31" s="432">
        <f>N31+O31+P31+Q31+R31+S31</f>
        <v>0</v>
      </c>
      <c r="U31" s="432">
        <f>M31-T31</f>
        <v>0</v>
      </c>
      <c r="V31" s="432"/>
      <c r="W31" s="431">
        <f>U31-V31</f>
        <v>0</v>
      </c>
      <c r="X31" s="457"/>
    </row>
    <row r="32" spans="1:24" ht="65.25" hidden="1" customHeight="1" x14ac:dyDescent="0.5">
      <c r="A32" s="546"/>
      <c r="B32" s="457"/>
      <c r="C32" s="419"/>
      <c r="D32" s="419"/>
      <c r="E32" s="425"/>
      <c r="F32" s="423"/>
      <c r="G32" s="423"/>
      <c r="H32" s="421"/>
      <c r="I32" s="421"/>
      <c r="J32" s="421"/>
      <c r="K32" s="420"/>
      <c r="L32" s="420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0"/>
      <c r="X32" s="457"/>
    </row>
    <row r="33" spans="1:24" ht="65.25" customHeight="1" x14ac:dyDescent="0.5">
      <c r="A33" s="481" t="s">
        <v>634</v>
      </c>
      <c r="B33" s="437"/>
      <c r="C33" s="618">
        <v>1100</v>
      </c>
      <c r="D33" s="618">
        <v>1000</v>
      </c>
      <c r="E33" s="436">
        <v>263.41000000000003</v>
      </c>
      <c r="F33" s="617">
        <v>15</v>
      </c>
      <c r="G33" s="434">
        <f>E33*F33</f>
        <v>3951.1500000000005</v>
      </c>
      <c r="H33" s="432">
        <v>0</v>
      </c>
      <c r="I33" s="432">
        <v>0</v>
      </c>
      <c r="J33" s="432">
        <v>0</v>
      </c>
      <c r="K33" s="431">
        <v>0</v>
      </c>
      <c r="L33" s="431">
        <v>0</v>
      </c>
      <c r="M33" s="432">
        <f>G33+H33+I33+J33+K33+L33</f>
        <v>3951.1500000000005</v>
      </c>
      <c r="N33" s="432">
        <v>341.27</v>
      </c>
      <c r="O33" s="432">
        <f>G33*1.1875%</f>
        <v>46.919906250000004</v>
      </c>
      <c r="P33" s="432">
        <v>0</v>
      </c>
      <c r="Q33" s="432">
        <v>0</v>
      </c>
      <c r="R33" s="432">
        <v>0</v>
      </c>
      <c r="S33" s="432">
        <v>0</v>
      </c>
      <c r="T33" s="432">
        <f>N33+O33+P33+Q33+R33+S33</f>
        <v>388.18990624999998</v>
      </c>
      <c r="U33" s="432">
        <f>M33-T33</f>
        <v>3562.9600937500004</v>
      </c>
      <c r="V33" s="432"/>
      <c r="W33" s="431">
        <f>U33-V33</f>
        <v>3562.9600937500004</v>
      </c>
      <c r="X33" s="437"/>
    </row>
    <row r="34" spans="1:24" ht="65.25" customHeight="1" x14ac:dyDescent="0.5">
      <c r="A34" s="501"/>
      <c r="B34" s="426"/>
      <c r="C34" s="616"/>
      <c r="D34" s="616"/>
      <c r="E34" s="425"/>
      <c r="F34" s="615"/>
      <c r="G34" s="423"/>
      <c r="H34" s="421"/>
      <c r="I34" s="421"/>
      <c r="J34" s="421"/>
      <c r="K34" s="420"/>
      <c r="L34" s="420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0"/>
      <c r="X34" s="426"/>
    </row>
    <row r="35" spans="1:24" ht="65.25" customHeight="1" x14ac:dyDescent="0.5">
      <c r="A35" s="481" t="s">
        <v>634</v>
      </c>
      <c r="B35" s="437"/>
      <c r="C35" s="618">
        <v>1100</v>
      </c>
      <c r="D35" s="618">
        <v>1000</v>
      </c>
      <c r="E35" s="436">
        <v>263.41000000000003</v>
      </c>
      <c r="F35" s="617">
        <v>15</v>
      </c>
      <c r="G35" s="434">
        <f>E35*F35</f>
        <v>3951.1500000000005</v>
      </c>
      <c r="H35" s="432">
        <v>0</v>
      </c>
      <c r="I35" s="432">
        <v>0</v>
      </c>
      <c r="J35" s="432">
        <v>0</v>
      </c>
      <c r="K35" s="431">
        <v>0</v>
      </c>
      <c r="L35" s="431">
        <v>0</v>
      </c>
      <c r="M35" s="432">
        <f>G35+H35+I35+J35+K35+L35</f>
        <v>3951.1500000000005</v>
      </c>
      <c r="N35" s="432">
        <v>341.27</v>
      </c>
      <c r="O35" s="432">
        <f>G35*1.1875%</f>
        <v>46.919906250000004</v>
      </c>
      <c r="P35" s="432">
        <v>0</v>
      </c>
      <c r="Q35" s="432">
        <v>0</v>
      </c>
      <c r="R35" s="432">
        <v>0</v>
      </c>
      <c r="S35" s="432">
        <v>0</v>
      </c>
      <c r="T35" s="432">
        <f>N35+O35+P35+Q35+R35+S35</f>
        <v>388.18990624999998</v>
      </c>
      <c r="U35" s="432">
        <f>M35-T35</f>
        <v>3562.9600937500004</v>
      </c>
      <c r="V35" s="432"/>
      <c r="W35" s="431">
        <f>U35-V35</f>
        <v>3562.9600937500004</v>
      </c>
      <c r="X35" s="437"/>
    </row>
    <row r="36" spans="1:24" ht="65.25" customHeight="1" x14ac:dyDescent="0.5">
      <c r="A36" s="501"/>
      <c r="B36" s="426"/>
      <c r="C36" s="616"/>
      <c r="D36" s="616"/>
      <c r="E36" s="425"/>
      <c r="F36" s="615"/>
      <c r="G36" s="423"/>
      <c r="H36" s="421"/>
      <c r="I36" s="421"/>
      <c r="J36" s="421"/>
      <c r="K36" s="420"/>
      <c r="L36" s="420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0"/>
      <c r="X36" s="426"/>
    </row>
    <row r="37" spans="1:24" ht="65.25" customHeight="1" x14ac:dyDescent="0.5">
      <c r="A37" s="481" t="s">
        <v>634</v>
      </c>
      <c r="B37" s="437"/>
      <c r="C37" s="618">
        <v>1100</v>
      </c>
      <c r="D37" s="618">
        <v>1000</v>
      </c>
      <c r="E37" s="436">
        <v>263.41000000000003</v>
      </c>
      <c r="F37" s="617">
        <v>15</v>
      </c>
      <c r="G37" s="434">
        <f>E37*F37</f>
        <v>3951.1500000000005</v>
      </c>
      <c r="H37" s="432">
        <v>0</v>
      </c>
      <c r="I37" s="432">
        <v>0</v>
      </c>
      <c r="J37" s="432">
        <v>0</v>
      </c>
      <c r="K37" s="431">
        <v>0</v>
      </c>
      <c r="L37" s="431">
        <v>0</v>
      </c>
      <c r="M37" s="432">
        <f>G37+H37+I37+J37+K37+L37</f>
        <v>3951.1500000000005</v>
      </c>
      <c r="N37" s="432">
        <v>341.27</v>
      </c>
      <c r="O37" s="432">
        <f>G37*1.1875%</f>
        <v>46.919906250000004</v>
      </c>
      <c r="P37" s="432">
        <v>0</v>
      </c>
      <c r="Q37" s="432">
        <v>0</v>
      </c>
      <c r="R37" s="432">
        <v>0</v>
      </c>
      <c r="S37" s="432">
        <v>0</v>
      </c>
      <c r="T37" s="432">
        <f>N37+O37+P37+Q37+R37+S37</f>
        <v>388.18990624999998</v>
      </c>
      <c r="U37" s="432">
        <f>M37-T37</f>
        <v>3562.9600937500004</v>
      </c>
      <c r="V37" s="432"/>
      <c r="W37" s="431">
        <f>U37-V37</f>
        <v>3562.9600937500004</v>
      </c>
      <c r="X37" s="437"/>
    </row>
    <row r="38" spans="1:24" ht="65.25" customHeight="1" x14ac:dyDescent="0.5">
      <c r="A38" s="501"/>
      <c r="B38" s="426"/>
      <c r="C38" s="616"/>
      <c r="D38" s="616"/>
      <c r="E38" s="425"/>
      <c r="F38" s="615"/>
      <c r="G38" s="423"/>
      <c r="H38" s="421"/>
      <c r="I38" s="421"/>
      <c r="J38" s="421"/>
      <c r="K38" s="420"/>
      <c r="L38" s="420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0"/>
      <c r="X38" s="426"/>
    </row>
    <row r="39" spans="1:24" ht="65.25" customHeight="1" x14ac:dyDescent="0.5">
      <c r="A39" s="481" t="s">
        <v>634</v>
      </c>
      <c r="B39" s="437"/>
      <c r="C39" s="618">
        <v>1100</v>
      </c>
      <c r="D39" s="618">
        <v>1000</v>
      </c>
      <c r="E39" s="436">
        <v>263.41000000000003</v>
      </c>
      <c r="F39" s="617">
        <v>15</v>
      </c>
      <c r="G39" s="434">
        <f>E39*F39</f>
        <v>3951.1500000000005</v>
      </c>
      <c r="H39" s="432">
        <v>0</v>
      </c>
      <c r="I39" s="432">
        <v>0</v>
      </c>
      <c r="J39" s="432">
        <v>0</v>
      </c>
      <c r="K39" s="431">
        <v>0</v>
      </c>
      <c r="L39" s="431">
        <v>0</v>
      </c>
      <c r="M39" s="432">
        <f>G39+H39+I39+J39+K39+L39</f>
        <v>3951.1500000000005</v>
      </c>
      <c r="N39" s="432">
        <v>341.27</v>
      </c>
      <c r="O39" s="432">
        <f>G39*1.1875%</f>
        <v>46.919906250000004</v>
      </c>
      <c r="P39" s="432">
        <v>0</v>
      </c>
      <c r="Q39" s="432">
        <v>0</v>
      </c>
      <c r="R39" s="432">
        <v>0</v>
      </c>
      <c r="S39" s="432">
        <v>0</v>
      </c>
      <c r="T39" s="432">
        <f>N39+O39+P39+Q39+R39+S39</f>
        <v>388.18990624999998</v>
      </c>
      <c r="U39" s="432">
        <f>M39-T39</f>
        <v>3562.9600937500004</v>
      </c>
      <c r="V39" s="432"/>
      <c r="W39" s="431">
        <f>U39-V39</f>
        <v>3562.9600937500004</v>
      </c>
      <c r="X39" s="437"/>
    </row>
    <row r="40" spans="1:24" ht="65.25" customHeight="1" x14ac:dyDescent="0.5">
      <c r="A40" s="501"/>
      <c r="B40" s="426"/>
      <c r="C40" s="616"/>
      <c r="D40" s="616"/>
      <c r="E40" s="425"/>
      <c r="F40" s="615"/>
      <c r="G40" s="423"/>
      <c r="H40" s="421"/>
      <c r="I40" s="421"/>
      <c r="J40" s="421"/>
      <c r="K40" s="420"/>
      <c r="L40" s="420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0"/>
      <c r="X40" s="426"/>
    </row>
    <row r="41" spans="1:24" ht="65.25" customHeight="1" thickBot="1" x14ac:dyDescent="0.55000000000000004">
      <c r="A41" s="624" t="s">
        <v>70</v>
      </c>
      <c r="B41" s="532"/>
      <c r="C41" s="654"/>
      <c r="D41" s="654"/>
      <c r="E41" s="654"/>
      <c r="F41" s="654"/>
      <c r="G41" s="654">
        <f>SUM(G5:G40)</f>
        <v>55177.500000000007</v>
      </c>
      <c r="H41" s="654">
        <f>SUM(H5:H40)</f>
        <v>0</v>
      </c>
      <c r="I41" s="654">
        <f>SUM(I5:I32)</f>
        <v>0</v>
      </c>
      <c r="J41" s="654">
        <f>SUM(J5:J32)</f>
        <v>0</v>
      </c>
      <c r="K41" s="654">
        <f>SUM(K5:K32)</f>
        <v>0</v>
      </c>
      <c r="L41" s="654">
        <f>SUM(L5:L40)</f>
        <v>0</v>
      </c>
      <c r="M41" s="654">
        <f>SUM(M5:M40)</f>
        <v>55177.500000000007</v>
      </c>
      <c r="N41" s="654">
        <f>SUM(N5:N40)</f>
        <v>5999.630000000001</v>
      </c>
      <c r="O41" s="654">
        <f>SUM(O5:O40)</f>
        <v>655.23281250000025</v>
      </c>
      <c r="P41" s="654">
        <f>SUM(P5:P40)</f>
        <v>0</v>
      </c>
      <c r="Q41" s="654">
        <f>SUM(Q5:Q32)</f>
        <v>0</v>
      </c>
      <c r="R41" s="654">
        <f>SUM(R5:R40)</f>
        <v>0</v>
      </c>
      <c r="S41" s="654">
        <f>SUM(S5:S32)</f>
        <v>0</v>
      </c>
      <c r="T41" s="654">
        <f>SUM(T5:T40)</f>
        <v>6654.8628124999987</v>
      </c>
      <c r="U41" s="654">
        <f>SUM(U5:U40)</f>
        <v>48522.637187500004</v>
      </c>
      <c r="V41" s="654">
        <f>SUM(V5:V40)</f>
        <v>343.55</v>
      </c>
      <c r="W41" s="654">
        <f>SUM(W5:W40)</f>
        <v>48179.087187500001</v>
      </c>
      <c r="X41" s="532"/>
    </row>
    <row r="42" spans="1:24" s="507" customFormat="1" ht="65.25" customHeight="1" thickBot="1" x14ac:dyDescent="0.55000000000000004">
      <c r="A42" s="602" t="s">
        <v>54</v>
      </c>
      <c r="B42" s="585" t="s">
        <v>53</v>
      </c>
      <c r="C42" s="653" t="s">
        <v>52</v>
      </c>
      <c r="D42" s="652"/>
      <c r="E42" s="652"/>
      <c r="F42" s="652"/>
      <c r="G42" s="652"/>
      <c r="H42" s="652"/>
      <c r="I42" s="652"/>
      <c r="J42" s="652"/>
      <c r="K42" s="652"/>
      <c r="L42" s="652"/>
      <c r="M42" s="651"/>
      <c r="N42" s="601" t="s">
        <v>51</v>
      </c>
      <c r="O42" s="600"/>
      <c r="P42" s="650"/>
      <c r="Q42" s="650"/>
      <c r="R42" s="650"/>
      <c r="S42" s="596"/>
      <c r="T42" s="598"/>
      <c r="U42" s="598"/>
      <c r="V42" s="598"/>
      <c r="W42" s="596"/>
      <c r="X42" s="668" t="s">
        <v>50</v>
      </c>
    </row>
    <row r="43" spans="1:24" s="507" customFormat="1" ht="65.25" customHeight="1" x14ac:dyDescent="0.45">
      <c r="A43" s="594"/>
      <c r="B43" s="593"/>
      <c r="C43" s="646" t="s">
        <v>49</v>
      </c>
      <c r="D43" s="646" t="s">
        <v>48</v>
      </c>
      <c r="E43" s="645" t="s">
        <v>26</v>
      </c>
      <c r="F43" s="644" t="s">
        <v>47</v>
      </c>
      <c r="G43" s="672" t="s">
        <v>46</v>
      </c>
      <c r="H43" s="642" t="s">
        <v>25</v>
      </c>
      <c r="I43" s="642" t="s">
        <v>639</v>
      </c>
      <c r="J43" s="641" t="s">
        <v>44</v>
      </c>
      <c r="K43" s="641" t="s">
        <v>43</v>
      </c>
      <c r="L43" s="641" t="s">
        <v>569</v>
      </c>
      <c r="M43" s="671" t="s">
        <v>35</v>
      </c>
      <c r="N43" s="584" t="s">
        <v>63</v>
      </c>
      <c r="O43" s="583" t="s">
        <v>40</v>
      </c>
      <c r="P43" s="582" t="s">
        <v>39</v>
      </c>
      <c r="Q43" s="581" t="s">
        <v>38</v>
      </c>
      <c r="R43" s="581" t="s">
        <v>37</v>
      </c>
      <c r="S43" s="581" t="s">
        <v>568</v>
      </c>
      <c r="T43" s="580" t="s">
        <v>35</v>
      </c>
      <c r="U43" s="579" t="s">
        <v>35</v>
      </c>
      <c r="V43" s="578" t="s">
        <v>610</v>
      </c>
      <c r="W43" s="639" t="s">
        <v>33</v>
      </c>
      <c r="X43" s="668"/>
    </row>
    <row r="44" spans="1:24" s="507" customFormat="1" ht="81.75" customHeight="1" thickBot="1" x14ac:dyDescent="0.5">
      <c r="A44" s="560" t="s">
        <v>32</v>
      </c>
      <c r="B44" s="567"/>
      <c r="C44" s="635"/>
      <c r="D44" s="635"/>
      <c r="E44" s="634" t="s">
        <v>31</v>
      </c>
      <c r="F44" s="633" t="s">
        <v>567</v>
      </c>
      <c r="G44" s="670"/>
      <c r="H44" s="631" t="s">
        <v>28</v>
      </c>
      <c r="I44" s="631" t="s">
        <v>638</v>
      </c>
      <c r="J44" s="629" t="s">
        <v>29</v>
      </c>
      <c r="K44" s="630" t="s">
        <v>92</v>
      </c>
      <c r="L44" s="629" t="s">
        <v>91</v>
      </c>
      <c r="M44" s="669"/>
      <c r="N44" s="566"/>
      <c r="O44" s="565"/>
      <c r="P44" s="564" t="s">
        <v>25</v>
      </c>
      <c r="Q44" s="563" t="s">
        <v>24</v>
      </c>
      <c r="R44" s="563" t="s">
        <v>23</v>
      </c>
      <c r="S44" s="563" t="s">
        <v>22</v>
      </c>
      <c r="T44" s="562"/>
      <c r="U44" s="561" t="s">
        <v>21</v>
      </c>
      <c r="V44" s="560" t="s">
        <v>637</v>
      </c>
      <c r="W44" s="627" t="s">
        <v>19</v>
      </c>
      <c r="X44" s="668"/>
    </row>
    <row r="45" spans="1:24" ht="65.25" customHeight="1" x14ac:dyDescent="0.45">
      <c r="A45" s="603" t="s">
        <v>636</v>
      </c>
      <c r="B45" s="679"/>
      <c r="C45" s="679"/>
      <c r="D45" s="679"/>
      <c r="E45" s="683"/>
      <c r="F45" s="683"/>
      <c r="G45" s="683"/>
      <c r="H45" s="682"/>
      <c r="I45" s="682"/>
      <c r="J45" s="682"/>
      <c r="K45" s="682"/>
      <c r="L45" s="682"/>
      <c r="M45" s="682"/>
      <c r="N45" s="681"/>
      <c r="O45" s="681"/>
      <c r="P45" s="681"/>
      <c r="Q45" s="681"/>
      <c r="R45" s="681"/>
      <c r="S45" s="680"/>
      <c r="T45" s="680"/>
      <c r="U45" s="680"/>
      <c r="V45" s="680"/>
      <c r="W45" s="680"/>
      <c r="X45" s="679"/>
    </row>
    <row r="46" spans="1:24" ht="65.25" hidden="1" customHeight="1" x14ac:dyDescent="0.5">
      <c r="A46" s="485" t="s">
        <v>634</v>
      </c>
      <c r="B46" s="457"/>
      <c r="C46" s="451">
        <v>1100</v>
      </c>
      <c r="D46" s="451">
        <v>1000</v>
      </c>
      <c r="E46" s="456"/>
      <c r="F46" s="434"/>
      <c r="G46" s="434">
        <f>E46*F46</f>
        <v>0</v>
      </c>
      <c r="H46" s="440">
        <v>0</v>
      </c>
      <c r="I46" s="432">
        <v>0</v>
      </c>
      <c r="J46" s="440"/>
      <c r="K46" s="431">
        <v>0</v>
      </c>
      <c r="L46" s="431">
        <v>0</v>
      </c>
      <c r="M46" s="440">
        <f>G46+H46+I46+J46+K46+L46</f>
        <v>0</v>
      </c>
      <c r="N46" s="677"/>
      <c r="O46" s="678">
        <f>G46*1.187%</f>
        <v>0</v>
      </c>
      <c r="P46" s="545">
        <v>0</v>
      </c>
      <c r="Q46" s="545">
        <v>0</v>
      </c>
      <c r="R46" s="545">
        <v>0</v>
      </c>
      <c r="S46" s="545">
        <v>0</v>
      </c>
      <c r="T46" s="545">
        <f>N46+O46+P46+Q46+R46+S46</f>
        <v>0</v>
      </c>
      <c r="U46" s="545">
        <f>M46-T46</f>
        <v>0</v>
      </c>
      <c r="V46" s="545">
        <v>0</v>
      </c>
      <c r="W46" s="677">
        <f>U46-V46</f>
        <v>0</v>
      </c>
      <c r="X46" s="457"/>
    </row>
    <row r="47" spans="1:24" ht="65.25" hidden="1" customHeight="1" x14ac:dyDescent="0.5">
      <c r="A47" s="501"/>
      <c r="B47" s="457"/>
      <c r="C47" s="451"/>
      <c r="D47" s="451"/>
      <c r="E47" s="456"/>
      <c r="F47" s="423"/>
      <c r="G47" s="423"/>
      <c r="H47" s="440"/>
      <c r="I47" s="421"/>
      <c r="J47" s="440"/>
      <c r="K47" s="420"/>
      <c r="L47" s="420"/>
      <c r="M47" s="440"/>
      <c r="N47" s="677"/>
      <c r="O47" s="678"/>
      <c r="P47" s="544"/>
      <c r="Q47" s="544"/>
      <c r="R47" s="544"/>
      <c r="S47" s="544"/>
      <c r="T47" s="544"/>
      <c r="U47" s="544"/>
      <c r="V47" s="544"/>
      <c r="W47" s="677"/>
      <c r="X47" s="457"/>
    </row>
    <row r="48" spans="1:24" ht="65.25" customHeight="1" x14ac:dyDescent="0.5">
      <c r="A48" s="485" t="s">
        <v>634</v>
      </c>
      <c r="B48" s="457"/>
      <c r="C48" s="676">
        <v>1100</v>
      </c>
      <c r="D48" s="676">
        <v>1000</v>
      </c>
      <c r="E48" s="456">
        <v>263.41000000000003</v>
      </c>
      <c r="F48" s="617">
        <v>15</v>
      </c>
      <c r="G48" s="434">
        <f>E48*F48</f>
        <v>3951.1500000000005</v>
      </c>
      <c r="H48" s="440">
        <v>0</v>
      </c>
      <c r="I48" s="432">
        <v>0</v>
      </c>
      <c r="J48" s="440"/>
      <c r="K48" s="432">
        <v>0</v>
      </c>
      <c r="L48" s="432">
        <v>0</v>
      </c>
      <c r="M48" s="440">
        <f>G48+H48+I48+J48+K48+L48</f>
        <v>3951.1500000000005</v>
      </c>
      <c r="N48" s="452">
        <v>341.27</v>
      </c>
      <c r="O48" s="432">
        <f>G48*1.1875%</f>
        <v>46.919906250000004</v>
      </c>
      <c r="P48" s="432">
        <v>0</v>
      </c>
      <c r="Q48" s="432">
        <v>0</v>
      </c>
      <c r="R48" s="432">
        <v>0</v>
      </c>
      <c r="S48" s="432">
        <v>0</v>
      </c>
      <c r="T48" s="432">
        <f>N48+O48+P48+Q48+R48+S48</f>
        <v>388.18990624999998</v>
      </c>
      <c r="U48" s="432">
        <f>M48-T48</f>
        <v>3562.9600937500004</v>
      </c>
      <c r="V48" s="432">
        <v>200</v>
      </c>
      <c r="W48" s="452">
        <f>U48-V48</f>
        <v>3362.9600937500004</v>
      </c>
      <c r="X48" s="457"/>
    </row>
    <row r="49" spans="1:24" ht="65.25" customHeight="1" x14ac:dyDescent="0.5">
      <c r="A49" s="501"/>
      <c r="B49" s="457"/>
      <c r="C49" s="676"/>
      <c r="D49" s="676"/>
      <c r="E49" s="456"/>
      <c r="F49" s="615"/>
      <c r="G49" s="423"/>
      <c r="H49" s="440"/>
      <c r="I49" s="421"/>
      <c r="J49" s="440"/>
      <c r="K49" s="421"/>
      <c r="L49" s="421"/>
      <c r="M49" s="440"/>
      <c r="N49" s="452"/>
      <c r="O49" s="421"/>
      <c r="P49" s="421"/>
      <c r="Q49" s="421"/>
      <c r="R49" s="421"/>
      <c r="S49" s="421"/>
      <c r="T49" s="421"/>
      <c r="U49" s="421"/>
      <c r="V49" s="421"/>
      <c r="W49" s="452"/>
      <c r="X49" s="457"/>
    </row>
    <row r="50" spans="1:24" ht="65.25" customHeight="1" x14ac:dyDescent="0.5">
      <c r="A50" s="481" t="s">
        <v>634</v>
      </c>
      <c r="B50" s="658"/>
      <c r="C50" s="676">
        <v>1100</v>
      </c>
      <c r="D50" s="676">
        <v>1000</v>
      </c>
      <c r="E50" s="456">
        <v>263.41000000000003</v>
      </c>
      <c r="F50" s="617">
        <v>15</v>
      </c>
      <c r="G50" s="434">
        <f>E50*F50</f>
        <v>3951.1500000000005</v>
      </c>
      <c r="H50" s="440">
        <v>0</v>
      </c>
      <c r="I50" s="432">
        <v>0</v>
      </c>
      <c r="J50" s="440"/>
      <c r="K50" s="431">
        <v>0</v>
      </c>
      <c r="L50" s="431">
        <v>0</v>
      </c>
      <c r="M50" s="440">
        <f>G50+H50+I50+J50+K50+L50</f>
        <v>3951.1500000000005</v>
      </c>
      <c r="N50" s="440">
        <v>341.27</v>
      </c>
      <c r="O50" s="432">
        <f>G50*1.1875%</f>
        <v>46.919906250000004</v>
      </c>
      <c r="P50" s="432">
        <v>0</v>
      </c>
      <c r="Q50" s="432">
        <v>0</v>
      </c>
      <c r="R50" s="432">
        <v>0</v>
      </c>
      <c r="S50" s="432">
        <v>0</v>
      </c>
      <c r="T50" s="432">
        <f>N50+O50+P50+Q50+R50+S50</f>
        <v>388.18990624999998</v>
      </c>
      <c r="U50" s="432">
        <f>M50-T50</f>
        <v>3562.9600937500004</v>
      </c>
      <c r="V50" s="432">
        <v>0</v>
      </c>
      <c r="W50" s="452">
        <f>U50-V50</f>
        <v>3562.9600937500004</v>
      </c>
      <c r="X50" s="437"/>
    </row>
    <row r="51" spans="1:24" ht="65.25" customHeight="1" x14ac:dyDescent="0.5">
      <c r="A51" s="501"/>
      <c r="B51" s="657"/>
      <c r="C51" s="676"/>
      <c r="D51" s="676"/>
      <c r="E51" s="456"/>
      <c r="F51" s="615"/>
      <c r="G51" s="423"/>
      <c r="H51" s="440"/>
      <c r="I51" s="421"/>
      <c r="J51" s="440"/>
      <c r="K51" s="420"/>
      <c r="L51" s="420"/>
      <c r="M51" s="440"/>
      <c r="N51" s="440"/>
      <c r="O51" s="421"/>
      <c r="P51" s="421"/>
      <c r="Q51" s="421"/>
      <c r="R51" s="421"/>
      <c r="S51" s="421"/>
      <c r="T51" s="421"/>
      <c r="U51" s="421"/>
      <c r="V51" s="421"/>
      <c r="W51" s="452"/>
      <c r="X51" s="426"/>
    </row>
    <row r="52" spans="1:24" ht="65.25" customHeight="1" x14ac:dyDescent="0.5">
      <c r="A52" s="481" t="s">
        <v>641</v>
      </c>
      <c r="B52" s="437"/>
      <c r="C52" s="676">
        <v>1100</v>
      </c>
      <c r="D52" s="676">
        <v>1000</v>
      </c>
      <c r="E52" s="456">
        <v>159.80000000000001</v>
      </c>
      <c r="F52" s="617">
        <v>15</v>
      </c>
      <c r="G52" s="434">
        <f>E52*F52</f>
        <v>2397</v>
      </c>
      <c r="H52" s="440">
        <v>0</v>
      </c>
      <c r="I52" s="432">
        <v>0</v>
      </c>
      <c r="J52" s="440">
        <v>0</v>
      </c>
      <c r="K52" s="431">
        <v>0</v>
      </c>
      <c r="L52" s="431">
        <v>3.59</v>
      </c>
      <c r="M52" s="440">
        <f>G52+H52+I52+J52+K52+L52</f>
        <v>2400.59</v>
      </c>
      <c r="N52" s="440">
        <v>0</v>
      </c>
      <c r="O52" s="440">
        <v>0</v>
      </c>
      <c r="P52" s="432">
        <v>0</v>
      </c>
      <c r="Q52" s="432">
        <v>0</v>
      </c>
      <c r="R52" s="432">
        <v>0</v>
      </c>
      <c r="S52" s="432">
        <v>0</v>
      </c>
      <c r="T52" s="432">
        <f>N52+O52+P52+Q52+R52+S52</f>
        <v>0</v>
      </c>
      <c r="U52" s="432">
        <f>M52-T52</f>
        <v>2400.59</v>
      </c>
      <c r="V52" s="432">
        <v>0</v>
      </c>
      <c r="W52" s="452">
        <f>U52-V52</f>
        <v>2400.59</v>
      </c>
      <c r="X52" s="437"/>
    </row>
    <row r="53" spans="1:24" ht="65.25" customHeight="1" x14ac:dyDescent="0.5">
      <c r="A53" s="620"/>
      <c r="B53" s="547"/>
      <c r="C53" s="676"/>
      <c r="D53" s="676"/>
      <c r="E53" s="456"/>
      <c r="F53" s="615"/>
      <c r="G53" s="423"/>
      <c r="H53" s="440"/>
      <c r="I53" s="421"/>
      <c r="J53" s="440"/>
      <c r="K53" s="420"/>
      <c r="L53" s="420"/>
      <c r="M53" s="440"/>
      <c r="N53" s="440"/>
      <c r="O53" s="440"/>
      <c r="P53" s="421"/>
      <c r="Q53" s="421"/>
      <c r="R53" s="421"/>
      <c r="S53" s="421"/>
      <c r="T53" s="421"/>
      <c r="U53" s="421"/>
      <c r="V53" s="421"/>
      <c r="W53" s="452"/>
      <c r="X53" s="547"/>
    </row>
    <row r="54" spans="1:24" ht="65.25" customHeight="1" x14ac:dyDescent="0.5">
      <c r="A54" s="481" t="s">
        <v>641</v>
      </c>
      <c r="B54" s="457"/>
      <c r="C54" s="676">
        <v>1100</v>
      </c>
      <c r="D54" s="676">
        <v>1000</v>
      </c>
      <c r="E54" s="456">
        <v>169.45</v>
      </c>
      <c r="F54" s="617">
        <v>15</v>
      </c>
      <c r="G54" s="434">
        <f>E54*F54</f>
        <v>2541.75</v>
      </c>
      <c r="H54" s="440">
        <v>0</v>
      </c>
      <c r="I54" s="432">
        <v>0</v>
      </c>
      <c r="J54" s="440">
        <v>0</v>
      </c>
      <c r="K54" s="431">
        <v>0</v>
      </c>
      <c r="L54" s="431">
        <v>0</v>
      </c>
      <c r="M54" s="440">
        <f>G54+H54+I54+J54+K54+L54</f>
        <v>2541.75</v>
      </c>
      <c r="N54" s="440">
        <v>12.16</v>
      </c>
      <c r="O54" s="440">
        <v>0</v>
      </c>
      <c r="P54" s="432">
        <v>0</v>
      </c>
      <c r="Q54" s="432">
        <v>0</v>
      </c>
      <c r="R54" s="432">
        <v>0</v>
      </c>
      <c r="S54" s="432">
        <v>0</v>
      </c>
      <c r="T54" s="432">
        <f>N54+O54+P54+Q54+R54+S54</f>
        <v>12.16</v>
      </c>
      <c r="U54" s="432">
        <f>M54-T54</f>
        <v>2529.59</v>
      </c>
      <c r="V54" s="432">
        <v>0</v>
      </c>
      <c r="W54" s="452">
        <f>U54-V54</f>
        <v>2529.59</v>
      </c>
      <c r="X54" s="457"/>
    </row>
    <row r="55" spans="1:24" ht="65.25" customHeight="1" x14ac:dyDescent="0.5">
      <c r="A55" s="492"/>
      <c r="B55" s="457"/>
      <c r="C55" s="676"/>
      <c r="D55" s="676"/>
      <c r="E55" s="456"/>
      <c r="F55" s="615"/>
      <c r="G55" s="423"/>
      <c r="H55" s="440"/>
      <c r="I55" s="421"/>
      <c r="J55" s="440"/>
      <c r="K55" s="420"/>
      <c r="L55" s="420"/>
      <c r="M55" s="440"/>
      <c r="N55" s="440"/>
      <c r="O55" s="440"/>
      <c r="P55" s="421"/>
      <c r="Q55" s="421"/>
      <c r="R55" s="421"/>
      <c r="S55" s="421"/>
      <c r="T55" s="421"/>
      <c r="U55" s="421"/>
      <c r="V55" s="421"/>
      <c r="W55" s="452"/>
      <c r="X55" s="457"/>
    </row>
    <row r="56" spans="1:24" ht="65.25" customHeight="1" x14ac:dyDescent="0.5">
      <c r="A56" s="481" t="s">
        <v>634</v>
      </c>
      <c r="B56" s="457"/>
      <c r="C56" s="676">
        <v>1100</v>
      </c>
      <c r="D56" s="676">
        <v>1000</v>
      </c>
      <c r="E56" s="456">
        <v>263.41000000000003</v>
      </c>
      <c r="F56" s="617">
        <v>15</v>
      </c>
      <c r="G56" s="434">
        <f>E56*F56</f>
        <v>3951.1500000000005</v>
      </c>
      <c r="H56" s="440">
        <v>0</v>
      </c>
      <c r="I56" s="432">
        <v>0</v>
      </c>
      <c r="J56" s="440">
        <v>0</v>
      </c>
      <c r="K56" s="432">
        <v>0</v>
      </c>
      <c r="L56" s="432">
        <v>0</v>
      </c>
      <c r="M56" s="440">
        <f>G56+H56+I56+J56+K56+L56</f>
        <v>3951.1500000000005</v>
      </c>
      <c r="N56" s="440">
        <v>341.27</v>
      </c>
      <c r="O56" s="432">
        <f>G56*1.1875%</f>
        <v>46.919906250000004</v>
      </c>
      <c r="P56" s="432">
        <v>0</v>
      </c>
      <c r="Q56" s="432">
        <v>0</v>
      </c>
      <c r="R56" s="432">
        <v>0</v>
      </c>
      <c r="S56" s="432">
        <v>0</v>
      </c>
      <c r="T56" s="432">
        <f>N56+O56+P56+Q56+R56+S56</f>
        <v>388.18990624999998</v>
      </c>
      <c r="U56" s="432">
        <f>M56-T56</f>
        <v>3562.9600937500004</v>
      </c>
      <c r="V56" s="432">
        <v>0</v>
      </c>
      <c r="W56" s="452">
        <f>U56-V56</f>
        <v>3562.9600937500004</v>
      </c>
      <c r="X56" s="457"/>
    </row>
    <row r="57" spans="1:24" ht="65.25" customHeight="1" x14ac:dyDescent="0.5">
      <c r="A57" s="501"/>
      <c r="B57" s="457"/>
      <c r="C57" s="676"/>
      <c r="D57" s="676"/>
      <c r="E57" s="456"/>
      <c r="F57" s="615"/>
      <c r="G57" s="423"/>
      <c r="H57" s="440"/>
      <c r="I57" s="421"/>
      <c r="J57" s="440"/>
      <c r="K57" s="421"/>
      <c r="L57" s="421"/>
      <c r="M57" s="440"/>
      <c r="N57" s="440"/>
      <c r="O57" s="421"/>
      <c r="P57" s="421"/>
      <c r="Q57" s="421"/>
      <c r="R57" s="421"/>
      <c r="S57" s="421"/>
      <c r="T57" s="421"/>
      <c r="U57" s="421"/>
      <c r="V57" s="421"/>
      <c r="W57" s="452"/>
      <c r="X57" s="457"/>
    </row>
    <row r="58" spans="1:24" ht="65.25" customHeight="1" x14ac:dyDescent="0.5">
      <c r="A58" s="481" t="s">
        <v>634</v>
      </c>
      <c r="B58" s="437"/>
      <c r="C58" s="676">
        <v>1100</v>
      </c>
      <c r="D58" s="676">
        <v>1000</v>
      </c>
      <c r="E58" s="456">
        <v>263.41000000000003</v>
      </c>
      <c r="F58" s="617">
        <v>15</v>
      </c>
      <c r="G58" s="434">
        <f>E58*F58</f>
        <v>3951.1500000000005</v>
      </c>
      <c r="H58" s="440">
        <v>0</v>
      </c>
      <c r="I58" s="432">
        <v>0</v>
      </c>
      <c r="J58" s="440">
        <v>0</v>
      </c>
      <c r="K58" s="432">
        <v>0</v>
      </c>
      <c r="L58" s="432">
        <v>0</v>
      </c>
      <c r="M58" s="440">
        <f>G58+H58+I58+J58+K58+L58</f>
        <v>3951.1500000000005</v>
      </c>
      <c r="N58" s="440">
        <v>341.27</v>
      </c>
      <c r="O58" s="432">
        <f>G58*1.1875%</f>
        <v>46.919906250000004</v>
      </c>
      <c r="P58" s="432">
        <v>0</v>
      </c>
      <c r="Q58" s="432">
        <v>0</v>
      </c>
      <c r="R58" s="432">
        <v>0</v>
      </c>
      <c r="S58" s="432">
        <v>0</v>
      </c>
      <c r="T58" s="432">
        <f>N58+O58+P58+Q58+R58+S58</f>
        <v>388.18990624999998</v>
      </c>
      <c r="U58" s="432">
        <f>M58-T58</f>
        <v>3562.9600937500004</v>
      </c>
      <c r="V58" s="432">
        <v>204.46</v>
      </c>
      <c r="W58" s="452">
        <f>U58-V58</f>
        <v>3358.5000937500004</v>
      </c>
      <c r="X58" s="437"/>
    </row>
    <row r="59" spans="1:24" ht="65.25" customHeight="1" x14ac:dyDescent="0.5">
      <c r="A59" s="501"/>
      <c r="B59" s="426"/>
      <c r="C59" s="676"/>
      <c r="D59" s="676"/>
      <c r="E59" s="456"/>
      <c r="F59" s="615"/>
      <c r="G59" s="423"/>
      <c r="H59" s="440"/>
      <c r="I59" s="421"/>
      <c r="J59" s="440"/>
      <c r="K59" s="421"/>
      <c r="L59" s="421"/>
      <c r="M59" s="440"/>
      <c r="N59" s="440"/>
      <c r="O59" s="421"/>
      <c r="P59" s="421"/>
      <c r="Q59" s="421"/>
      <c r="R59" s="421"/>
      <c r="S59" s="421"/>
      <c r="T59" s="421"/>
      <c r="U59" s="421"/>
      <c r="V59" s="421"/>
      <c r="W59" s="452"/>
      <c r="X59" s="426"/>
    </row>
    <row r="60" spans="1:24" ht="65.25" hidden="1" customHeight="1" x14ac:dyDescent="0.5">
      <c r="A60" s="481" t="s">
        <v>634</v>
      </c>
      <c r="B60" s="437"/>
      <c r="C60" s="676">
        <v>1100</v>
      </c>
      <c r="D60" s="676">
        <v>1000</v>
      </c>
      <c r="E60" s="456"/>
      <c r="F60" s="617"/>
      <c r="G60" s="434">
        <f>E60*F60</f>
        <v>0</v>
      </c>
      <c r="H60" s="440">
        <v>0</v>
      </c>
      <c r="I60" s="432">
        <v>0</v>
      </c>
      <c r="J60" s="440">
        <v>0</v>
      </c>
      <c r="K60" s="432">
        <v>0</v>
      </c>
      <c r="L60" s="432">
        <v>0</v>
      </c>
      <c r="M60" s="440">
        <f>G60+H60+I60+J60+K60+L60</f>
        <v>0</v>
      </c>
      <c r="N60" s="440"/>
      <c r="O60" s="440">
        <f>G60*1.187%</f>
        <v>0</v>
      </c>
      <c r="P60" s="432">
        <v>0</v>
      </c>
      <c r="Q60" s="432">
        <v>0</v>
      </c>
      <c r="R60" s="432">
        <v>0</v>
      </c>
      <c r="S60" s="432">
        <v>0</v>
      </c>
      <c r="T60" s="432">
        <f>N60+O60+P60+Q60+R60+S60</f>
        <v>0</v>
      </c>
      <c r="U60" s="432">
        <f>M60-T60</f>
        <v>0</v>
      </c>
      <c r="V60" s="432">
        <v>0</v>
      </c>
      <c r="W60" s="452">
        <f>U60-V60</f>
        <v>0</v>
      </c>
      <c r="X60" s="437"/>
    </row>
    <row r="61" spans="1:24" ht="65.25" hidden="1" customHeight="1" x14ac:dyDescent="0.5">
      <c r="A61" s="501"/>
      <c r="B61" s="426"/>
      <c r="C61" s="676"/>
      <c r="D61" s="676"/>
      <c r="E61" s="456"/>
      <c r="F61" s="615"/>
      <c r="G61" s="423"/>
      <c r="H61" s="440"/>
      <c r="I61" s="421"/>
      <c r="J61" s="440"/>
      <c r="K61" s="421"/>
      <c r="L61" s="421"/>
      <c r="M61" s="440"/>
      <c r="N61" s="440"/>
      <c r="O61" s="440"/>
      <c r="P61" s="421"/>
      <c r="Q61" s="421"/>
      <c r="R61" s="421"/>
      <c r="S61" s="421"/>
      <c r="T61" s="421"/>
      <c r="U61" s="421"/>
      <c r="V61" s="421"/>
      <c r="W61" s="452"/>
      <c r="X61" s="426"/>
    </row>
    <row r="62" spans="1:24" ht="65.25" customHeight="1" x14ac:dyDescent="0.5">
      <c r="A62" s="481" t="s">
        <v>634</v>
      </c>
      <c r="B62" s="437"/>
      <c r="C62" s="663">
        <v>1100</v>
      </c>
      <c r="D62" s="663">
        <v>1000</v>
      </c>
      <c r="E62" s="436">
        <v>263.41000000000003</v>
      </c>
      <c r="F62" s="617">
        <v>15</v>
      </c>
      <c r="G62" s="434">
        <f>E62*F62</f>
        <v>3951.1500000000005</v>
      </c>
      <c r="H62" s="433">
        <v>0</v>
      </c>
      <c r="I62" s="432">
        <v>0</v>
      </c>
      <c r="J62" s="433"/>
      <c r="K62" s="433">
        <v>0</v>
      </c>
      <c r="L62" s="541">
        <v>0</v>
      </c>
      <c r="M62" s="440">
        <f>G62+H62+I62+J62+K62+L62</f>
        <v>3951.1500000000005</v>
      </c>
      <c r="N62" s="432">
        <v>341.27</v>
      </c>
      <c r="O62" s="432">
        <f>G62*1.1875%</f>
        <v>46.919906250000004</v>
      </c>
      <c r="P62" s="432">
        <v>0</v>
      </c>
      <c r="Q62" s="432">
        <v>0</v>
      </c>
      <c r="R62" s="432">
        <v>0</v>
      </c>
      <c r="S62" s="432">
        <v>0</v>
      </c>
      <c r="T62" s="432">
        <f>N62+O62+P62+Q62+R62+S62</f>
        <v>388.18990624999998</v>
      </c>
      <c r="U62" s="432">
        <f>M62-T62</f>
        <v>3562.9600937500004</v>
      </c>
      <c r="V62" s="432"/>
      <c r="W62" s="452">
        <f>U62-V62</f>
        <v>3562.9600937500004</v>
      </c>
      <c r="X62" s="437"/>
    </row>
    <row r="63" spans="1:24" ht="65.25" customHeight="1" x14ac:dyDescent="0.5">
      <c r="A63" s="501"/>
      <c r="B63" s="426"/>
      <c r="C63" s="616"/>
      <c r="D63" s="616"/>
      <c r="E63" s="425"/>
      <c r="F63" s="615"/>
      <c r="G63" s="423"/>
      <c r="H63" s="422"/>
      <c r="I63" s="421"/>
      <c r="J63" s="422"/>
      <c r="K63" s="422"/>
      <c r="L63" s="537"/>
      <c r="M63" s="440"/>
      <c r="N63" s="421"/>
      <c r="O63" s="421"/>
      <c r="P63" s="421"/>
      <c r="Q63" s="421"/>
      <c r="R63" s="421"/>
      <c r="S63" s="421"/>
      <c r="T63" s="421"/>
      <c r="U63" s="421"/>
      <c r="V63" s="421"/>
      <c r="W63" s="452"/>
      <c r="X63" s="426"/>
    </row>
    <row r="64" spans="1:24" ht="65.25" hidden="1" customHeight="1" x14ac:dyDescent="0.5">
      <c r="A64" s="481" t="s">
        <v>634</v>
      </c>
      <c r="B64" s="437"/>
      <c r="C64" s="618">
        <v>1100</v>
      </c>
      <c r="D64" s="618">
        <v>1000</v>
      </c>
      <c r="E64" s="436"/>
      <c r="F64" s="617"/>
      <c r="G64" s="434">
        <f>E64*F64</f>
        <v>0</v>
      </c>
      <c r="H64" s="440">
        <v>0</v>
      </c>
      <c r="I64" s="432">
        <v>0</v>
      </c>
      <c r="J64" s="433"/>
      <c r="K64" s="433">
        <v>0</v>
      </c>
      <c r="L64" s="541">
        <v>0</v>
      </c>
      <c r="M64" s="440">
        <f>G64+H64+I64+J64+K64+L64</f>
        <v>0</v>
      </c>
      <c r="N64" s="432"/>
      <c r="O64" s="432">
        <f>G64*1.187%</f>
        <v>0</v>
      </c>
      <c r="P64" s="432"/>
      <c r="Q64" s="432">
        <v>0</v>
      </c>
      <c r="R64" s="432">
        <v>0</v>
      </c>
      <c r="S64" s="432">
        <v>0</v>
      </c>
      <c r="T64" s="432">
        <f>N64+O64+P64+Q64+R64+S64</f>
        <v>0</v>
      </c>
      <c r="U64" s="432">
        <f>M64-T64</f>
        <v>0</v>
      </c>
      <c r="V64" s="432"/>
      <c r="W64" s="452">
        <f>U64-V64</f>
        <v>0</v>
      </c>
      <c r="X64" s="437"/>
    </row>
    <row r="65" spans="1:24" ht="65.25" hidden="1" customHeight="1" x14ac:dyDescent="0.5">
      <c r="A65" s="501"/>
      <c r="B65" s="426"/>
      <c r="C65" s="616"/>
      <c r="D65" s="616"/>
      <c r="E65" s="425"/>
      <c r="F65" s="615"/>
      <c r="G65" s="423"/>
      <c r="H65" s="440"/>
      <c r="I65" s="421"/>
      <c r="J65" s="422"/>
      <c r="K65" s="422"/>
      <c r="L65" s="537"/>
      <c r="M65" s="440"/>
      <c r="N65" s="421"/>
      <c r="O65" s="421"/>
      <c r="P65" s="421"/>
      <c r="Q65" s="421"/>
      <c r="R65" s="421"/>
      <c r="S65" s="421"/>
      <c r="T65" s="421"/>
      <c r="U65" s="421"/>
      <c r="V65" s="421"/>
      <c r="W65" s="452"/>
      <c r="X65" s="426"/>
    </row>
    <row r="66" spans="1:24" ht="65.25" hidden="1" customHeight="1" x14ac:dyDescent="0.5">
      <c r="A66" s="481" t="s">
        <v>634</v>
      </c>
      <c r="B66" s="437"/>
      <c r="C66" s="618">
        <v>1100</v>
      </c>
      <c r="D66" s="618">
        <v>1000</v>
      </c>
      <c r="E66" s="436"/>
      <c r="F66" s="617"/>
      <c r="G66" s="434">
        <f>E66*F66</f>
        <v>0</v>
      </c>
      <c r="H66" s="433">
        <v>0</v>
      </c>
      <c r="I66" s="432">
        <v>0</v>
      </c>
      <c r="J66" s="433"/>
      <c r="K66" s="433">
        <v>0</v>
      </c>
      <c r="L66" s="541">
        <v>0</v>
      </c>
      <c r="M66" s="440">
        <f>G66+H66+I66+J66+K66+L66</f>
        <v>0</v>
      </c>
      <c r="N66" s="432"/>
      <c r="O66" s="432">
        <f>G66*1.187%</f>
        <v>0</v>
      </c>
      <c r="P66" s="432">
        <v>0</v>
      </c>
      <c r="Q66" s="432">
        <v>0</v>
      </c>
      <c r="R66" s="432">
        <v>0</v>
      </c>
      <c r="S66" s="432">
        <v>0</v>
      </c>
      <c r="T66" s="432">
        <f>N66+O66+P66+Q66+R66+S66</f>
        <v>0</v>
      </c>
      <c r="U66" s="432">
        <f>M66-T66</f>
        <v>0</v>
      </c>
      <c r="V66" s="432"/>
      <c r="W66" s="452">
        <f>U66-V66</f>
        <v>0</v>
      </c>
      <c r="X66" s="437"/>
    </row>
    <row r="67" spans="1:24" ht="65.25" hidden="1" customHeight="1" x14ac:dyDescent="0.5">
      <c r="A67" s="501"/>
      <c r="B67" s="426"/>
      <c r="C67" s="616"/>
      <c r="D67" s="616"/>
      <c r="E67" s="425"/>
      <c r="F67" s="615"/>
      <c r="G67" s="423"/>
      <c r="H67" s="422"/>
      <c r="I67" s="421"/>
      <c r="J67" s="422"/>
      <c r="K67" s="422"/>
      <c r="L67" s="537"/>
      <c r="M67" s="440"/>
      <c r="N67" s="421"/>
      <c r="O67" s="421"/>
      <c r="P67" s="421"/>
      <c r="Q67" s="421"/>
      <c r="R67" s="421"/>
      <c r="S67" s="421"/>
      <c r="T67" s="421"/>
      <c r="U67" s="421"/>
      <c r="V67" s="421"/>
      <c r="W67" s="452"/>
      <c r="X67" s="426"/>
    </row>
    <row r="68" spans="1:24" ht="65.25" hidden="1" customHeight="1" x14ac:dyDescent="0.5">
      <c r="A68" s="481" t="s">
        <v>634</v>
      </c>
      <c r="B68" s="437"/>
      <c r="C68" s="676">
        <v>1100</v>
      </c>
      <c r="D68" s="676">
        <v>1000</v>
      </c>
      <c r="E68" s="456"/>
      <c r="F68" s="617"/>
      <c r="G68" s="434">
        <f>E68*F68</f>
        <v>0</v>
      </c>
      <c r="H68" s="440">
        <v>0</v>
      </c>
      <c r="I68" s="432">
        <v>0</v>
      </c>
      <c r="J68" s="440">
        <v>0</v>
      </c>
      <c r="K68" s="432">
        <v>0</v>
      </c>
      <c r="L68" s="432">
        <v>0</v>
      </c>
      <c r="M68" s="440">
        <f>G68+H68+I68+J68+K68+L68</f>
        <v>0</v>
      </c>
      <c r="N68" s="440"/>
      <c r="O68" s="440">
        <f>G68*1.187%</f>
        <v>0</v>
      </c>
      <c r="P68" s="432">
        <v>0</v>
      </c>
      <c r="Q68" s="432">
        <v>0</v>
      </c>
      <c r="R68" s="432">
        <v>0</v>
      </c>
      <c r="S68" s="432">
        <v>0</v>
      </c>
      <c r="T68" s="432">
        <f>N68+O68+P68+Q68+R68+S68</f>
        <v>0</v>
      </c>
      <c r="U68" s="432">
        <f>M68-T68</f>
        <v>0</v>
      </c>
      <c r="V68" s="432">
        <v>0</v>
      </c>
      <c r="W68" s="452">
        <f>U68-V68</f>
        <v>0</v>
      </c>
      <c r="X68" s="437"/>
    </row>
    <row r="69" spans="1:24" ht="65.25" hidden="1" customHeight="1" x14ac:dyDescent="0.5">
      <c r="A69" s="620"/>
      <c r="B69" s="426"/>
      <c r="C69" s="676"/>
      <c r="D69" s="676"/>
      <c r="E69" s="456"/>
      <c r="F69" s="615"/>
      <c r="G69" s="423"/>
      <c r="H69" s="440"/>
      <c r="I69" s="421"/>
      <c r="J69" s="440"/>
      <c r="K69" s="421"/>
      <c r="L69" s="421"/>
      <c r="M69" s="440"/>
      <c r="N69" s="440"/>
      <c r="O69" s="440"/>
      <c r="P69" s="421"/>
      <c r="Q69" s="421"/>
      <c r="R69" s="421"/>
      <c r="S69" s="421"/>
      <c r="T69" s="421"/>
      <c r="U69" s="421"/>
      <c r="V69" s="421"/>
      <c r="W69" s="452"/>
      <c r="X69" s="547"/>
    </row>
    <row r="70" spans="1:24" ht="65.25" customHeight="1" x14ac:dyDescent="0.5">
      <c r="A70" s="481" t="s">
        <v>634</v>
      </c>
      <c r="B70" s="437"/>
      <c r="C70" s="676">
        <v>1100</v>
      </c>
      <c r="D70" s="676">
        <v>1000</v>
      </c>
      <c r="E70" s="456">
        <v>263.41000000000003</v>
      </c>
      <c r="F70" s="617">
        <v>15</v>
      </c>
      <c r="G70" s="434">
        <f>E70*F70</f>
        <v>3951.1500000000005</v>
      </c>
      <c r="H70" s="440">
        <v>0</v>
      </c>
      <c r="I70" s="432">
        <v>0</v>
      </c>
      <c r="J70" s="440"/>
      <c r="K70" s="432">
        <v>0</v>
      </c>
      <c r="L70" s="432">
        <v>0</v>
      </c>
      <c r="M70" s="440">
        <f>G70+H70+I70+J70+K70+L70</f>
        <v>3951.1500000000005</v>
      </c>
      <c r="N70" s="440">
        <v>341.27</v>
      </c>
      <c r="O70" s="432">
        <f>G70*1.1875%</f>
        <v>46.919906250000004</v>
      </c>
      <c r="P70" s="432">
        <v>0</v>
      </c>
      <c r="Q70" s="432">
        <v>0</v>
      </c>
      <c r="R70" s="432">
        <v>0</v>
      </c>
      <c r="S70" s="432">
        <v>0</v>
      </c>
      <c r="T70" s="432">
        <f>N70+O70+P70+Q70+R70+S70</f>
        <v>388.18990624999998</v>
      </c>
      <c r="U70" s="432">
        <f>M70-T70</f>
        <v>3562.9600937500004</v>
      </c>
      <c r="V70" s="432">
        <v>0</v>
      </c>
      <c r="W70" s="452">
        <f>U70-V70</f>
        <v>3562.9600937500004</v>
      </c>
      <c r="X70" s="437"/>
    </row>
    <row r="71" spans="1:24" ht="65.25" customHeight="1" x14ac:dyDescent="0.5">
      <c r="A71" s="620"/>
      <c r="B71" s="426"/>
      <c r="C71" s="676"/>
      <c r="D71" s="676"/>
      <c r="E71" s="456"/>
      <c r="F71" s="615"/>
      <c r="G71" s="423"/>
      <c r="H71" s="440"/>
      <c r="I71" s="421"/>
      <c r="J71" s="440"/>
      <c r="K71" s="421"/>
      <c r="L71" s="421"/>
      <c r="M71" s="440"/>
      <c r="N71" s="440"/>
      <c r="O71" s="421"/>
      <c r="P71" s="421"/>
      <c r="Q71" s="421"/>
      <c r="R71" s="421"/>
      <c r="S71" s="421"/>
      <c r="T71" s="421"/>
      <c r="U71" s="421"/>
      <c r="V71" s="421"/>
      <c r="W71" s="452"/>
      <c r="X71" s="547"/>
    </row>
    <row r="72" spans="1:24" ht="65.25" customHeight="1" x14ac:dyDescent="0.5">
      <c r="A72" s="481" t="s">
        <v>634</v>
      </c>
      <c r="B72" s="437"/>
      <c r="C72" s="676">
        <v>1100</v>
      </c>
      <c r="D72" s="676">
        <v>1000</v>
      </c>
      <c r="E72" s="456">
        <v>263.41000000000003</v>
      </c>
      <c r="F72" s="617">
        <v>15</v>
      </c>
      <c r="G72" s="434">
        <f>E72*F72</f>
        <v>3951.1500000000005</v>
      </c>
      <c r="H72" s="440">
        <v>0</v>
      </c>
      <c r="I72" s="432">
        <v>0</v>
      </c>
      <c r="J72" s="440"/>
      <c r="K72" s="432">
        <v>0</v>
      </c>
      <c r="L72" s="432">
        <v>0</v>
      </c>
      <c r="M72" s="440">
        <f>G72+H72+I72+J72+K72+L72</f>
        <v>3951.1500000000005</v>
      </c>
      <c r="N72" s="440">
        <v>341.27</v>
      </c>
      <c r="O72" s="432">
        <f>G72*1.1875%</f>
        <v>46.919906250000004</v>
      </c>
      <c r="P72" s="432">
        <v>0</v>
      </c>
      <c r="Q72" s="432">
        <v>0</v>
      </c>
      <c r="R72" s="432">
        <v>0</v>
      </c>
      <c r="S72" s="432">
        <v>0</v>
      </c>
      <c r="T72" s="432">
        <f>N72+O72+P72+Q72+R72+S72</f>
        <v>388.18990624999998</v>
      </c>
      <c r="U72" s="432">
        <f>M72-T72</f>
        <v>3562.9600937500004</v>
      </c>
      <c r="V72" s="432">
        <v>0</v>
      </c>
      <c r="W72" s="452">
        <f>U72-V72</f>
        <v>3562.9600937500004</v>
      </c>
      <c r="X72" s="437"/>
    </row>
    <row r="73" spans="1:24" ht="65.25" customHeight="1" x14ac:dyDescent="0.5">
      <c r="A73" s="620"/>
      <c r="B73" s="426"/>
      <c r="C73" s="676"/>
      <c r="D73" s="676"/>
      <c r="E73" s="456"/>
      <c r="F73" s="615"/>
      <c r="G73" s="423"/>
      <c r="H73" s="440"/>
      <c r="I73" s="421"/>
      <c r="J73" s="440"/>
      <c r="K73" s="421"/>
      <c r="L73" s="421"/>
      <c r="M73" s="440"/>
      <c r="N73" s="440"/>
      <c r="O73" s="421"/>
      <c r="P73" s="421"/>
      <c r="Q73" s="421"/>
      <c r="R73" s="421"/>
      <c r="S73" s="421"/>
      <c r="T73" s="421"/>
      <c r="U73" s="421"/>
      <c r="V73" s="421"/>
      <c r="W73" s="452"/>
      <c r="X73" s="547"/>
    </row>
    <row r="74" spans="1:24" ht="65.25" customHeight="1" x14ac:dyDescent="0.5">
      <c r="A74" s="481" t="s">
        <v>634</v>
      </c>
      <c r="B74" s="437"/>
      <c r="C74" s="676">
        <v>1100</v>
      </c>
      <c r="D74" s="676">
        <v>1000</v>
      </c>
      <c r="E74" s="456">
        <v>263.41000000000003</v>
      </c>
      <c r="F74" s="617">
        <v>15</v>
      </c>
      <c r="G74" s="434">
        <f>E74*F74</f>
        <v>3951.1500000000005</v>
      </c>
      <c r="H74" s="440">
        <v>0</v>
      </c>
      <c r="I74" s="432">
        <v>0</v>
      </c>
      <c r="J74" s="440"/>
      <c r="K74" s="432">
        <v>0</v>
      </c>
      <c r="L74" s="432">
        <v>0</v>
      </c>
      <c r="M74" s="440">
        <f>G74+H74+I74+J74+K74+L74</f>
        <v>3951.1500000000005</v>
      </c>
      <c r="N74" s="440">
        <v>341.27</v>
      </c>
      <c r="O74" s="432">
        <f>G74*1.1875%</f>
        <v>46.919906250000004</v>
      </c>
      <c r="P74" s="432">
        <v>0</v>
      </c>
      <c r="Q74" s="432">
        <v>0</v>
      </c>
      <c r="R74" s="432">
        <v>0</v>
      </c>
      <c r="S74" s="432">
        <v>0</v>
      </c>
      <c r="T74" s="432">
        <f>N74+O74+P74+Q74+R74+S74</f>
        <v>388.18990624999998</v>
      </c>
      <c r="U74" s="432">
        <f>M74-T74</f>
        <v>3562.9600937500004</v>
      </c>
      <c r="V74" s="432">
        <v>200</v>
      </c>
      <c r="W74" s="452">
        <f>U74-V74</f>
        <v>3362.9600937500004</v>
      </c>
      <c r="X74" s="437"/>
    </row>
    <row r="75" spans="1:24" ht="65.25" customHeight="1" x14ac:dyDescent="0.5">
      <c r="A75" s="620"/>
      <c r="B75" s="426"/>
      <c r="C75" s="676"/>
      <c r="D75" s="676"/>
      <c r="E75" s="456"/>
      <c r="F75" s="615"/>
      <c r="G75" s="423"/>
      <c r="H75" s="440"/>
      <c r="I75" s="421"/>
      <c r="J75" s="440"/>
      <c r="K75" s="421"/>
      <c r="L75" s="421"/>
      <c r="M75" s="440"/>
      <c r="N75" s="440"/>
      <c r="O75" s="421"/>
      <c r="P75" s="421"/>
      <c r="Q75" s="421"/>
      <c r="R75" s="421"/>
      <c r="S75" s="421"/>
      <c r="T75" s="421"/>
      <c r="U75" s="421"/>
      <c r="V75" s="421"/>
      <c r="W75" s="452"/>
      <c r="X75" s="547"/>
    </row>
    <row r="76" spans="1:24" ht="65.25" customHeight="1" x14ac:dyDescent="0.5">
      <c r="A76" s="481" t="s">
        <v>634</v>
      </c>
      <c r="B76" s="437"/>
      <c r="C76" s="618">
        <v>1100</v>
      </c>
      <c r="D76" s="618">
        <v>1000</v>
      </c>
      <c r="E76" s="436">
        <v>263.41000000000003</v>
      </c>
      <c r="F76" s="617">
        <v>15</v>
      </c>
      <c r="G76" s="434">
        <f>E76*F76</f>
        <v>3951.1500000000005</v>
      </c>
      <c r="H76" s="432">
        <v>0</v>
      </c>
      <c r="I76" s="432">
        <v>0</v>
      </c>
      <c r="J76" s="432"/>
      <c r="K76" s="432">
        <v>0</v>
      </c>
      <c r="L76" s="432">
        <v>0</v>
      </c>
      <c r="M76" s="432">
        <f>G76+H76+I76+J76+K76+L76</f>
        <v>3951.1500000000005</v>
      </c>
      <c r="N76" s="432">
        <v>341.27</v>
      </c>
      <c r="O76" s="432">
        <f>G76*1.1875%</f>
        <v>46.919906250000004</v>
      </c>
      <c r="P76" s="432">
        <v>0</v>
      </c>
      <c r="Q76" s="432">
        <v>0</v>
      </c>
      <c r="R76" s="432">
        <v>0</v>
      </c>
      <c r="S76" s="432">
        <v>0</v>
      </c>
      <c r="T76" s="432">
        <f>N76+O76+P76+Q76+R76+S76</f>
        <v>388.18990624999998</v>
      </c>
      <c r="U76" s="432">
        <f>M76-T76</f>
        <v>3562.9600937500004</v>
      </c>
      <c r="V76" s="432">
        <v>0</v>
      </c>
      <c r="W76" s="431">
        <f>U76-V76</f>
        <v>3562.9600937500004</v>
      </c>
      <c r="X76" s="437"/>
    </row>
    <row r="77" spans="1:24" ht="65.25" customHeight="1" x14ac:dyDescent="0.5">
      <c r="A77" s="620"/>
      <c r="B77" s="426"/>
      <c r="C77" s="616"/>
      <c r="D77" s="616"/>
      <c r="E77" s="425"/>
      <c r="F77" s="615"/>
      <c r="G77" s="423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0"/>
      <c r="X77" s="426"/>
    </row>
    <row r="78" spans="1:24" ht="65.25" customHeight="1" x14ac:dyDescent="0.5">
      <c r="A78" s="481" t="s">
        <v>634</v>
      </c>
      <c r="B78" s="437"/>
      <c r="C78" s="676">
        <v>1100</v>
      </c>
      <c r="D78" s="676">
        <v>1000</v>
      </c>
      <c r="E78" s="456">
        <v>263.41000000000003</v>
      </c>
      <c r="F78" s="617">
        <v>15</v>
      </c>
      <c r="G78" s="434">
        <f>E78*F78</f>
        <v>3951.1500000000005</v>
      </c>
      <c r="H78" s="440">
        <v>0</v>
      </c>
      <c r="I78" s="432">
        <v>0</v>
      </c>
      <c r="J78" s="440"/>
      <c r="K78" s="432">
        <v>0</v>
      </c>
      <c r="L78" s="432">
        <v>0</v>
      </c>
      <c r="M78" s="440">
        <f>G78+H78+I78+J78+K78+L78</f>
        <v>3951.1500000000005</v>
      </c>
      <c r="N78" s="440">
        <v>341.27</v>
      </c>
      <c r="O78" s="432">
        <f>G78*1.1875%</f>
        <v>46.919906250000004</v>
      </c>
      <c r="P78" s="432">
        <v>0</v>
      </c>
      <c r="Q78" s="432">
        <v>0</v>
      </c>
      <c r="R78" s="432">
        <v>0</v>
      </c>
      <c r="S78" s="432">
        <v>0</v>
      </c>
      <c r="T78" s="432">
        <f>N78+O78+P78+Q78+R78+S78</f>
        <v>388.18990624999998</v>
      </c>
      <c r="U78" s="432">
        <f>M78-T78</f>
        <v>3562.9600937500004</v>
      </c>
      <c r="V78" s="432">
        <v>0</v>
      </c>
      <c r="W78" s="452">
        <f>U78-V78</f>
        <v>3562.9600937500004</v>
      </c>
      <c r="X78" s="437"/>
    </row>
    <row r="79" spans="1:24" ht="65.25" customHeight="1" x14ac:dyDescent="0.5">
      <c r="A79" s="620"/>
      <c r="B79" s="426"/>
      <c r="C79" s="676"/>
      <c r="D79" s="676"/>
      <c r="E79" s="456"/>
      <c r="F79" s="615"/>
      <c r="G79" s="423"/>
      <c r="H79" s="440"/>
      <c r="I79" s="421"/>
      <c r="J79" s="440"/>
      <c r="K79" s="421"/>
      <c r="L79" s="421"/>
      <c r="M79" s="440"/>
      <c r="N79" s="440"/>
      <c r="O79" s="421"/>
      <c r="P79" s="421"/>
      <c r="Q79" s="421"/>
      <c r="R79" s="421"/>
      <c r="S79" s="421"/>
      <c r="T79" s="421"/>
      <c r="U79" s="421"/>
      <c r="V79" s="421"/>
      <c r="W79" s="452"/>
      <c r="X79" s="547"/>
    </row>
    <row r="80" spans="1:24" ht="65.25" customHeight="1" x14ac:dyDescent="0.5">
      <c r="A80" s="481" t="s">
        <v>634</v>
      </c>
      <c r="B80" s="437"/>
      <c r="C80" s="676">
        <v>1100</v>
      </c>
      <c r="D80" s="676">
        <v>1000</v>
      </c>
      <c r="E80" s="456">
        <v>263.41000000000003</v>
      </c>
      <c r="F80" s="617">
        <v>15</v>
      </c>
      <c r="G80" s="434">
        <f>E80*F80</f>
        <v>3951.1500000000005</v>
      </c>
      <c r="H80" s="440">
        <v>0</v>
      </c>
      <c r="I80" s="432">
        <v>0</v>
      </c>
      <c r="J80" s="440"/>
      <c r="K80" s="432">
        <v>0</v>
      </c>
      <c r="L80" s="432">
        <v>0</v>
      </c>
      <c r="M80" s="440">
        <f>G80+H80+I80+J80+K80+L80</f>
        <v>3951.1500000000005</v>
      </c>
      <c r="N80" s="440">
        <v>341.27</v>
      </c>
      <c r="O80" s="432">
        <f>G80*1.1875%</f>
        <v>46.919906250000004</v>
      </c>
      <c r="P80" s="432">
        <v>0</v>
      </c>
      <c r="Q80" s="432">
        <v>0</v>
      </c>
      <c r="R80" s="432">
        <v>0</v>
      </c>
      <c r="S80" s="432">
        <v>0</v>
      </c>
      <c r="T80" s="432">
        <f>N80+O80+P80+Q80+R80+S80</f>
        <v>388.18990624999998</v>
      </c>
      <c r="U80" s="432">
        <f>M80-T80</f>
        <v>3562.9600937500004</v>
      </c>
      <c r="V80" s="432">
        <v>0</v>
      </c>
      <c r="W80" s="452">
        <f>U80-V80</f>
        <v>3562.9600937500004</v>
      </c>
      <c r="X80" s="437"/>
    </row>
    <row r="81" spans="1:25" ht="65.25" customHeight="1" x14ac:dyDescent="0.5">
      <c r="A81" s="620"/>
      <c r="B81" s="426"/>
      <c r="C81" s="676"/>
      <c r="D81" s="676"/>
      <c r="E81" s="456"/>
      <c r="F81" s="615"/>
      <c r="G81" s="423"/>
      <c r="H81" s="440"/>
      <c r="I81" s="421"/>
      <c r="J81" s="440"/>
      <c r="K81" s="421"/>
      <c r="L81" s="421"/>
      <c r="M81" s="440"/>
      <c r="N81" s="440"/>
      <c r="O81" s="421"/>
      <c r="P81" s="421"/>
      <c r="Q81" s="421"/>
      <c r="R81" s="421"/>
      <c r="S81" s="421"/>
      <c r="T81" s="421"/>
      <c r="U81" s="421"/>
      <c r="V81" s="421"/>
      <c r="W81" s="452"/>
      <c r="X81" s="547"/>
    </row>
    <row r="82" spans="1:25" ht="65.25" customHeight="1" thickBot="1" x14ac:dyDescent="0.55000000000000004">
      <c r="A82" s="675" t="s">
        <v>70</v>
      </c>
      <c r="C82" s="674"/>
      <c r="D82" s="674"/>
      <c r="E82" s="674"/>
      <c r="F82" s="674"/>
      <c r="G82" s="674">
        <f>SUM(G46:G81)</f>
        <v>48401.400000000009</v>
      </c>
      <c r="H82" s="674">
        <f>SUM(H46:H81)</f>
        <v>0</v>
      </c>
      <c r="I82" s="674">
        <f>SUM(I46:I81)</f>
        <v>0</v>
      </c>
      <c r="J82" s="674">
        <f>SUM(J46:J81)</f>
        <v>0</v>
      </c>
      <c r="K82" s="674">
        <f>SUM(K46:K81)</f>
        <v>0</v>
      </c>
      <c r="L82" s="674">
        <f>SUM(L46:L81)</f>
        <v>3.59</v>
      </c>
      <c r="M82" s="674">
        <f>SUM(M46:M81)</f>
        <v>48404.990000000013</v>
      </c>
      <c r="N82" s="674">
        <f>SUM(N46:N81)</f>
        <v>3766.1299999999997</v>
      </c>
      <c r="O82" s="674">
        <f>SUM(O46:O81)</f>
        <v>516.11896875000002</v>
      </c>
      <c r="P82" s="674">
        <f>SUM(P46:P81)</f>
        <v>0</v>
      </c>
      <c r="Q82" s="674">
        <f>SUM(Q46:Q81)</f>
        <v>0</v>
      </c>
      <c r="R82" s="674">
        <f>SUM(R46:R81)</f>
        <v>0</v>
      </c>
      <c r="S82" s="674">
        <f>SUM(S46:S81)</f>
        <v>0</v>
      </c>
      <c r="T82" s="674">
        <f>SUM(T46:T81)</f>
        <v>4282.2489687500001</v>
      </c>
      <c r="U82" s="674">
        <f>SUM(U46:U81)</f>
        <v>44122.74103125</v>
      </c>
      <c r="V82" s="674">
        <f>SUM(V46:V81)</f>
        <v>604.46</v>
      </c>
      <c r="W82" s="674">
        <f>SUM(W46:W81)</f>
        <v>43518.281031250001</v>
      </c>
      <c r="X82" s="673"/>
      <c r="Y82" s="525"/>
    </row>
    <row r="83" spans="1:25" s="507" customFormat="1" ht="65.25" customHeight="1" thickBot="1" x14ac:dyDescent="0.55000000000000004">
      <c r="A83" s="602" t="s">
        <v>54</v>
      </c>
      <c r="B83" s="585" t="s">
        <v>53</v>
      </c>
      <c r="C83" s="653" t="s">
        <v>52</v>
      </c>
      <c r="D83" s="652"/>
      <c r="E83" s="652"/>
      <c r="F83" s="652"/>
      <c r="G83" s="652"/>
      <c r="H83" s="652"/>
      <c r="I83" s="652"/>
      <c r="J83" s="652"/>
      <c r="K83" s="652"/>
      <c r="L83" s="652"/>
      <c r="M83" s="651"/>
      <c r="N83" s="601" t="s">
        <v>51</v>
      </c>
      <c r="O83" s="600"/>
      <c r="P83" s="650"/>
      <c r="Q83" s="650"/>
      <c r="R83" s="650"/>
      <c r="S83" s="596"/>
      <c r="T83" s="598"/>
      <c r="U83" s="598"/>
      <c r="V83" s="598"/>
      <c r="W83" s="596"/>
      <c r="X83" s="668" t="s">
        <v>50</v>
      </c>
    </row>
    <row r="84" spans="1:25" s="507" customFormat="1" ht="65.25" customHeight="1" x14ac:dyDescent="0.45">
      <c r="A84" s="594"/>
      <c r="B84" s="593"/>
      <c r="C84" s="672" t="s">
        <v>640</v>
      </c>
      <c r="D84" s="672" t="s">
        <v>640</v>
      </c>
      <c r="E84" s="645" t="s">
        <v>26</v>
      </c>
      <c r="F84" s="644" t="s">
        <v>47</v>
      </c>
      <c r="G84" s="672" t="s">
        <v>46</v>
      </c>
      <c r="H84" s="642" t="s">
        <v>25</v>
      </c>
      <c r="I84" s="642" t="s">
        <v>639</v>
      </c>
      <c r="J84" s="641" t="s">
        <v>44</v>
      </c>
      <c r="K84" s="641" t="s">
        <v>43</v>
      </c>
      <c r="L84" s="641" t="s">
        <v>569</v>
      </c>
      <c r="M84" s="671" t="s">
        <v>35</v>
      </c>
      <c r="N84" s="584" t="s">
        <v>63</v>
      </c>
      <c r="O84" s="583" t="s">
        <v>40</v>
      </c>
      <c r="P84" s="582" t="s">
        <v>39</v>
      </c>
      <c r="Q84" s="581" t="s">
        <v>38</v>
      </c>
      <c r="R84" s="581" t="s">
        <v>37</v>
      </c>
      <c r="S84" s="581" t="s">
        <v>568</v>
      </c>
      <c r="T84" s="580" t="s">
        <v>35</v>
      </c>
      <c r="U84" s="579" t="s">
        <v>35</v>
      </c>
      <c r="V84" s="578" t="s">
        <v>610</v>
      </c>
      <c r="W84" s="639" t="s">
        <v>33</v>
      </c>
      <c r="X84" s="668"/>
    </row>
    <row r="85" spans="1:25" s="507" customFormat="1" ht="81.75" customHeight="1" thickBot="1" x14ac:dyDescent="0.5">
      <c r="A85" s="560" t="s">
        <v>32</v>
      </c>
      <c r="B85" s="567"/>
      <c r="C85" s="670"/>
      <c r="D85" s="670"/>
      <c r="E85" s="634" t="s">
        <v>31</v>
      </c>
      <c r="F85" s="633" t="s">
        <v>567</v>
      </c>
      <c r="G85" s="670"/>
      <c r="H85" s="631" t="s">
        <v>28</v>
      </c>
      <c r="I85" s="631" t="s">
        <v>638</v>
      </c>
      <c r="J85" s="629" t="s">
        <v>29</v>
      </c>
      <c r="K85" s="630" t="s">
        <v>92</v>
      </c>
      <c r="L85" s="629" t="s">
        <v>91</v>
      </c>
      <c r="M85" s="669"/>
      <c r="N85" s="566"/>
      <c r="O85" s="565"/>
      <c r="P85" s="564" t="s">
        <v>25</v>
      </c>
      <c r="Q85" s="563" t="s">
        <v>24</v>
      </c>
      <c r="R85" s="563" t="s">
        <v>23</v>
      </c>
      <c r="S85" s="563" t="s">
        <v>22</v>
      </c>
      <c r="T85" s="562"/>
      <c r="U85" s="561" t="s">
        <v>21</v>
      </c>
      <c r="V85" s="560" t="s">
        <v>637</v>
      </c>
      <c r="W85" s="627" t="s">
        <v>19</v>
      </c>
      <c r="X85" s="668"/>
    </row>
    <row r="86" spans="1:25" ht="65.25" customHeight="1" x14ac:dyDescent="0.5">
      <c r="A86" s="603" t="s">
        <v>636</v>
      </c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525"/>
    </row>
    <row r="87" spans="1:25" ht="65.25" hidden="1" customHeight="1" x14ac:dyDescent="0.5">
      <c r="A87" s="485" t="s">
        <v>634</v>
      </c>
      <c r="B87" s="437"/>
      <c r="C87" s="430">
        <v>1100</v>
      </c>
      <c r="D87" s="430">
        <v>1000</v>
      </c>
      <c r="E87" s="436"/>
      <c r="F87" s="434"/>
      <c r="G87" s="434">
        <f>E87*F87</f>
        <v>0</v>
      </c>
      <c r="H87" s="541">
        <v>0</v>
      </c>
      <c r="I87" s="432">
        <v>0</v>
      </c>
      <c r="J87" s="541"/>
      <c r="K87" s="541">
        <v>0</v>
      </c>
      <c r="L87" s="541">
        <v>0</v>
      </c>
      <c r="M87" s="432">
        <f>G87+H87+I87+J87+K87+L87</f>
        <v>0</v>
      </c>
      <c r="N87" s="545"/>
      <c r="O87" s="545">
        <f>G87*1.187%</f>
        <v>0</v>
      </c>
      <c r="P87" s="545">
        <v>0</v>
      </c>
      <c r="Q87" s="545">
        <v>0</v>
      </c>
      <c r="R87" s="545">
        <v>0</v>
      </c>
      <c r="S87" s="545">
        <v>0</v>
      </c>
      <c r="T87" s="545">
        <f>N87+O87+P87+Q87+R87+S87</f>
        <v>0</v>
      </c>
      <c r="U87" s="545">
        <f>M87-T87</f>
        <v>0</v>
      </c>
      <c r="V87" s="545">
        <v>0</v>
      </c>
      <c r="W87" s="554">
        <f>U87-V87</f>
        <v>0</v>
      </c>
      <c r="X87" s="437"/>
    </row>
    <row r="88" spans="1:25" ht="65.25" hidden="1" customHeight="1" x14ac:dyDescent="0.5">
      <c r="A88" s="501"/>
      <c r="B88" s="426"/>
      <c r="C88" s="419"/>
      <c r="D88" s="419"/>
      <c r="E88" s="425"/>
      <c r="F88" s="423"/>
      <c r="G88" s="423"/>
      <c r="H88" s="537"/>
      <c r="I88" s="421"/>
      <c r="J88" s="537"/>
      <c r="K88" s="537"/>
      <c r="L88" s="537"/>
      <c r="M88" s="421"/>
      <c r="N88" s="544"/>
      <c r="O88" s="544"/>
      <c r="P88" s="544"/>
      <c r="Q88" s="544"/>
      <c r="R88" s="544"/>
      <c r="S88" s="544"/>
      <c r="T88" s="544"/>
      <c r="U88" s="544"/>
      <c r="V88" s="544"/>
      <c r="W88" s="551"/>
      <c r="X88" s="426"/>
    </row>
    <row r="89" spans="1:25" s="496" customFormat="1" ht="65.25" hidden="1" customHeight="1" x14ac:dyDescent="0.5">
      <c r="A89" s="667" t="s">
        <v>634</v>
      </c>
      <c r="B89" s="658"/>
      <c r="C89" s="666">
        <v>1100</v>
      </c>
      <c r="D89" s="666">
        <v>1000</v>
      </c>
      <c r="E89" s="436"/>
      <c r="F89" s="436"/>
      <c r="G89" s="436">
        <f>E89*F89</f>
        <v>0</v>
      </c>
      <c r="H89" s="541">
        <v>0</v>
      </c>
      <c r="I89" s="432">
        <v>0</v>
      </c>
      <c r="J89" s="541"/>
      <c r="K89" s="541">
        <v>0</v>
      </c>
      <c r="L89" s="541">
        <v>0</v>
      </c>
      <c r="M89" s="432">
        <f>G89+H89+I89+J89+K89+L89</f>
        <v>0</v>
      </c>
      <c r="N89" s="431"/>
      <c r="O89" s="432">
        <f>G89*1.187%</f>
        <v>0</v>
      </c>
      <c r="P89" s="431">
        <v>0</v>
      </c>
      <c r="Q89" s="431">
        <v>0</v>
      </c>
      <c r="R89" s="431">
        <v>0</v>
      </c>
      <c r="S89" s="431">
        <v>0</v>
      </c>
      <c r="T89" s="432">
        <f>N89+O89+P89+Q89+R89+S89</f>
        <v>0</v>
      </c>
      <c r="U89" s="431">
        <f>M89-T89</f>
        <v>0</v>
      </c>
      <c r="V89" s="431">
        <v>0</v>
      </c>
      <c r="W89" s="431">
        <f>U89-V89</f>
        <v>0</v>
      </c>
      <c r="X89" s="658"/>
    </row>
    <row r="90" spans="1:25" s="496" customFormat="1" ht="65.25" hidden="1" customHeight="1" x14ac:dyDescent="0.5">
      <c r="A90" s="665"/>
      <c r="B90" s="657"/>
      <c r="C90" s="664"/>
      <c r="D90" s="664"/>
      <c r="E90" s="425"/>
      <c r="F90" s="425"/>
      <c r="G90" s="425"/>
      <c r="H90" s="537"/>
      <c r="I90" s="421"/>
      <c r="J90" s="537"/>
      <c r="K90" s="537"/>
      <c r="L90" s="537"/>
      <c r="M90" s="421"/>
      <c r="N90" s="420"/>
      <c r="O90" s="421"/>
      <c r="P90" s="420"/>
      <c r="Q90" s="420"/>
      <c r="R90" s="420"/>
      <c r="S90" s="420"/>
      <c r="T90" s="421"/>
      <c r="U90" s="420"/>
      <c r="V90" s="420"/>
      <c r="W90" s="420"/>
      <c r="X90" s="657"/>
    </row>
    <row r="91" spans="1:25" ht="65.25" hidden="1" customHeight="1" x14ac:dyDescent="0.5">
      <c r="A91" s="485" t="s">
        <v>634</v>
      </c>
      <c r="B91" s="437"/>
      <c r="C91" s="618">
        <v>1100</v>
      </c>
      <c r="D91" s="618">
        <v>1000</v>
      </c>
      <c r="E91" s="436"/>
      <c r="F91" s="617"/>
      <c r="G91" s="434">
        <f>E91*F91</f>
        <v>0</v>
      </c>
      <c r="H91" s="541"/>
      <c r="I91" s="432">
        <v>0</v>
      </c>
      <c r="J91" s="541">
        <v>0</v>
      </c>
      <c r="K91" s="541">
        <v>0</v>
      </c>
      <c r="L91" s="541">
        <v>0</v>
      </c>
      <c r="M91" s="432">
        <f>G91+H91+I91+J91+K91+L91</f>
        <v>0</v>
      </c>
      <c r="N91" s="432"/>
      <c r="O91" s="432"/>
      <c r="P91" s="432"/>
      <c r="Q91" s="432">
        <v>0</v>
      </c>
      <c r="R91" s="432">
        <v>0</v>
      </c>
      <c r="S91" s="432">
        <v>0</v>
      </c>
      <c r="T91" s="432">
        <f>N91+O91+P91+Q91+R91+S91</f>
        <v>0</v>
      </c>
      <c r="U91" s="432">
        <f>M91-T91</f>
        <v>0</v>
      </c>
      <c r="V91" s="432">
        <v>0</v>
      </c>
      <c r="W91" s="452">
        <f>U91-V91</f>
        <v>0</v>
      </c>
      <c r="X91" s="437"/>
    </row>
    <row r="92" spans="1:25" ht="65.25" hidden="1" customHeight="1" x14ac:dyDescent="0.5">
      <c r="A92" s="548"/>
      <c r="B92" s="547"/>
      <c r="C92" s="616"/>
      <c r="D92" s="616"/>
      <c r="E92" s="425"/>
      <c r="F92" s="615"/>
      <c r="G92" s="423"/>
      <c r="H92" s="537"/>
      <c r="I92" s="421"/>
      <c r="J92" s="537"/>
      <c r="K92" s="537"/>
      <c r="L92" s="537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52"/>
      <c r="X92" s="426"/>
    </row>
    <row r="93" spans="1:25" ht="65.25" customHeight="1" x14ac:dyDescent="0.5">
      <c r="A93" s="485" t="s">
        <v>634</v>
      </c>
      <c r="B93" s="437"/>
      <c r="C93" s="618">
        <v>1100</v>
      </c>
      <c r="D93" s="618">
        <v>1000</v>
      </c>
      <c r="E93" s="436">
        <v>263.41000000000003</v>
      </c>
      <c r="F93" s="617">
        <v>15</v>
      </c>
      <c r="G93" s="434">
        <f>E93*F93</f>
        <v>3951.1500000000005</v>
      </c>
      <c r="H93" s="541">
        <v>0</v>
      </c>
      <c r="I93" s="432">
        <v>0</v>
      </c>
      <c r="J93" s="541"/>
      <c r="K93" s="541">
        <v>0</v>
      </c>
      <c r="L93" s="541">
        <v>0</v>
      </c>
      <c r="M93" s="432">
        <f>G93+H93+I93+J93+K93+L93</f>
        <v>3951.1500000000005</v>
      </c>
      <c r="N93" s="432">
        <v>341.27</v>
      </c>
      <c r="O93" s="432">
        <f>G93*1.1875%</f>
        <v>46.919906250000004</v>
      </c>
      <c r="P93" s="432"/>
      <c r="Q93" s="432">
        <v>0</v>
      </c>
      <c r="R93" s="432">
        <v>0</v>
      </c>
      <c r="S93" s="432">
        <v>0</v>
      </c>
      <c r="T93" s="432">
        <f>N93+O93+P93+Q93+R93+S93</f>
        <v>388.18990624999998</v>
      </c>
      <c r="U93" s="432">
        <f>M93-T93</f>
        <v>3562.9600937500004</v>
      </c>
      <c r="V93" s="432">
        <v>0</v>
      </c>
      <c r="W93" s="452">
        <f>U93-V93</f>
        <v>3562.9600937500004</v>
      </c>
      <c r="X93" s="547"/>
    </row>
    <row r="94" spans="1:25" ht="65.25" customHeight="1" x14ac:dyDescent="0.5">
      <c r="A94" s="501"/>
      <c r="B94" s="426"/>
      <c r="C94" s="663"/>
      <c r="D94" s="663"/>
      <c r="E94" s="425"/>
      <c r="F94" s="615"/>
      <c r="G94" s="423"/>
      <c r="H94" s="537"/>
      <c r="I94" s="421"/>
      <c r="J94" s="537"/>
      <c r="K94" s="537"/>
      <c r="L94" s="537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52"/>
      <c r="X94" s="426"/>
    </row>
    <row r="95" spans="1:25" ht="65.25" customHeight="1" x14ac:dyDescent="0.5">
      <c r="A95" s="481" t="s">
        <v>634</v>
      </c>
      <c r="B95" s="437"/>
      <c r="C95" s="618">
        <v>1100</v>
      </c>
      <c r="D95" s="618">
        <v>1000</v>
      </c>
      <c r="E95" s="436">
        <v>263.41000000000003</v>
      </c>
      <c r="F95" s="617">
        <v>15</v>
      </c>
      <c r="G95" s="434">
        <f>E95*F95</f>
        <v>3951.1500000000005</v>
      </c>
      <c r="H95" s="541">
        <v>0</v>
      </c>
      <c r="I95" s="432">
        <v>0</v>
      </c>
      <c r="J95" s="541">
        <v>0</v>
      </c>
      <c r="K95" s="541">
        <v>0</v>
      </c>
      <c r="L95" s="541">
        <v>0</v>
      </c>
      <c r="M95" s="432">
        <f>G95+H95+I95+J95+K95+L95</f>
        <v>3951.1500000000005</v>
      </c>
      <c r="N95" s="432">
        <v>341.27</v>
      </c>
      <c r="O95" s="432">
        <f>G95*1.1875%</f>
        <v>46.919906250000004</v>
      </c>
      <c r="P95" s="432">
        <v>0</v>
      </c>
      <c r="Q95" s="432">
        <v>0</v>
      </c>
      <c r="R95" s="432">
        <v>0</v>
      </c>
      <c r="S95" s="432">
        <v>0</v>
      </c>
      <c r="T95" s="432">
        <f>N95+O95+P95+Q95+R95+S95</f>
        <v>388.18990624999998</v>
      </c>
      <c r="U95" s="432">
        <f>M95-T95</f>
        <v>3562.9600937500004</v>
      </c>
      <c r="V95" s="432">
        <v>0</v>
      </c>
      <c r="W95" s="452">
        <f>U95-V95</f>
        <v>3562.9600937500004</v>
      </c>
      <c r="X95" s="437"/>
    </row>
    <row r="96" spans="1:25" ht="65.25" customHeight="1" x14ac:dyDescent="0.5">
      <c r="A96" s="501"/>
      <c r="B96" s="426"/>
      <c r="C96" s="616"/>
      <c r="D96" s="616"/>
      <c r="E96" s="425"/>
      <c r="F96" s="615"/>
      <c r="G96" s="423"/>
      <c r="H96" s="537"/>
      <c r="I96" s="421"/>
      <c r="J96" s="537"/>
      <c r="K96" s="537"/>
      <c r="L96" s="537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52"/>
      <c r="X96" s="426"/>
    </row>
    <row r="97" spans="1:24" ht="65.25" customHeight="1" x14ac:dyDescent="0.5">
      <c r="A97" s="481" t="s">
        <v>634</v>
      </c>
      <c r="B97" s="437"/>
      <c r="C97" s="618">
        <v>1100</v>
      </c>
      <c r="D97" s="618">
        <v>1000</v>
      </c>
      <c r="E97" s="436">
        <v>263.41000000000003</v>
      </c>
      <c r="F97" s="621">
        <v>15</v>
      </c>
      <c r="G97" s="434">
        <f>E97*F97</f>
        <v>3951.1500000000005</v>
      </c>
      <c r="H97" s="541">
        <v>0</v>
      </c>
      <c r="I97" s="432">
        <v>0</v>
      </c>
      <c r="J97" s="541"/>
      <c r="K97" s="541">
        <v>0</v>
      </c>
      <c r="L97" s="541">
        <v>0</v>
      </c>
      <c r="M97" s="432">
        <f>G97+H97+I97+J97+K97+L97</f>
        <v>3951.1500000000005</v>
      </c>
      <c r="N97" s="432">
        <v>341.27</v>
      </c>
      <c r="O97" s="432">
        <f>G97*1.1875%</f>
        <v>46.919906250000004</v>
      </c>
      <c r="P97" s="432">
        <v>0</v>
      </c>
      <c r="Q97" s="432">
        <v>0</v>
      </c>
      <c r="R97" s="432">
        <v>0</v>
      </c>
      <c r="S97" s="432">
        <v>0</v>
      </c>
      <c r="T97" s="432">
        <f>N97+O97+P97+Q97+R97+S97</f>
        <v>388.18990624999998</v>
      </c>
      <c r="U97" s="432">
        <f>M97-T97</f>
        <v>3562.9600937500004</v>
      </c>
      <c r="V97" s="432">
        <v>102.59</v>
      </c>
      <c r="W97" s="452">
        <f>U97-V97</f>
        <v>3460.3700937500003</v>
      </c>
      <c r="X97" s="437"/>
    </row>
    <row r="98" spans="1:24" ht="65.25" customHeight="1" x14ac:dyDescent="0.5">
      <c r="A98" s="501"/>
      <c r="B98" s="426"/>
      <c r="C98" s="663"/>
      <c r="D98" s="663"/>
      <c r="E98" s="425"/>
      <c r="F98" s="619"/>
      <c r="G98" s="423"/>
      <c r="H98" s="537"/>
      <c r="I98" s="421"/>
      <c r="J98" s="537"/>
      <c r="K98" s="537"/>
      <c r="L98" s="537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52"/>
      <c r="X98" s="426"/>
    </row>
    <row r="99" spans="1:24" ht="65.25" hidden="1" customHeight="1" x14ac:dyDescent="0.5">
      <c r="A99" s="481" t="s">
        <v>634</v>
      </c>
      <c r="B99" s="437"/>
      <c r="C99" s="618">
        <v>1100</v>
      </c>
      <c r="D99" s="618">
        <v>1000</v>
      </c>
      <c r="E99" s="436"/>
      <c r="F99" s="617"/>
      <c r="G99" s="434">
        <f>E99*F99</f>
        <v>0</v>
      </c>
      <c r="H99" s="541">
        <v>0</v>
      </c>
      <c r="I99" s="432">
        <v>0</v>
      </c>
      <c r="J99" s="541"/>
      <c r="K99" s="541">
        <v>0</v>
      </c>
      <c r="L99" s="541">
        <v>0</v>
      </c>
      <c r="M99" s="432">
        <f>G99+H99+I99+J99+K99+L99</f>
        <v>0</v>
      </c>
      <c r="N99" s="432"/>
      <c r="O99" s="432">
        <f>M99*1.1875%</f>
        <v>0</v>
      </c>
      <c r="P99" s="432">
        <v>0</v>
      </c>
      <c r="Q99" s="432">
        <v>0</v>
      </c>
      <c r="R99" s="432">
        <v>0</v>
      </c>
      <c r="S99" s="432">
        <v>0</v>
      </c>
      <c r="T99" s="432">
        <f>N99+O99+P99+Q99+R99+S99</f>
        <v>0</v>
      </c>
      <c r="U99" s="432">
        <f>M99-T99</f>
        <v>0</v>
      </c>
      <c r="V99" s="432">
        <v>0</v>
      </c>
      <c r="W99" s="452">
        <f>U99-V99</f>
        <v>0</v>
      </c>
      <c r="X99" s="437"/>
    </row>
    <row r="100" spans="1:24" ht="65.25" hidden="1" customHeight="1" x14ac:dyDescent="0.5">
      <c r="A100" s="501"/>
      <c r="B100" s="547"/>
      <c r="C100" s="616"/>
      <c r="D100" s="616"/>
      <c r="E100" s="425"/>
      <c r="F100" s="615"/>
      <c r="G100" s="423"/>
      <c r="H100" s="537"/>
      <c r="I100" s="421"/>
      <c r="J100" s="537"/>
      <c r="K100" s="537"/>
      <c r="L100" s="537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52"/>
      <c r="X100" s="426"/>
    </row>
    <row r="101" spans="1:24" ht="65.25" hidden="1" customHeight="1" x14ac:dyDescent="0.5">
      <c r="A101" s="481" t="s">
        <v>634</v>
      </c>
      <c r="B101" s="437"/>
      <c r="C101" s="618">
        <v>1100</v>
      </c>
      <c r="D101" s="618">
        <v>1000</v>
      </c>
      <c r="E101" s="436"/>
      <c r="F101" s="617"/>
      <c r="G101" s="434">
        <f>E101*F101</f>
        <v>0</v>
      </c>
      <c r="H101" s="541">
        <v>0</v>
      </c>
      <c r="I101" s="432">
        <v>0</v>
      </c>
      <c r="J101" s="541"/>
      <c r="K101" s="541">
        <v>0</v>
      </c>
      <c r="L101" s="541">
        <v>0</v>
      </c>
      <c r="M101" s="432">
        <f>G101+H101+I101+J101+K101+L101</f>
        <v>0</v>
      </c>
      <c r="N101" s="432"/>
      <c r="O101" s="432">
        <f>M101*1.1875%</f>
        <v>0</v>
      </c>
      <c r="P101" s="432">
        <v>0</v>
      </c>
      <c r="Q101" s="432">
        <v>0</v>
      </c>
      <c r="R101" s="432">
        <v>0</v>
      </c>
      <c r="S101" s="432">
        <v>0</v>
      </c>
      <c r="T101" s="432">
        <f>N101+O101+P101+Q101+R101+S101</f>
        <v>0</v>
      </c>
      <c r="U101" s="432">
        <f>M101-T101</f>
        <v>0</v>
      </c>
      <c r="V101" s="432">
        <v>0</v>
      </c>
      <c r="W101" s="452">
        <f>U101-V101</f>
        <v>0</v>
      </c>
      <c r="X101" s="437"/>
    </row>
    <row r="102" spans="1:24" ht="65.25" hidden="1" customHeight="1" x14ac:dyDescent="0.5">
      <c r="A102" s="501"/>
      <c r="B102" s="426"/>
      <c r="C102" s="663"/>
      <c r="D102" s="663"/>
      <c r="E102" s="425"/>
      <c r="F102" s="615"/>
      <c r="G102" s="423"/>
      <c r="H102" s="537"/>
      <c r="I102" s="421"/>
      <c r="J102" s="537"/>
      <c r="K102" s="537"/>
      <c r="L102" s="537"/>
      <c r="M102" s="421"/>
      <c r="N102" s="421"/>
      <c r="O102" s="421"/>
      <c r="P102" s="421"/>
      <c r="Q102" s="421"/>
      <c r="R102" s="421"/>
      <c r="S102" s="421"/>
      <c r="T102" s="421"/>
      <c r="U102" s="421"/>
      <c r="V102" s="421"/>
      <c r="W102" s="452"/>
      <c r="X102" s="426"/>
    </row>
    <row r="103" spans="1:24" s="662" customFormat="1" ht="65.25" customHeight="1" x14ac:dyDescent="0.5">
      <c r="A103" s="481" t="s">
        <v>634</v>
      </c>
      <c r="B103" s="530"/>
      <c r="C103" s="656">
        <v>1100</v>
      </c>
      <c r="D103" s="656">
        <v>1000</v>
      </c>
      <c r="E103" s="436">
        <v>263.41000000000003</v>
      </c>
      <c r="F103" s="621">
        <v>15</v>
      </c>
      <c r="G103" s="436">
        <f>E103*F103</f>
        <v>3951.1500000000005</v>
      </c>
      <c r="H103" s="541">
        <v>0</v>
      </c>
      <c r="I103" s="432">
        <v>0</v>
      </c>
      <c r="J103" s="541">
        <v>0</v>
      </c>
      <c r="K103" s="541">
        <v>0</v>
      </c>
      <c r="L103" s="541">
        <v>0</v>
      </c>
      <c r="M103" s="432">
        <f>G103+H103+I103+J103+K103+L103</f>
        <v>3951.1500000000005</v>
      </c>
      <c r="N103" s="431">
        <v>341.27</v>
      </c>
      <c r="O103" s="432">
        <f>G103*1.1875%</f>
        <v>46.919906250000004</v>
      </c>
      <c r="P103" s="432">
        <v>0</v>
      </c>
      <c r="Q103" s="431">
        <v>0</v>
      </c>
      <c r="R103" s="431">
        <v>0</v>
      </c>
      <c r="S103" s="431">
        <v>0</v>
      </c>
      <c r="T103" s="432">
        <f>N103+O103+P103+Q103+R103+S103</f>
        <v>388.18990624999998</v>
      </c>
      <c r="U103" s="431">
        <f>M103-T103</f>
        <v>3562.9600937500004</v>
      </c>
      <c r="V103" s="431">
        <v>0</v>
      </c>
      <c r="W103" s="452">
        <f>U103-V103</f>
        <v>3562.9600937500004</v>
      </c>
      <c r="X103" s="530"/>
    </row>
    <row r="104" spans="1:24" s="662" customFormat="1" ht="65.25" customHeight="1" x14ac:dyDescent="0.5">
      <c r="A104" s="501"/>
      <c r="B104" s="530"/>
      <c r="C104" s="655"/>
      <c r="D104" s="655"/>
      <c r="E104" s="425"/>
      <c r="F104" s="619"/>
      <c r="G104" s="425"/>
      <c r="H104" s="537"/>
      <c r="I104" s="421"/>
      <c r="J104" s="537"/>
      <c r="K104" s="537"/>
      <c r="L104" s="537"/>
      <c r="M104" s="421"/>
      <c r="N104" s="420"/>
      <c r="O104" s="421"/>
      <c r="P104" s="421"/>
      <c r="Q104" s="420"/>
      <c r="R104" s="420"/>
      <c r="S104" s="420"/>
      <c r="T104" s="421"/>
      <c r="U104" s="420"/>
      <c r="V104" s="420"/>
      <c r="W104" s="452"/>
      <c r="X104" s="530"/>
    </row>
    <row r="105" spans="1:24" ht="65.25" hidden="1" customHeight="1" x14ac:dyDescent="0.5">
      <c r="A105" s="485" t="s">
        <v>634</v>
      </c>
      <c r="B105" s="437"/>
      <c r="C105" s="430">
        <v>1100</v>
      </c>
      <c r="D105" s="430">
        <v>1000</v>
      </c>
      <c r="E105" s="436"/>
      <c r="F105" s="434"/>
      <c r="G105" s="434">
        <f>E105*F105</f>
        <v>0</v>
      </c>
      <c r="H105" s="541">
        <v>0</v>
      </c>
      <c r="I105" s="432">
        <v>0</v>
      </c>
      <c r="J105" s="541"/>
      <c r="K105" s="541">
        <v>0</v>
      </c>
      <c r="L105" s="541">
        <v>0</v>
      </c>
      <c r="M105" s="432">
        <f>G105+H105+I105+J105+K105+L105</f>
        <v>0</v>
      </c>
      <c r="N105" s="432"/>
      <c r="O105" s="432">
        <f>G105*1.187%</f>
        <v>0</v>
      </c>
      <c r="P105" s="432">
        <v>0</v>
      </c>
      <c r="Q105" s="432">
        <v>0</v>
      </c>
      <c r="R105" s="432">
        <v>0</v>
      </c>
      <c r="S105" s="432">
        <v>0</v>
      </c>
      <c r="T105" s="432">
        <f>N105+O105+P105+Q105+R105+S105</f>
        <v>0</v>
      </c>
      <c r="U105" s="432">
        <f>M105-T105</f>
        <v>0</v>
      </c>
      <c r="V105" s="432">
        <v>0</v>
      </c>
      <c r="W105" s="452">
        <f>U105-V105</f>
        <v>0</v>
      </c>
      <c r="X105" s="547"/>
    </row>
    <row r="106" spans="1:24" ht="65.25" hidden="1" customHeight="1" x14ac:dyDescent="0.5">
      <c r="A106" s="501"/>
      <c r="B106" s="426"/>
      <c r="C106" s="661"/>
      <c r="D106" s="661"/>
      <c r="E106" s="425"/>
      <c r="F106" s="423"/>
      <c r="G106" s="423"/>
      <c r="H106" s="537"/>
      <c r="I106" s="421"/>
      <c r="J106" s="537"/>
      <c r="K106" s="537"/>
      <c r="L106" s="537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52"/>
      <c r="X106" s="426"/>
    </row>
    <row r="107" spans="1:24" ht="65.25" hidden="1" customHeight="1" x14ac:dyDescent="0.5">
      <c r="A107" s="485" t="s">
        <v>634</v>
      </c>
      <c r="B107" s="437"/>
      <c r="C107" s="430">
        <v>1100</v>
      </c>
      <c r="D107" s="430">
        <v>1000</v>
      </c>
      <c r="E107" s="436"/>
      <c r="F107" s="434"/>
      <c r="G107" s="434">
        <f>E107*F107</f>
        <v>0</v>
      </c>
      <c r="H107" s="433">
        <v>0</v>
      </c>
      <c r="I107" s="432">
        <v>0</v>
      </c>
      <c r="J107" s="433"/>
      <c r="K107" s="433">
        <v>0</v>
      </c>
      <c r="L107" s="433">
        <v>0</v>
      </c>
      <c r="M107" s="432">
        <f>G107+H107+I107+J107+K107+L107</f>
        <v>0</v>
      </c>
      <c r="N107" s="432"/>
      <c r="O107" s="432">
        <f>G107*1.187%</f>
        <v>0</v>
      </c>
      <c r="P107" s="432">
        <v>0</v>
      </c>
      <c r="Q107" s="432">
        <v>0</v>
      </c>
      <c r="R107" s="432">
        <v>0</v>
      </c>
      <c r="S107" s="432">
        <v>0</v>
      </c>
      <c r="T107" s="432">
        <f>N107+O107+P107+Q107+R107+S107</f>
        <v>0</v>
      </c>
      <c r="U107" s="432">
        <f>M107-T107</f>
        <v>0</v>
      </c>
      <c r="V107" s="432"/>
      <c r="W107" s="452">
        <f>U107-V107</f>
        <v>0</v>
      </c>
      <c r="X107" s="437"/>
    </row>
    <row r="108" spans="1:24" ht="65.25" hidden="1" customHeight="1" thickBot="1" x14ac:dyDescent="0.55000000000000004">
      <c r="A108" s="501"/>
      <c r="B108" s="547"/>
      <c r="C108" s="419"/>
      <c r="D108" s="419"/>
      <c r="E108" s="425"/>
      <c r="F108" s="423"/>
      <c r="G108" s="423"/>
      <c r="H108" s="422"/>
      <c r="I108" s="421"/>
      <c r="J108" s="422"/>
      <c r="K108" s="422"/>
      <c r="L108" s="422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52"/>
      <c r="X108" s="660"/>
    </row>
    <row r="109" spans="1:24" ht="65.25" hidden="1" customHeight="1" x14ac:dyDescent="0.5">
      <c r="A109" s="485" t="s">
        <v>634</v>
      </c>
      <c r="B109" s="547"/>
      <c r="C109" s="430">
        <v>1100</v>
      </c>
      <c r="D109" s="430">
        <v>1000</v>
      </c>
      <c r="E109" s="436"/>
      <c r="F109" s="434"/>
      <c r="G109" s="434">
        <f>E109*F109</f>
        <v>0</v>
      </c>
      <c r="H109" s="541"/>
      <c r="I109" s="432">
        <v>0</v>
      </c>
      <c r="J109" s="541"/>
      <c r="K109" s="541">
        <v>0</v>
      </c>
      <c r="L109" s="541">
        <v>0</v>
      </c>
      <c r="M109" s="432">
        <f>G109+H109+I109+J109+K109+L109</f>
        <v>0</v>
      </c>
      <c r="N109" s="432"/>
      <c r="O109" s="432">
        <f>G109*1.187%</f>
        <v>0</v>
      </c>
      <c r="P109" s="432"/>
      <c r="Q109" s="432">
        <v>0</v>
      </c>
      <c r="R109" s="432">
        <v>0</v>
      </c>
      <c r="S109" s="432">
        <v>0</v>
      </c>
      <c r="T109" s="432">
        <f>N109+O109+P109+Q109+R109+S109</f>
        <v>0</v>
      </c>
      <c r="U109" s="432">
        <f>M109-T109</f>
        <v>0</v>
      </c>
      <c r="V109" s="432">
        <v>0</v>
      </c>
      <c r="W109" s="452">
        <f>U109-V109</f>
        <v>0</v>
      </c>
      <c r="X109" s="547"/>
    </row>
    <row r="110" spans="1:24" ht="65.25" hidden="1" customHeight="1" thickBot="1" x14ac:dyDescent="0.55000000000000004">
      <c r="A110" s="501"/>
      <c r="B110" s="426"/>
      <c r="C110" s="419"/>
      <c r="D110" s="419"/>
      <c r="E110" s="425"/>
      <c r="F110" s="423"/>
      <c r="G110" s="423"/>
      <c r="H110" s="537"/>
      <c r="I110" s="421"/>
      <c r="J110" s="537"/>
      <c r="K110" s="537"/>
      <c r="L110" s="537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52"/>
      <c r="X110" s="660"/>
    </row>
    <row r="111" spans="1:24" ht="65.25" hidden="1" customHeight="1" x14ac:dyDescent="0.5">
      <c r="A111" s="485" t="s">
        <v>634</v>
      </c>
      <c r="B111" s="547"/>
      <c r="C111" s="430">
        <v>1100</v>
      </c>
      <c r="D111" s="430">
        <v>1000</v>
      </c>
      <c r="E111" s="436"/>
      <c r="F111" s="434"/>
      <c r="G111" s="434">
        <f>E111*F111</f>
        <v>0</v>
      </c>
      <c r="H111" s="541">
        <v>0</v>
      </c>
      <c r="I111" s="432">
        <v>0</v>
      </c>
      <c r="J111" s="541"/>
      <c r="K111" s="541">
        <v>0</v>
      </c>
      <c r="L111" s="541">
        <v>0</v>
      </c>
      <c r="M111" s="432">
        <f>G111+H111+I111+J111+K111+L111</f>
        <v>0</v>
      </c>
      <c r="N111" s="432"/>
      <c r="O111" s="432">
        <f>G111*1.187%</f>
        <v>0</v>
      </c>
      <c r="P111" s="432">
        <v>0</v>
      </c>
      <c r="Q111" s="432">
        <v>0</v>
      </c>
      <c r="R111" s="432">
        <v>0</v>
      </c>
      <c r="S111" s="432">
        <v>0</v>
      </c>
      <c r="T111" s="432">
        <f>N111+O111+P111+Q111+R111+S111</f>
        <v>0</v>
      </c>
      <c r="U111" s="432">
        <f>M111-T111</f>
        <v>0</v>
      </c>
      <c r="V111" s="432">
        <v>0</v>
      </c>
      <c r="W111" s="452">
        <f>U111-V111</f>
        <v>0</v>
      </c>
      <c r="X111" s="547"/>
    </row>
    <row r="112" spans="1:24" ht="65.25" hidden="1" customHeight="1" x14ac:dyDescent="0.5">
      <c r="A112" s="546"/>
      <c r="B112" s="426"/>
      <c r="C112" s="419"/>
      <c r="D112" s="419"/>
      <c r="E112" s="425"/>
      <c r="F112" s="423"/>
      <c r="G112" s="423"/>
      <c r="H112" s="537"/>
      <c r="I112" s="421"/>
      <c r="J112" s="537"/>
      <c r="K112" s="537"/>
      <c r="L112" s="537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52"/>
      <c r="X112" s="426"/>
    </row>
    <row r="113" spans="1:24" ht="65.25" customHeight="1" x14ac:dyDescent="0.5">
      <c r="A113" s="481" t="s">
        <v>634</v>
      </c>
      <c r="B113" s="530"/>
      <c r="C113" s="656">
        <v>1100</v>
      </c>
      <c r="D113" s="656">
        <v>1000</v>
      </c>
      <c r="E113" s="436">
        <v>263.41000000000003</v>
      </c>
      <c r="F113" s="621">
        <v>15</v>
      </c>
      <c r="G113" s="436">
        <f>E113*F113</f>
        <v>3951.1500000000005</v>
      </c>
      <c r="H113" s="541">
        <v>0</v>
      </c>
      <c r="I113" s="432">
        <v>0</v>
      </c>
      <c r="J113" s="541">
        <v>0</v>
      </c>
      <c r="K113" s="541">
        <v>0</v>
      </c>
      <c r="L113" s="541">
        <v>0</v>
      </c>
      <c r="M113" s="432">
        <f>G113+H113+I113+J113+K113+L113</f>
        <v>3951.1500000000005</v>
      </c>
      <c r="N113" s="431">
        <v>341.27</v>
      </c>
      <c r="O113" s="432">
        <f>G113*1.1875%</f>
        <v>46.919906250000004</v>
      </c>
      <c r="P113" s="432">
        <v>0</v>
      </c>
      <c r="Q113" s="431">
        <v>0</v>
      </c>
      <c r="R113" s="431">
        <v>0</v>
      </c>
      <c r="S113" s="431">
        <v>0</v>
      </c>
      <c r="T113" s="432">
        <f>N113+O113+P113+Q113+R113+S113</f>
        <v>388.18990624999998</v>
      </c>
      <c r="U113" s="431">
        <f>M113-T113</f>
        <v>3562.9600937500004</v>
      </c>
      <c r="V113" s="431">
        <v>120.01</v>
      </c>
      <c r="W113" s="452">
        <f>U113-V113</f>
        <v>3442.9500937500002</v>
      </c>
      <c r="X113" s="530"/>
    </row>
    <row r="114" spans="1:24" ht="65.25" customHeight="1" x14ac:dyDescent="0.5">
      <c r="A114" s="501"/>
      <c r="B114" s="530"/>
      <c r="C114" s="655"/>
      <c r="D114" s="655"/>
      <c r="E114" s="425"/>
      <c r="F114" s="619"/>
      <c r="G114" s="425"/>
      <c r="H114" s="537"/>
      <c r="I114" s="421"/>
      <c r="J114" s="537"/>
      <c r="K114" s="537"/>
      <c r="L114" s="537"/>
      <c r="M114" s="421"/>
      <c r="N114" s="420"/>
      <c r="O114" s="421"/>
      <c r="P114" s="421"/>
      <c r="Q114" s="420"/>
      <c r="R114" s="420"/>
      <c r="S114" s="420"/>
      <c r="T114" s="421"/>
      <c r="U114" s="420"/>
      <c r="V114" s="420"/>
      <c r="W114" s="452"/>
      <c r="X114" s="530"/>
    </row>
    <row r="115" spans="1:24" ht="65.25" customHeight="1" x14ac:dyDescent="0.5">
      <c r="A115" s="481" t="s">
        <v>634</v>
      </c>
      <c r="B115" s="530"/>
      <c r="C115" s="656">
        <v>1100</v>
      </c>
      <c r="D115" s="656">
        <v>1000</v>
      </c>
      <c r="E115" s="436">
        <v>263.41000000000003</v>
      </c>
      <c r="F115" s="621">
        <v>15</v>
      </c>
      <c r="G115" s="436">
        <f>E115*F115</f>
        <v>3951.1500000000005</v>
      </c>
      <c r="H115" s="541">
        <v>0</v>
      </c>
      <c r="I115" s="432">
        <v>0</v>
      </c>
      <c r="J115" s="541">
        <v>0</v>
      </c>
      <c r="K115" s="541">
        <v>0</v>
      </c>
      <c r="L115" s="541">
        <v>0</v>
      </c>
      <c r="M115" s="432">
        <f>G115+H115+I115+J115+K115+L115</f>
        <v>3951.1500000000005</v>
      </c>
      <c r="N115" s="431">
        <v>341.27</v>
      </c>
      <c r="O115" s="432">
        <f>G115*1.1875%</f>
        <v>46.919906250000004</v>
      </c>
      <c r="P115" s="432">
        <v>0</v>
      </c>
      <c r="Q115" s="431">
        <v>0</v>
      </c>
      <c r="R115" s="431">
        <v>0</v>
      </c>
      <c r="S115" s="431">
        <v>0</v>
      </c>
      <c r="T115" s="432">
        <f>N115+O115+P115+Q115+R115+S115</f>
        <v>388.18990624999998</v>
      </c>
      <c r="U115" s="431">
        <f>M115-T115</f>
        <v>3562.9600937500004</v>
      </c>
      <c r="V115" s="431">
        <v>225.15</v>
      </c>
      <c r="W115" s="452">
        <f>U115-V115</f>
        <v>3337.8100937500003</v>
      </c>
      <c r="X115" s="530"/>
    </row>
    <row r="116" spans="1:24" ht="65.25" customHeight="1" x14ac:dyDescent="0.5">
      <c r="A116" s="501"/>
      <c r="B116" s="530"/>
      <c r="C116" s="655"/>
      <c r="D116" s="655"/>
      <c r="E116" s="425"/>
      <c r="F116" s="619"/>
      <c r="G116" s="425"/>
      <c r="H116" s="537"/>
      <c r="I116" s="421"/>
      <c r="J116" s="537"/>
      <c r="K116" s="537"/>
      <c r="L116" s="537"/>
      <c r="M116" s="421"/>
      <c r="N116" s="420"/>
      <c r="O116" s="421"/>
      <c r="P116" s="421"/>
      <c r="Q116" s="420"/>
      <c r="R116" s="420"/>
      <c r="S116" s="420"/>
      <c r="T116" s="421"/>
      <c r="U116" s="420"/>
      <c r="V116" s="420"/>
      <c r="W116" s="452"/>
      <c r="X116" s="530"/>
    </row>
    <row r="117" spans="1:24" ht="65.25" customHeight="1" x14ac:dyDescent="0.5">
      <c r="A117" s="481" t="s">
        <v>634</v>
      </c>
      <c r="B117" s="530"/>
      <c r="C117" s="656">
        <v>1100</v>
      </c>
      <c r="D117" s="656">
        <v>1000</v>
      </c>
      <c r="E117" s="436">
        <v>263.41000000000003</v>
      </c>
      <c r="F117" s="621">
        <v>15</v>
      </c>
      <c r="G117" s="436">
        <f>E117*F117</f>
        <v>3951.1500000000005</v>
      </c>
      <c r="H117" s="541">
        <v>0</v>
      </c>
      <c r="I117" s="432">
        <v>0</v>
      </c>
      <c r="J117" s="541">
        <v>0</v>
      </c>
      <c r="K117" s="541">
        <v>0</v>
      </c>
      <c r="L117" s="541">
        <v>0</v>
      </c>
      <c r="M117" s="432">
        <f>G117+H117+I117+J117+K117+L117</f>
        <v>3951.1500000000005</v>
      </c>
      <c r="N117" s="431">
        <v>341.27</v>
      </c>
      <c r="O117" s="432">
        <f>G117*1.1875%</f>
        <v>46.919906250000004</v>
      </c>
      <c r="P117" s="432">
        <v>0</v>
      </c>
      <c r="Q117" s="431">
        <v>0</v>
      </c>
      <c r="R117" s="431">
        <v>0</v>
      </c>
      <c r="S117" s="431">
        <v>0</v>
      </c>
      <c r="T117" s="432">
        <f>N117+O117+P117+Q117+R117+S117</f>
        <v>388.18990624999998</v>
      </c>
      <c r="U117" s="431">
        <f>M117-T117</f>
        <v>3562.9600937500004</v>
      </c>
      <c r="V117" s="431">
        <v>0</v>
      </c>
      <c r="W117" s="452">
        <f>U117-V117</f>
        <v>3562.9600937500004</v>
      </c>
      <c r="X117" s="530"/>
    </row>
    <row r="118" spans="1:24" ht="65.25" customHeight="1" x14ac:dyDescent="0.5">
      <c r="A118" s="501"/>
      <c r="B118" s="530"/>
      <c r="C118" s="655"/>
      <c r="D118" s="655"/>
      <c r="E118" s="425"/>
      <c r="F118" s="619"/>
      <c r="G118" s="425"/>
      <c r="H118" s="537"/>
      <c r="I118" s="421"/>
      <c r="J118" s="537"/>
      <c r="K118" s="537"/>
      <c r="L118" s="537"/>
      <c r="M118" s="421"/>
      <c r="N118" s="420"/>
      <c r="O118" s="421"/>
      <c r="P118" s="421"/>
      <c r="Q118" s="420"/>
      <c r="R118" s="420"/>
      <c r="S118" s="420"/>
      <c r="T118" s="421"/>
      <c r="U118" s="420"/>
      <c r="V118" s="420"/>
      <c r="W118" s="452"/>
      <c r="X118" s="530"/>
    </row>
    <row r="119" spans="1:24" ht="65.25" customHeight="1" x14ac:dyDescent="0.5">
      <c r="A119" s="481" t="s">
        <v>634</v>
      </c>
      <c r="B119" s="658"/>
      <c r="C119" s="659">
        <v>1100</v>
      </c>
      <c r="D119" s="659">
        <v>1000</v>
      </c>
      <c r="E119" s="436">
        <v>263.41000000000003</v>
      </c>
      <c r="F119" s="621">
        <v>15</v>
      </c>
      <c r="G119" s="436">
        <f>E119*F119</f>
        <v>3951.1500000000005</v>
      </c>
      <c r="H119" s="541">
        <v>0</v>
      </c>
      <c r="I119" s="432">
        <v>0</v>
      </c>
      <c r="J119" s="541">
        <v>0</v>
      </c>
      <c r="K119" s="541">
        <v>0</v>
      </c>
      <c r="L119" s="541">
        <v>0</v>
      </c>
      <c r="M119" s="432">
        <f>G119+H119+I119+J119+K119+L119</f>
        <v>3951.1500000000005</v>
      </c>
      <c r="N119" s="431">
        <v>341.27</v>
      </c>
      <c r="O119" s="432">
        <v>0</v>
      </c>
      <c r="P119" s="432">
        <v>0</v>
      </c>
      <c r="Q119" s="431">
        <v>0</v>
      </c>
      <c r="R119" s="431">
        <v>0</v>
      </c>
      <c r="S119" s="431">
        <v>0</v>
      </c>
      <c r="T119" s="432">
        <f>N119+O119+P119+Q119+R119+S119</f>
        <v>341.27</v>
      </c>
      <c r="U119" s="431">
        <f>M119-T119</f>
        <v>3609.8800000000006</v>
      </c>
      <c r="V119" s="431">
        <v>0</v>
      </c>
      <c r="W119" s="431">
        <f>U119-V119</f>
        <v>3609.8800000000006</v>
      </c>
      <c r="X119" s="658"/>
    </row>
    <row r="120" spans="1:24" ht="67.5" customHeight="1" x14ac:dyDescent="0.5">
      <c r="A120" s="501"/>
      <c r="B120" s="657"/>
      <c r="C120" s="655"/>
      <c r="D120" s="655"/>
      <c r="E120" s="425"/>
      <c r="F120" s="619"/>
      <c r="G120" s="425"/>
      <c r="H120" s="537"/>
      <c r="I120" s="421"/>
      <c r="J120" s="537"/>
      <c r="K120" s="537"/>
      <c r="L120" s="537"/>
      <c r="M120" s="421"/>
      <c r="N120" s="420"/>
      <c r="O120" s="421"/>
      <c r="P120" s="421"/>
      <c r="Q120" s="420"/>
      <c r="R120" s="420"/>
      <c r="S120" s="420"/>
      <c r="T120" s="421"/>
      <c r="U120" s="420"/>
      <c r="V120" s="420"/>
      <c r="W120" s="420"/>
      <c r="X120" s="657"/>
    </row>
    <row r="121" spans="1:24" ht="65.25" customHeight="1" x14ac:dyDescent="0.5">
      <c r="A121" s="481" t="s">
        <v>634</v>
      </c>
      <c r="B121" s="530"/>
      <c r="C121" s="656">
        <v>1100</v>
      </c>
      <c r="D121" s="656">
        <v>1000</v>
      </c>
      <c r="E121" s="436">
        <v>263.41000000000003</v>
      </c>
      <c r="F121" s="621">
        <v>15</v>
      </c>
      <c r="G121" s="436">
        <f>E121*F121</f>
        <v>3951.1500000000005</v>
      </c>
      <c r="H121" s="541">
        <v>0</v>
      </c>
      <c r="I121" s="432">
        <v>0</v>
      </c>
      <c r="J121" s="541">
        <v>0</v>
      </c>
      <c r="K121" s="541">
        <v>0</v>
      </c>
      <c r="L121" s="541">
        <v>0</v>
      </c>
      <c r="M121" s="432">
        <f>G121+H121+I121+J121+K121+L121</f>
        <v>3951.1500000000005</v>
      </c>
      <c r="N121" s="431">
        <v>341.27</v>
      </c>
      <c r="O121" s="432">
        <f>G121*1.1875%</f>
        <v>46.919906250000004</v>
      </c>
      <c r="P121" s="432">
        <v>0</v>
      </c>
      <c r="Q121" s="431">
        <v>0</v>
      </c>
      <c r="R121" s="431">
        <v>0</v>
      </c>
      <c r="S121" s="431">
        <v>0</v>
      </c>
      <c r="T121" s="432">
        <f>N121+O121+P121+Q121+R121+S121</f>
        <v>388.18990624999998</v>
      </c>
      <c r="U121" s="431">
        <f>M121-T121</f>
        <v>3562.9600937500004</v>
      </c>
      <c r="V121" s="431">
        <v>0</v>
      </c>
      <c r="W121" s="452">
        <f>U121-V121</f>
        <v>3562.9600937500004</v>
      </c>
      <c r="X121" s="530"/>
    </row>
    <row r="122" spans="1:24" ht="67.5" customHeight="1" x14ac:dyDescent="0.5">
      <c r="A122" s="501"/>
      <c r="B122" s="530"/>
      <c r="C122" s="655"/>
      <c r="D122" s="655"/>
      <c r="E122" s="425"/>
      <c r="F122" s="619"/>
      <c r="G122" s="425"/>
      <c r="H122" s="537"/>
      <c r="I122" s="421"/>
      <c r="J122" s="537"/>
      <c r="K122" s="537"/>
      <c r="L122" s="537"/>
      <c r="M122" s="421"/>
      <c r="N122" s="420"/>
      <c r="O122" s="421"/>
      <c r="P122" s="421"/>
      <c r="Q122" s="420"/>
      <c r="R122" s="420"/>
      <c r="S122" s="420"/>
      <c r="T122" s="421"/>
      <c r="U122" s="420"/>
      <c r="V122" s="420"/>
      <c r="W122" s="452"/>
      <c r="X122" s="530"/>
    </row>
    <row r="123" spans="1:24" ht="65.25" customHeight="1" x14ac:dyDescent="0.5">
      <c r="A123" s="481" t="s">
        <v>634</v>
      </c>
      <c r="B123" s="530"/>
      <c r="C123" s="656">
        <v>1100</v>
      </c>
      <c r="D123" s="656">
        <v>1000</v>
      </c>
      <c r="E123" s="436">
        <v>263.41000000000003</v>
      </c>
      <c r="F123" s="621">
        <v>15</v>
      </c>
      <c r="G123" s="436">
        <f>E123*F123</f>
        <v>3951.1500000000005</v>
      </c>
      <c r="H123" s="541">
        <v>0</v>
      </c>
      <c r="I123" s="432">
        <v>0</v>
      </c>
      <c r="J123" s="541">
        <v>0</v>
      </c>
      <c r="K123" s="541">
        <v>0</v>
      </c>
      <c r="L123" s="541">
        <v>0</v>
      </c>
      <c r="M123" s="432">
        <f>G123+H123+I123+J123+K123+L123</f>
        <v>3951.1500000000005</v>
      </c>
      <c r="N123" s="431">
        <v>341.27</v>
      </c>
      <c r="O123" s="432">
        <f>G123*1.1875%</f>
        <v>46.919906250000004</v>
      </c>
      <c r="P123" s="432">
        <v>0</v>
      </c>
      <c r="Q123" s="431">
        <v>0</v>
      </c>
      <c r="R123" s="431">
        <v>0</v>
      </c>
      <c r="S123" s="431">
        <v>0</v>
      </c>
      <c r="T123" s="432">
        <f>N123+O123+P123+Q123+R123+S123</f>
        <v>388.18990624999998</v>
      </c>
      <c r="U123" s="431">
        <f>M123-T123</f>
        <v>3562.9600937500004</v>
      </c>
      <c r="V123" s="431">
        <v>0</v>
      </c>
      <c r="W123" s="452">
        <f>U123-V123</f>
        <v>3562.9600937500004</v>
      </c>
      <c r="X123" s="530"/>
    </row>
    <row r="124" spans="1:24" ht="67.5" customHeight="1" x14ac:dyDescent="0.5">
      <c r="A124" s="501"/>
      <c r="B124" s="530"/>
      <c r="C124" s="655"/>
      <c r="D124" s="655"/>
      <c r="E124" s="425"/>
      <c r="F124" s="619"/>
      <c r="G124" s="425"/>
      <c r="H124" s="537"/>
      <c r="I124" s="421"/>
      <c r="J124" s="537"/>
      <c r="K124" s="537"/>
      <c r="L124" s="537"/>
      <c r="M124" s="421"/>
      <c r="N124" s="420"/>
      <c r="O124" s="421"/>
      <c r="P124" s="421"/>
      <c r="Q124" s="420"/>
      <c r="R124" s="420"/>
      <c r="S124" s="420"/>
      <c r="T124" s="421"/>
      <c r="U124" s="420"/>
      <c r="V124" s="420"/>
      <c r="W124" s="452"/>
      <c r="X124" s="530"/>
    </row>
    <row r="125" spans="1:24" ht="65.25" customHeight="1" x14ac:dyDescent="0.5">
      <c r="A125" s="481" t="s">
        <v>634</v>
      </c>
      <c r="B125" s="530"/>
      <c r="C125" s="656">
        <v>1100</v>
      </c>
      <c r="D125" s="656">
        <v>1000</v>
      </c>
      <c r="E125" s="436">
        <v>263.41000000000003</v>
      </c>
      <c r="F125" s="621">
        <v>15</v>
      </c>
      <c r="G125" s="436">
        <f>E125*F125</f>
        <v>3951.1500000000005</v>
      </c>
      <c r="H125" s="541">
        <v>0</v>
      </c>
      <c r="I125" s="432">
        <v>0</v>
      </c>
      <c r="J125" s="541">
        <v>0</v>
      </c>
      <c r="K125" s="541">
        <v>0</v>
      </c>
      <c r="L125" s="541">
        <v>0</v>
      </c>
      <c r="M125" s="432">
        <f>G125+H125+I125+J125+K125+L125</f>
        <v>3951.1500000000005</v>
      </c>
      <c r="N125" s="431">
        <v>341.27</v>
      </c>
      <c r="O125" s="432">
        <f>G125*1.1875%</f>
        <v>46.919906250000004</v>
      </c>
      <c r="P125" s="432">
        <v>0</v>
      </c>
      <c r="Q125" s="431">
        <v>0</v>
      </c>
      <c r="R125" s="431">
        <v>0</v>
      </c>
      <c r="S125" s="431">
        <v>0</v>
      </c>
      <c r="T125" s="432">
        <f>N125+O125+P125+Q125+R125+S125</f>
        <v>388.18990624999998</v>
      </c>
      <c r="U125" s="431">
        <f>M125-T125</f>
        <v>3562.9600937500004</v>
      </c>
      <c r="V125" s="431">
        <v>0</v>
      </c>
      <c r="W125" s="452">
        <f>U125-V125</f>
        <v>3562.9600937500004</v>
      </c>
      <c r="X125" s="530"/>
    </row>
    <row r="126" spans="1:24" ht="67.5" customHeight="1" x14ac:dyDescent="0.5">
      <c r="A126" s="501"/>
      <c r="B126" s="530"/>
      <c r="C126" s="655"/>
      <c r="D126" s="655"/>
      <c r="E126" s="425"/>
      <c r="F126" s="619"/>
      <c r="G126" s="425"/>
      <c r="H126" s="537"/>
      <c r="I126" s="421"/>
      <c r="J126" s="537"/>
      <c r="K126" s="537"/>
      <c r="L126" s="537"/>
      <c r="M126" s="421"/>
      <c r="N126" s="420"/>
      <c r="O126" s="421"/>
      <c r="P126" s="421"/>
      <c r="Q126" s="420"/>
      <c r="R126" s="420"/>
      <c r="S126" s="420"/>
      <c r="T126" s="421"/>
      <c r="U126" s="420"/>
      <c r="V126" s="420"/>
      <c r="W126" s="452"/>
      <c r="X126" s="530"/>
    </row>
    <row r="127" spans="1:24" ht="47.25" customHeight="1" thickBot="1" x14ac:dyDescent="0.55000000000000004">
      <c r="A127" s="532" t="s">
        <v>70</v>
      </c>
      <c r="C127" s="654"/>
      <c r="D127" s="654"/>
      <c r="E127" s="654"/>
      <c r="F127" s="654"/>
      <c r="G127" s="654">
        <f>SUM(G87:G126)</f>
        <v>43462.650000000009</v>
      </c>
      <c r="H127" s="654">
        <f>SUM(H87:H126)</f>
        <v>0</v>
      </c>
      <c r="I127" s="654">
        <f>SUM(I87:I112)</f>
        <v>0</v>
      </c>
      <c r="J127" s="654">
        <f>SUM(J87:J112)</f>
        <v>0</v>
      </c>
      <c r="K127" s="654">
        <f>SUM(K87:K112)</f>
        <v>0</v>
      </c>
      <c r="L127" s="654">
        <f>SUM(L87:L126)</f>
        <v>0</v>
      </c>
      <c r="M127" s="654">
        <f>SUM(M87:M126)</f>
        <v>43462.650000000009</v>
      </c>
      <c r="N127" s="654">
        <f>SUM(N87:N126)</f>
        <v>3753.97</v>
      </c>
      <c r="O127" s="654">
        <f>SUM(O87:O126)</f>
        <v>469.19906250000003</v>
      </c>
      <c r="P127" s="654">
        <f>SUM(P87:P126)</f>
        <v>0</v>
      </c>
      <c r="Q127" s="654">
        <f>SUM(Q87:Q112)</f>
        <v>0</v>
      </c>
      <c r="R127" s="654">
        <f>SUM(R87:R126)</f>
        <v>0</v>
      </c>
      <c r="S127" s="654">
        <f>SUM(S87:S112)</f>
        <v>0</v>
      </c>
      <c r="T127" s="654">
        <f>SUM(T87:T126)</f>
        <v>4223.1690625000001</v>
      </c>
      <c r="U127" s="654">
        <f>SUM(U87:U126)</f>
        <v>39239.480937500004</v>
      </c>
      <c r="V127" s="654">
        <f>SUM(V87:V126)</f>
        <v>447.75</v>
      </c>
      <c r="W127" s="654">
        <f>SUM(W87:W126)</f>
        <v>38791.730937500004</v>
      </c>
      <c r="X127" s="624"/>
    </row>
    <row r="128" spans="1:24" s="507" customFormat="1" ht="65.25" customHeight="1" thickBot="1" x14ac:dyDescent="0.55000000000000004">
      <c r="A128" s="602" t="s">
        <v>54</v>
      </c>
      <c r="B128" s="602" t="s">
        <v>53</v>
      </c>
      <c r="C128" s="653" t="s">
        <v>52</v>
      </c>
      <c r="D128" s="652"/>
      <c r="E128" s="652"/>
      <c r="F128" s="652"/>
      <c r="G128" s="652"/>
      <c r="H128" s="652"/>
      <c r="I128" s="652"/>
      <c r="J128" s="652"/>
      <c r="K128" s="652"/>
      <c r="L128" s="652"/>
      <c r="M128" s="651"/>
      <c r="N128" s="601" t="s">
        <v>51</v>
      </c>
      <c r="O128" s="600"/>
      <c r="P128" s="650"/>
      <c r="Q128" s="650"/>
      <c r="R128" s="650"/>
      <c r="S128" s="596"/>
      <c r="T128" s="598"/>
      <c r="U128" s="598"/>
      <c r="V128" s="598"/>
      <c r="W128" s="596"/>
      <c r="X128" s="649" t="s">
        <v>50</v>
      </c>
    </row>
    <row r="129" spans="1:24" s="507" customFormat="1" ht="65.25" customHeight="1" x14ac:dyDescent="0.45">
      <c r="A129" s="594"/>
      <c r="B129" s="648"/>
      <c r="C129" s="647" t="s">
        <v>49</v>
      </c>
      <c r="D129" s="646" t="s">
        <v>48</v>
      </c>
      <c r="E129" s="645" t="s">
        <v>26</v>
      </c>
      <c r="F129" s="644" t="s">
        <v>47</v>
      </c>
      <c r="G129" s="643" t="s">
        <v>46</v>
      </c>
      <c r="H129" s="642" t="s">
        <v>25</v>
      </c>
      <c r="I129" s="642" t="s">
        <v>639</v>
      </c>
      <c r="J129" s="641" t="s">
        <v>44</v>
      </c>
      <c r="K129" s="641" t="s">
        <v>43</v>
      </c>
      <c r="L129" s="641" t="s">
        <v>569</v>
      </c>
      <c r="M129" s="640" t="s">
        <v>35</v>
      </c>
      <c r="N129" s="584" t="s">
        <v>63</v>
      </c>
      <c r="O129" s="583" t="s">
        <v>40</v>
      </c>
      <c r="P129" s="582" t="s">
        <v>39</v>
      </c>
      <c r="Q129" s="581" t="s">
        <v>38</v>
      </c>
      <c r="R129" s="581" t="s">
        <v>37</v>
      </c>
      <c r="S129" s="581" t="s">
        <v>568</v>
      </c>
      <c r="T129" s="580" t="s">
        <v>35</v>
      </c>
      <c r="U129" s="579" t="s">
        <v>35</v>
      </c>
      <c r="V129" s="578" t="s">
        <v>610</v>
      </c>
      <c r="W129" s="639" t="s">
        <v>33</v>
      </c>
      <c r="X129" s="638"/>
    </row>
    <row r="130" spans="1:24" s="507" customFormat="1" ht="81.75" customHeight="1" thickBot="1" x14ac:dyDescent="0.5">
      <c r="A130" s="560" t="s">
        <v>32</v>
      </c>
      <c r="B130" s="637"/>
      <c r="C130" s="636"/>
      <c r="D130" s="635"/>
      <c r="E130" s="634" t="s">
        <v>31</v>
      </c>
      <c r="F130" s="633" t="s">
        <v>567</v>
      </c>
      <c r="G130" s="632"/>
      <c r="H130" s="631" t="s">
        <v>28</v>
      </c>
      <c r="I130" s="631" t="s">
        <v>638</v>
      </c>
      <c r="J130" s="629" t="s">
        <v>29</v>
      </c>
      <c r="K130" s="630" t="s">
        <v>92</v>
      </c>
      <c r="L130" s="629" t="s">
        <v>91</v>
      </c>
      <c r="M130" s="628"/>
      <c r="N130" s="566"/>
      <c r="O130" s="565"/>
      <c r="P130" s="564" t="s">
        <v>25</v>
      </c>
      <c r="Q130" s="563" t="s">
        <v>24</v>
      </c>
      <c r="R130" s="563" t="s">
        <v>23</v>
      </c>
      <c r="S130" s="563" t="s">
        <v>22</v>
      </c>
      <c r="T130" s="562"/>
      <c r="U130" s="561" t="s">
        <v>21</v>
      </c>
      <c r="V130" s="560" t="s">
        <v>637</v>
      </c>
      <c r="W130" s="627" t="s">
        <v>19</v>
      </c>
      <c r="X130" s="626"/>
    </row>
    <row r="131" spans="1:24" ht="65.25" customHeight="1" x14ac:dyDescent="0.5">
      <c r="A131" s="603" t="s">
        <v>636</v>
      </c>
      <c r="B131" s="625"/>
      <c r="C131" s="625"/>
      <c r="D131" s="625"/>
      <c r="E131" s="625"/>
      <c r="F131" s="625"/>
      <c r="G131" s="625"/>
      <c r="H131" s="625"/>
      <c r="I131" s="625"/>
      <c r="J131" s="625"/>
      <c r="K131" s="625"/>
      <c r="L131" s="625"/>
      <c r="M131" s="625"/>
      <c r="N131" s="624"/>
      <c r="O131" s="624"/>
      <c r="P131" s="624"/>
      <c r="Q131" s="624"/>
      <c r="R131" s="624"/>
      <c r="S131" s="624"/>
      <c r="T131" s="624"/>
      <c r="U131" s="624"/>
      <c r="V131" s="624"/>
      <c r="W131" s="624"/>
      <c r="X131" s="624"/>
    </row>
    <row r="132" spans="1:24" ht="65.25" hidden="1" customHeight="1" x14ac:dyDescent="0.5">
      <c r="A132" s="485" t="s">
        <v>635</v>
      </c>
      <c r="B132" s="437"/>
      <c r="C132" s="430">
        <v>1100</v>
      </c>
      <c r="D132" s="430">
        <v>1000</v>
      </c>
      <c r="E132" s="436"/>
      <c r="F132" s="434"/>
      <c r="G132" s="434">
        <f>E132*F132</f>
        <v>0</v>
      </c>
      <c r="H132" s="433">
        <v>0</v>
      </c>
      <c r="I132" s="432">
        <v>0</v>
      </c>
      <c r="J132" s="433">
        <v>0</v>
      </c>
      <c r="K132" s="433">
        <v>0</v>
      </c>
      <c r="L132" s="433">
        <v>0</v>
      </c>
      <c r="M132" s="432">
        <f>G132+H132+I132+J132+K132+L132</f>
        <v>0</v>
      </c>
      <c r="N132" s="545"/>
      <c r="O132" s="545">
        <f>G132*1.187%</f>
        <v>0</v>
      </c>
      <c r="P132" s="545">
        <v>0</v>
      </c>
      <c r="Q132" s="545">
        <v>0</v>
      </c>
      <c r="R132" s="545">
        <v>0</v>
      </c>
      <c r="S132" s="545">
        <v>0</v>
      </c>
      <c r="T132" s="545">
        <f>N132+O132+P132+Q132+R132+S132</f>
        <v>0</v>
      </c>
      <c r="U132" s="545">
        <f>M132-T132</f>
        <v>0</v>
      </c>
      <c r="V132" s="545"/>
      <c r="W132" s="554">
        <f>U132-V132</f>
        <v>0</v>
      </c>
      <c r="X132" s="437"/>
    </row>
    <row r="133" spans="1:24" s="622" customFormat="1" ht="65.25" hidden="1" customHeight="1" x14ac:dyDescent="0.5">
      <c r="A133" s="623"/>
      <c r="B133" s="426"/>
      <c r="C133" s="419"/>
      <c r="D133" s="419"/>
      <c r="E133" s="425"/>
      <c r="F133" s="423"/>
      <c r="G133" s="423"/>
      <c r="H133" s="422"/>
      <c r="I133" s="421"/>
      <c r="J133" s="422"/>
      <c r="K133" s="422"/>
      <c r="L133" s="422"/>
      <c r="M133" s="421"/>
      <c r="N133" s="544"/>
      <c r="O133" s="544"/>
      <c r="P133" s="544"/>
      <c r="Q133" s="544"/>
      <c r="R133" s="544"/>
      <c r="S133" s="544"/>
      <c r="T133" s="544"/>
      <c r="U133" s="544"/>
      <c r="V133" s="544"/>
      <c r="W133" s="551"/>
      <c r="X133" s="426"/>
    </row>
    <row r="134" spans="1:24" ht="65.25" hidden="1" customHeight="1" x14ac:dyDescent="0.5">
      <c r="A134" s="485" t="s">
        <v>634</v>
      </c>
      <c r="B134" s="437"/>
      <c r="C134" s="430">
        <v>1100</v>
      </c>
      <c r="D134" s="430">
        <v>1000</v>
      </c>
      <c r="E134" s="436"/>
      <c r="F134" s="434"/>
      <c r="G134" s="434">
        <f>E134*F134</f>
        <v>0</v>
      </c>
      <c r="H134" s="433">
        <v>0</v>
      </c>
      <c r="I134" s="432">
        <v>0</v>
      </c>
      <c r="J134" s="433"/>
      <c r="K134" s="433">
        <v>0</v>
      </c>
      <c r="L134" s="433">
        <v>0</v>
      </c>
      <c r="M134" s="432">
        <f>G134+H134+I134+J134+K134+L134</f>
        <v>0</v>
      </c>
      <c r="N134" s="432"/>
      <c r="O134" s="432">
        <f>G134*1.187%</f>
        <v>0</v>
      </c>
      <c r="P134" s="432">
        <v>0</v>
      </c>
      <c r="Q134" s="432">
        <v>0</v>
      </c>
      <c r="R134" s="432">
        <v>0</v>
      </c>
      <c r="S134" s="432">
        <v>0</v>
      </c>
      <c r="T134" s="432">
        <f>N134+O134+P134+Q134+R134+S134</f>
        <v>0</v>
      </c>
      <c r="U134" s="432">
        <f>M134-T134</f>
        <v>0</v>
      </c>
      <c r="V134" s="432"/>
      <c r="W134" s="431">
        <f>U134-V134</f>
        <v>0</v>
      </c>
      <c r="X134" s="437"/>
    </row>
    <row r="135" spans="1:24" ht="65.25" hidden="1" customHeight="1" x14ac:dyDescent="0.5">
      <c r="A135" s="528"/>
      <c r="B135" s="426"/>
      <c r="C135" s="419"/>
      <c r="D135" s="419"/>
      <c r="E135" s="425"/>
      <c r="F135" s="423"/>
      <c r="G135" s="423"/>
      <c r="H135" s="422"/>
      <c r="I135" s="421"/>
      <c r="J135" s="422"/>
      <c r="K135" s="422"/>
      <c r="L135" s="422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0"/>
      <c r="X135" s="426"/>
    </row>
    <row r="136" spans="1:24" ht="65.25" customHeight="1" x14ac:dyDescent="0.5">
      <c r="A136" s="485" t="s">
        <v>634</v>
      </c>
      <c r="B136" s="437"/>
      <c r="C136" s="618">
        <v>1100</v>
      </c>
      <c r="D136" s="618">
        <v>1000</v>
      </c>
      <c r="E136" s="436">
        <v>263.41000000000003</v>
      </c>
      <c r="F136" s="617">
        <v>15</v>
      </c>
      <c r="G136" s="434">
        <f>E136*F136</f>
        <v>3951.1500000000005</v>
      </c>
      <c r="H136" s="433">
        <v>0</v>
      </c>
      <c r="I136" s="432">
        <v>0</v>
      </c>
      <c r="J136" s="433"/>
      <c r="K136" s="433">
        <v>0</v>
      </c>
      <c r="L136" s="433">
        <v>0</v>
      </c>
      <c r="M136" s="432">
        <f>G136+H136+I136+J136+K136+L136</f>
        <v>3951.1500000000005</v>
      </c>
      <c r="N136" s="432">
        <v>341.27</v>
      </c>
      <c r="O136" s="432">
        <f>G136*1.1875%</f>
        <v>46.919906250000004</v>
      </c>
      <c r="P136" s="432">
        <v>0</v>
      </c>
      <c r="Q136" s="432">
        <v>0</v>
      </c>
      <c r="R136" s="432">
        <v>0</v>
      </c>
      <c r="S136" s="432">
        <v>0</v>
      </c>
      <c r="T136" s="432">
        <f>N136+O136+P136+Q136+R136+S136</f>
        <v>388.18990624999998</v>
      </c>
      <c r="U136" s="432">
        <f>M136-T136</f>
        <v>3562.9600937500004</v>
      </c>
      <c r="V136" s="432"/>
      <c r="W136" s="431">
        <f>U136-V136</f>
        <v>3562.9600937500004</v>
      </c>
      <c r="X136" s="437"/>
    </row>
    <row r="137" spans="1:24" ht="65.25" customHeight="1" x14ac:dyDescent="0.5">
      <c r="A137" s="501"/>
      <c r="B137" s="426"/>
      <c r="C137" s="616"/>
      <c r="D137" s="616"/>
      <c r="E137" s="425"/>
      <c r="F137" s="615"/>
      <c r="G137" s="423"/>
      <c r="H137" s="422"/>
      <c r="I137" s="421"/>
      <c r="J137" s="422"/>
      <c r="K137" s="422"/>
      <c r="L137" s="422"/>
      <c r="M137" s="421"/>
      <c r="N137" s="421"/>
      <c r="O137" s="421"/>
      <c r="P137" s="421"/>
      <c r="Q137" s="421"/>
      <c r="R137" s="421"/>
      <c r="S137" s="421"/>
      <c r="T137" s="421"/>
      <c r="U137" s="421"/>
      <c r="V137" s="421"/>
      <c r="W137" s="420"/>
      <c r="X137" s="426"/>
    </row>
    <row r="138" spans="1:24" ht="65.25" hidden="1" customHeight="1" x14ac:dyDescent="0.5">
      <c r="A138" s="481" t="s">
        <v>634</v>
      </c>
      <c r="B138" s="437"/>
      <c r="C138" s="618">
        <v>1100</v>
      </c>
      <c r="D138" s="618">
        <v>1000</v>
      </c>
      <c r="E138" s="436"/>
      <c r="F138" s="621"/>
      <c r="G138" s="434">
        <f>E138*F138</f>
        <v>0</v>
      </c>
      <c r="H138" s="433">
        <v>0</v>
      </c>
      <c r="I138" s="432">
        <v>0</v>
      </c>
      <c r="J138" s="433">
        <v>0</v>
      </c>
      <c r="K138" s="433">
        <v>0</v>
      </c>
      <c r="L138" s="433">
        <v>0</v>
      </c>
      <c r="M138" s="432">
        <f>G138+H138+I138+J138+K138+L138</f>
        <v>0</v>
      </c>
      <c r="N138" s="432"/>
      <c r="O138" s="432">
        <f>G138*1.187%</f>
        <v>0</v>
      </c>
      <c r="P138" s="432">
        <v>0</v>
      </c>
      <c r="Q138" s="432">
        <v>0</v>
      </c>
      <c r="R138" s="432">
        <v>0</v>
      </c>
      <c r="S138" s="432">
        <v>0</v>
      </c>
      <c r="T138" s="432">
        <f>N138+O138+P138+Q138+R138+S138</f>
        <v>0</v>
      </c>
      <c r="U138" s="432">
        <f>M138-T138</f>
        <v>0</v>
      </c>
      <c r="V138" s="432"/>
      <c r="W138" s="431">
        <f>U138-V138</f>
        <v>0</v>
      </c>
      <c r="X138" s="437"/>
    </row>
    <row r="139" spans="1:24" ht="65.25" hidden="1" customHeight="1" x14ac:dyDescent="0.5">
      <c r="A139" s="620"/>
      <c r="B139" s="426"/>
      <c r="C139" s="616"/>
      <c r="D139" s="616"/>
      <c r="E139" s="425"/>
      <c r="F139" s="619"/>
      <c r="G139" s="423"/>
      <c r="H139" s="422"/>
      <c r="I139" s="421"/>
      <c r="J139" s="422"/>
      <c r="K139" s="422"/>
      <c r="L139" s="422"/>
      <c r="M139" s="421"/>
      <c r="N139" s="421"/>
      <c r="O139" s="421"/>
      <c r="P139" s="421"/>
      <c r="Q139" s="421"/>
      <c r="R139" s="421"/>
      <c r="S139" s="421"/>
      <c r="T139" s="421"/>
      <c r="U139" s="421"/>
      <c r="V139" s="421"/>
      <c r="W139" s="420"/>
      <c r="X139" s="426"/>
    </row>
    <row r="140" spans="1:24" ht="65.25" hidden="1" customHeight="1" x14ac:dyDescent="0.5">
      <c r="A140" s="481" t="s">
        <v>634</v>
      </c>
      <c r="B140" s="437"/>
      <c r="C140" s="618">
        <v>1100</v>
      </c>
      <c r="D140" s="618">
        <v>1000</v>
      </c>
      <c r="E140" s="436"/>
      <c r="F140" s="617"/>
      <c r="G140" s="434">
        <f>E140*F140</f>
        <v>0</v>
      </c>
      <c r="H140" s="433"/>
      <c r="I140" s="432">
        <v>0</v>
      </c>
      <c r="J140" s="433"/>
      <c r="K140" s="433">
        <v>0</v>
      </c>
      <c r="L140" s="433">
        <v>0</v>
      </c>
      <c r="M140" s="432">
        <f>G140+H140+I140+J140+K140+L140</f>
        <v>0</v>
      </c>
      <c r="N140" s="432"/>
      <c r="O140" s="432">
        <f>G140*1.187%</f>
        <v>0</v>
      </c>
      <c r="P140" s="432"/>
      <c r="Q140" s="432">
        <v>0</v>
      </c>
      <c r="R140" s="432">
        <v>0</v>
      </c>
      <c r="S140" s="432">
        <v>0</v>
      </c>
      <c r="T140" s="432">
        <f>N140+O140+P140+Q140+R140+S140</f>
        <v>0</v>
      </c>
      <c r="U140" s="432">
        <f>M140-T140</f>
        <v>0</v>
      </c>
      <c r="V140" s="432"/>
      <c r="W140" s="431">
        <f>U140-V140</f>
        <v>0</v>
      </c>
      <c r="X140" s="437"/>
    </row>
    <row r="141" spans="1:24" ht="65.25" hidden="1" customHeight="1" x14ac:dyDescent="0.5">
      <c r="A141" s="501"/>
      <c r="B141" s="426"/>
      <c r="C141" s="616"/>
      <c r="D141" s="616"/>
      <c r="E141" s="425"/>
      <c r="F141" s="615"/>
      <c r="G141" s="423"/>
      <c r="H141" s="422"/>
      <c r="I141" s="421"/>
      <c r="J141" s="422"/>
      <c r="K141" s="422"/>
      <c r="L141" s="422"/>
      <c r="M141" s="421"/>
      <c r="N141" s="421"/>
      <c r="O141" s="421"/>
      <c r="P141" s="421"/>
      <c r="Q141" s="421"/>
      <c r="R141" s="421"/>
      <c r="S141" s="421"/>
      <c r="T141" s="421"/>
      <c r="U141" s="421"/>
      <c r="V141" s="421"/>
      <c r="W141" s="420"/>
      <c r="X141" s="426"/>
    </row>
    <row r="142" spans="1:24" ht="65.25" customHeight="1" x14ac:dyDescent="0.5">
      <c r="A142" s="481" t="s">
        <v>634</v>
      </c>
      <c r="B142" s="437"/>
      <c r="C142" s="618">
        <v>1100</v>
      </c>
      <c r="D142" s="618">
        <v>1000</v>
      </c>
      <c r="E142" s="436">
        <v>263.41000000000003</v>
      </c>
      <c r="F142" s="617">
        <v>15</v>
      </c>
      <c r="G142" s="434">
        <f>E142*F142</f>
        <v>3951.1500000000005</v>
      </c>
      <c r="H142" s="433">
        <v>0</v>
      </c>
      <c r="I142" s="432">
        <v>0</v>
      </c>
      <c r="J142" s="433"/>
      <c r="K142" s="433">
        <v>0</v>
      </c>
      <c r="L142" s="433">
        <v>0</v>
      </c>
      <c r="M142" s="432">
        <f>G142+H142+I142+J142+K142+L142</f>
        <v>3951.1500000000005</v>
      </c>
      <c r="N142" s="432">
        <v>341.27</v>
      </c>
      <c r="O142" s="432">
        <f>G142*1.1875%</f>
        <v>46.919906250000004</v>
      </c>
      <c r="P142" s="432">
        <v>0</v>
      </c>
      <c r="Q142" s="432">
        <v>0</v>
      </c>
      <c r="R142" s="432">
        <v>0</v>
      </c>
      <c r="S142" s="432">
        <v>0</v>
      </c>
      <c r="T142" s="432">
        <f>N142+O142+P142+Q142+R142+S142</f>
        <v>388.18990624999998</v>
      </c>
      <c r="U142" s="432">
        <f>M142-T142</f>
        <v>3562.9600937500004</v>
      </c>
      <c r="V142" s="432">
        <v>191.82</v>
      </c>
      <c r="W142" s="431">
        <f>U142-V142</f>
        <v>3371.1400937500002</v>
      </c>
      <c r="X142" s="437"/>
    </row>
    <row r="143" spans="1:24" ht="65.25" customHeight="1" x14ac:dyDescent="0.5">
      <c r="A143" s="501"/>
      <c r="B143" s="426"/>
      <c r="C143" s="616"/>
      <c r="D143" s="616"/>
      <c r="E143" s="425"/>
      <c r="F143" s="615"/>
      <c r="G143" s="423"/>
      <c r="H143" s="422"/>
      <c r="I143" s="421"/>
      <c r="J143" s="422"/>
      <c r="K143" s="422"/>
      <c r="L143" s="422"/>
      <c r="M143" s="421"/>
      <c r="N143" s="421"/>
      <c r="O143" s="421"/>
      <c r="P143" s="421"/>
      <c r="Q143" s="421"/>
      <c r="R143" s="421"/>
      <c r="S143" s="421"/>
      <c r="T143" s="421"/>
      <c r="U143" s="421"/>
      <c r="V143" s="421"/>
      <c r="W143" s="420"/>
      <c r="X143" s="426"/>
    </row>
    <row r="144" spans="1:24" ht="65.25" customHeight="1" x14ac:dyDescent="0.5">
      <c r="A144" s="481" t="s">
        <v>634</v>
      </c>
      <c r="B144" s="437"/>
      <c r="C144" s="618">
        <v>1100</v>
      </c>
      <c r="D144" s="618">
        <v>1000</v>
      </c>
      <c r="E144" s="436">
        <v>263.41000000000003</v>
      </c>
      <c r="F144" s="617">
        <v>15</v>
      </c>
      <c r="G144" s="434">
        <f>E144*F144</f>
        <v>3951.1500000000005</v>
      </c>
      <c r="H144" s="433"/>
      <c r="I144" s="432">
        <v>0</v>
      </c>
      <c r="J144" s="433"/>
      <c r="K144" s="433">
        <v>0</v>
      </c>
      <c r="L144" s="433">
        <v>0</v>
      </c>
      <c r="M144" s="432">
        <f>G144+H144+I144+J144+K144+L144</f>
        <v>3951.1500000000005</v>
      </c>
      <c r="N144" s="432">
        <v>341.27</v>
      </c>
      <c r="O144" s="432">
        <v>46.92</v>
      </c>
      <c r="P144" s="432">
        <v>0</v>
      </c>
      <c r="Q144" s="432">
        <v>0</v>
      </c>
      <c r="R144" s="432">
        <v>0</v>
      </c>
      <c r="S144" s="432">
        <v>0</v>
      </c>
      <c r="T144" s="432">
        <f>N144+O144+P144+Q144+R144+S144</f>
        <v>388.19</v>
      </c>
      <c r="U144" s="432">
        <f>M144-T144</f>
        <v>3562.9600000000005</v>
      </c>
      <c r="V144" s="432"/>
      <c r="W144" s="431">
        <f>U144-V144</f>
        <v>3562.9600000000005</v>
      </c>
      <c r="X144" s="437"/>
    </row>
    <row r="145" spans="1:26" ht="65.25" customHeight="1" x14ac:dyDescent="0.5">
      <c r="A145" s="501"/>
      <c r="B145" s="426"/>
      <c r="C145" s="616"/>
      <c r="D145" s="616"/>
      <c r="E145" s="425"/>
      <c r="F145" s="615"/>
      <c r="G145" s="423"/>
      <c r="H145" s="422"/>
      <c r="I145" s="421"/>
      <c r="J145" s="422"/>
      <c r="K145" s="422"/>
      <c r="L145" s="422"/>
      <c r="M145" s="421"/>
      <c r="N145" s="421"/>
      <c r="O145" s="421"/>
      <c r="P145" s="421"/>
      <c r="Q145" s="421"/>
      <c r="R145" s="421"/>
      <c r="S145" s="421"/>
      <c r="T145" s="421"/>
      <c r="U145" s="421"/>
      <c r="V145" s="421"/>
      <c r="W145" s="420"/>
      <c r="X145" s="426"/>
    </row>
    <row r="146" spans="1:26" ht="65.25" customHeight="1" x14ac:dyDescent="0.5">
      <c r="A146" s="481" t="s">
        <v>634</v>
      </c>
      <c r="B146" s="437"/>
      <c r="C146" s="618">
        <v>1100</v>
      </c>
      <c r="D146" s="618">
        <v>1000</v>
      </c>
      <c r="E146" s="436">
        <v>0</v>
      </c>
      <c r="F146" s="617">
        <v>0</v>
      </c>
      <c r="G146" s="434">
        <f>E146*F146</f>
        <v>0</v>
      </c>
      <c r="H146" s="433"/>
      <c r="I146" s="432">
        <v>0</v>
      </c>
      <c r="J146" s="433"/>
      <c r="K146" s="433">
        <v>0</v>
      </c>
      <c r="L146" s="433">
        <v>0</v>
      </c>
      <c r="M146" s="432">
        <f>G146+H146+I146+J146+K146+L146</f>
        <v>0</v>
      </c>
      <c r="N146" s="432">
        <v>0</v>
      </c>
      <c r="O146" s="432">
        <v>0</v>
      </c>
      <c r="P146" s="432">
        <v>0</v>
      </c>
      <c r="Q146" s="432">
        <v>0</v>
      </c>
      <c r="R146" s="432">
        <v>0</v>
      </c>
      <c r="S146" s="432">
        <v>0</v>
      </c>
      <c r="T146" s="432">
        <f>N146+O146+P146+Q146+R146+S146</f>
        <v>0</v>
      </c>
      <c r="U146" s="432">
        <f>M146-T146</f>
        <v>0</v>
      </c>
      <c r="V146" s="432"/>
      <c r="W146" s="431">
        <f>U146-V146</f>
        <v>0</v>
      </c>
      <c r="X146" s="437"/>
    </row>
    <row r="147" spans="1:26" ht="65.25" customHeight="1" x14ac:dyDescent="0.5">
      <c r="A147" s="501"/>
      <c r="B147" s="426"/>
      <c r="C147" s="616"/>
      <c r="D147" s="616"/>
      <c r="E147" s="425"/>
      <c r="F147" s="615"/>
      <c r="G147" s="423"/>
      <c r="H147" s="422"/>
      <c r="I147" s="421"/>
      <c r="J147" s="422"/>
      <c r="K147" s="422"/>
      <c r="L147" s="422"/>
      <c r="M147" s="421"/>
      <c r="N147" s="421"/>
      <c r="O147" s="421"/>
      <c r="P147" s="421"/>
      <c r="Q147" s="421"/>
      <c r="R147" s="421"/>
      <c r="S147" s="421"/>
      <c r="T147" s="421"/>
      <c r="U147" s="421"/>
      <c r="V147" s="421"/>
      <c r="W147" s="420"/>
      <c r="X147" s="426"/>
    </row>
    <row r="148" spans="1:26" ht="65.25" customHeight="1" x14ac:dyDescent="0.5">
      <c r="A148" s="481" t="s">
        <v>634</v>
      </c>
      <c r="B148" s="437"/>
      <c r="C148" s="618">
        <v>1100</v>
      </c>
      <c r="D148" s="618">
        <v>1000</v>
      </c>
      <c r="E148" s="436">
        <v>0</v>
      </c>
      <c r="F148" s="617">
        <v>0</v>
      </c>
      <c r="G148" s="434">
        <f>E148*F148</f>
        <v>0</v>
      </c>
      <c r="H148" s="433"/>
      <c r="I148" s="432">
        <v>0</v>
      </c>
      <c r="J148" s="433"/>
      <c r="K148" s="433">
        <v>0</v>
      </c>
      <c r="L148" s="433">
        <v>0</v>
      </c>
      <c r="M148" s="432">
        <f>G148+H148+I148+J148+K148+L148</f>
        <v>0</v>
      </c>
      <c r="N148" s="432"/>
      <c r="O148" s="432">
        <v>0</v>
      </c>
      <c r="P148" s="432">
        <v>0</v>
      </c>
      <c r="Q148" s="432">
        <v>0</v>
      </c>
      <c r="R148" s="432">
        <v>0</v>
      </c>
      <c r="S148" s="432">
        <v>0</v>
      </c>
      <c r="T148" s="432">
        <f>N148+O148+P148+Q148+R148+S148</f>
        <v>0</v>
      </c>
      <c r="U148" s="432">
        <f>M148-T148</f>
        <v>0</v>
      </c>
      <c r="V148" s="432"/>
      <c r="W148" s="431">
        <f>U148-V148</f>
        <v>0</v>
      </c>
      <c r="X148" s="437"/>
    </row>
    <row r="149" spans="1:26" ht="65.25" customHeight="1" x14ac:dyDescent="0.5">
      <c r="A149" s="501"/>
      <c r="B149" s="426"/>
      <c r="C149" s="616"/>
      <c r="D149" s="616"/>
      <c r="E149" s="425"/>
      <c r="F149" s="615"/>
      <c r="G149" s="423"/>
      <c r="H149" s="422"/>
      <c r="I149" s="421"/>
      <c r="J149" s="422"/>
      <c r="K149" s="422"/>
      <c r="L149" s="422"/>
      <c r="M149" s="421"/>
      <c r="N149" s="421"/>
      <c r="O149" s="421"/>
      <c r="P149" s="421"/>
      <c r="Q149" s="421"/>
      <c r="R149" s="421"/>
      <c r="S149" s="421"/>
      <c r="T149" s="421"/>
      <c r="U149" s="421"/>
      <c r="V149" s="421"/>
      <c r="W149" s="420"/>
      <c r="X149" s="426"/>
    </row>
    <row r="150" spans="1:26" ht="65.25" customHeight="1" x14ac:dyDescent="0.5">
      <c r="A150" s="532" t="s">
        <v>69</v>
      </c>
      <c r="B150" s="404"/>
      <c r="C150" s="404"/>
      <c r="D150" s="404"/>
      <c r="E150" s="404"/>
      <c r="F150" s="404"/>
      <c r="G150" s="613">
        <f>SUM(G136:G149)</f>
        <v>11853.45</v>
      </c>
      <c r="H150" s="613">
        <f>SUM(H136:H149)</f>
        <v>0</v>
      </c>
      <c r="I150" s="613">
        <f>SUM(I136:I149)</f>
        <v>0</v>
      </c>
      <c r="J150" s="613">
        <f>SUM(J136:J149)</f>
        <v>0</v>
      </c>
      <c r="K150" s="613">
        <f>SUM(K136:K149)</f>
        <v>0</v>
      </c>
      <c r="L150" s="613">
        <f>SUM(L136:L149)</f>
        <v>0</v>
      </c>
      <c r="M150" s="613">
        <f>SUM(M136:M149)</f>
        <v>11853.45</v>
      </c>
      <c r="N150" s="613">
        <f>SUM(N136:N149)</f>
        <v>1023.81</v>
      </c>
      <c r="O150" s="613">
        <f>SUM(O136:O149)</f>
        <v>140.75981250000001</v>
      </c>
      <c r="P150" s="613">
        <f>SUM(P136:P149)</f>
        <v>0</v>
      </c>
      <c r="Q150" s="613">
        <f>SUM(Q136:Q149)</f>
        <v>0</v>
      </c>
      <c r="R150" s="613">
        <f>SUM(R136:R149)</f>
        <v>0</v>
      </c>
      <c r="S150" s="613">
        <f>SUM(S136:S149)</f>
        <v>0</v>
      </c>
      <c r="T150" s="613">
        <f>SUM(T136:T149)</f>
        <v>1164.5698124999999</v>
      </c>
      <c r="U150" s="613">
        <f>SUM(U136:U149)</f>
        <v>10688.880187500001</v>
      </c>
      <c r="V150" s="613">
        <f>SUM(V136:V149)</f>
        <v>191.82</v>
      </c>
      <c r="W150" s="613">
        <f>SUM(W136:W149)</f>
        <v>10497.060187500001</v>
      </c>
      <c r="X150" s="404"/>
    </row>
    <row r="151" spans="1:26" ht="65.25" customHeight="1" thickBot="1" x14ac:dyDescent="0.55000000000000004">
      <c r="A151" s="532"/>
      <c r="B151" s="404"/>
      <c r="C151" s="404"/>
      <c r="D151" s="404"/>
      <c r="E151" s="404"/>
      <c r="F151" s="404"/>
      <c r="G151" s="613"/>
      <c r="H151" s="613"/>
      <c r="I151" s="613"/>
      <c r="J151" s="613"/>
      <c r="K151" s="613"/>
      <c r="L151" s="613"/>
      <c r="M151" s="613"/>
      <c r="N151" s="613"/>
      <c r="O151" s="613"/>
      <c r="P151" s="613"/>
      <c r="Q151" s="613"/>
      <c r="R151" s="613"/>
      <c r="S151" s="613"/>
      <c r="T151" s="613"/>
      <c r="U151" s="613"/>
      <c r="V151" s="614"/>
      <c r="W151" s="613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3" t="s">
        <v>46</v>
      </c>
      <c r="H152" s="612" t="s">
        <v>66</v>
      </c>
      <c r="I152" s="611" t="s">
        <v>633</v>
      </c>
      <c r="J152" s="610" t="s">
        <v>67</v>
      </c>
      <c r="K152" s="609" t="s">
        <v>426</v>
      </c>
      <c r="L152" s="607" t="s">
        <v>425</v>
      </c>
      <c r="M152" s="413" t="s">
        <v>35</v>
      </c>
      <c r="N152" s="608" t="s">
        <v>63</v>
      </c>
      <c r="O152" s="413" t="s">
        <v>40</v>
      </c>
      <c r="P152" s="607" t="s">
        <v>62</v>
      </c>
      <c r="Q152" s="413" t="s">
        <v>61</v>
      </c>
      <c r="R152" s="413" t="s">
        <v>422</v>
      </c>
      <c r="S152" s="606" t="s">
        <v>421</v>
      </c>
      <c r="T152" s="411" t="s">
        <v>35</v>
      </c>
      <c r="U152" s="411" t="s">
        <v>58</v>
      </c>
      <c r="V152" s="605" t="s">
        <v>632</v>
      </c>
      <c r="W152" s="413" t="s">
        <v>631</v>
      </c>
      <c r="X152" s="404"/>
    </row>
    <row r="153" spans="1:26" ht="65.25" customHeight="1" thickBot="1" x14ac:dyDescent="0.55000000000000004">
      <c r="A153" s="408" t="s">
        <v>630</v>
      </c>
      <c r="B153" s="407"/>
      <c r="C153" s="407"/>
      <c r="D153" s="407"/>
      <c r="E153" s="407"/>
      <c r="F153" s="407"/>
      <c r="G153" s="604">
        <f>G150+G127+G82+G41</f>
        <v>158895.00000000003</v>
      </c>
      <c r="H153" s="604">
        <f>H150+H127+H82+H41</f>
        <v>0</v>
      </c>
      <c r="I153" s="604">
        <f>I150+I127+I82+I41</f>
        <v>0</v>
      </c>
      <c r="J153" s="604">
        <f>J150+J127+J82+J41</f>
        <v>0</v>
      </c>
      <c r="K153" s="604">
        <f>K150+K127+K82+K41</f>
        <v>0</v>
      </c>
      <c r="L153" s="604">
        <f>L150+L127+L82+L41</f>
        <v>3.59</v>
      </c>
      <c r="M153" s="604">
        <f>M150+M127+M82+M41</f>
        <v>158898.59000000003</v>
      </c>
      <c r="N153" s="604">
        <f>N150+N127+N82+N41</f>
        <v>14543.54</v>
      </c>
      <c r="O153" s="604">
        <f>O150+O127+O82+O41</f>
        <v>1781.3106562500002</v>
      </c>
      <c r="P153" s="604">
        <f>P150+P127+P82+P41</f>
        <v>0</v>
      </c>
      <c r="Q153" s="604">
        <f>Q150+Q127+Q82+Q41</f>
        <v>0</v>
      </c>
      <c r="R153" s="604">
        <f>R150+R127+R82+R41</f>
        <v>0</v>
      </c>
      <c r="S153" s="604">
        <f>S150+S127+S82+S41</f>
        <v>0</v>
      </c>
      <c r="T153" s="604">
        <f>T150+T127+T82+T41</f>
        <v>16324.850656250001</v>
      </c>
      <c r="U153" s="604">
        <f>U150+U127+U82+U41</f>
        <v>142573.73934375</v>
      </c>
      <c r="V153" s="604">
        <f>V150+V127+V82+V41</f>
        <v>1587.58</v>
      </c>
      <c r="W153" s="604">
        <f>W150+W127+W82+W41</f>
        <v>140986.15934375001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17"/>
      <c r="Q154" s="404"/>
      <c r="R154" s="404"/>
      <c r="S154" s="417"/>
      <c r="T154" s="404" t="s">
        <v>629</v>
      </c>
      <c r="U154" s="404"/>
      <c r="V154" s="404"/>
      <c r="W154" s="404"/>
      <c r="X154" s="404"/>
      <c r="Y154" s="489"/>
      <c r="Z154" s="489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89"/>
      <c r="Z155" s="489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89"/>
      <c r="Z156" s="489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89"/>
      <c r="Z157" s="489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89"/>
      <c r="Z158" s="489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89"/>
      <c r="Z159" s="489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G7:G8"/>
    <mergeCell ref="H7:H8"/>
    <mergeCell ref="I7:I8"/>
    <mergeCell ref="Q5:Q6"/>
    <mergeCell ref="R5:R6"/>
    <mergeCell ref="S5:S6"/>
    <mergeCell ref="J5:J6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X13:X14"/>
    <mergeCell ref="M13:M14"/>
    <mergeCell ref="N13:N14"/>
    <mergeCell ref="O13:O14"/>
    <mergeCell ref="P13:P14"/>
    <mergeCell ref="Q13:Q14"/>
    <mergeCell ref="M11:M12"/>
    <mergeCell ref="S13:S14"/>
    <mergeCell ref="T13:T14"/>
    <mergeCell ref="U13:U14"/>
    <mergeCell ref="V13:V14"/>
    <mergeCell ref="W13:W14"/>
    <mergeCell ref="T11:T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S15:S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N15:N16"/>
    <mergeCell ref="B15:B16"/>
    <mergeCell ref="C15:C16"/>
    <mergeCell ref="D15:D16"/>
    <mergeCell ref="L13:L14"/>
    <mergeCell ref="T15:T16"/>
    <mergeCell ref="U15:U16"/>
    <mergeCell ref="V15:V16"/>
    <mergeCell ref="W15:W16"/>
    <mergeCell ref="X15:X16"/>
    <mergeCell ref="O15:O16"/>
    <mergeCell ref="P15:P16"/>
    <mergeCell ref="Q15:Q16"/>
    <mergeCell ref="R15:R16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H17:H18"/>
    <mergeCell ref="I17:I18"/>
    <mergeCell ref="J17:J18"/>
    <mergeCell ref="K17:K18"/>
    <mergeCell ref="L17:L18"/>
    <mergeCell ref="T19:T20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G17:G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C21:C22"/>
    <mergeCell ref="D21:D22"/>
    <mergeCell ref="E21:E22"/>
    <mergeCell ref="F21:F22"/>
    <mergeCell ref="G21:G22"/>
    <mergeCell ref="N19:N20"/>
    <mergeCell ref="M19:M20"/>
    <mergeCell ref="U23:U24"/>
    <mergeCell ref="V23:V24"/>
    <mergeCell ref="W23:W24"/>
    <mergeCell ref="X23:X24"/>
    <mergeCell ref="M23:M24"/>
    <mergeCell ref="N23:N24"/>
    <mergeCell ref="O23:O24"/>
    <mergeCell ref="P23:P24"/>
    <mergeCell ref="J21:J22"/>
    <mergeCell ref="K21:K22"/>
    <mergeCell ref="L21:L22"/>
    <mergeCell ref="M21:M22"/>
    <mergeCell ref="S23:S24"/>
    <mergeCell ref="T23:T24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B25:B26"/>
    <mergeCell ref="C25:C26"/>
    <mergeCell ref="T21:T22"/>
    <mergeCell ref="U21:U22"/>
    <mergeCell ref="V21:V22"/>
    <mergeCell ref="W21:W22"/>
    <mergeCell ref="R21:R22"/>
    <mergeCell ref="S21:S22"/>
    <mergeCell ref="H21:H22"/>
    <mergeCell ref="I21:I22"/>
    <mergeCell ref="R25:R26"/>
    <mergeCell ref="S25:S26"/>
    <mergeCell ref="H25:H26"/>
    <mergeCell ref="I25:I26"/>
    <mergeCell ref="J25:J26"/>
    <mergeCell ref="K25:K26"/>
    <mergeCell ref="L25:L26"/>
    <mergeCell ref="M25:M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R23:R24"/>
    <mergeCell ref="G23:G24"/>
    <mergeCell ref="H23:H24"/>
    <mergeCell ref="I23:I24"/>
    <mergeCell ref="J23:J24"/>
    <mergeCell ref="K23:K24"/>
    <mergeCell ref="L23:L24"/>
    <mergeCell ref="H27:H28"/>
    <mergeCell ref="I27:I28"/>
    <mergeCell ref="J27:J28"/>
    <mergeCell ref="K27:K28"/>
    <mergeCell ref="L27:L28"/>
    <mergeCell ref="Q23:Q24"/>
    <mergeCell ref="N25:N26"/>
    <mergeCell ref="O25:O26"/>
    <mergeCell ref="P25:P26"/>
    <mergeCell ref="Q25:Q26"/>
    <mergeCell ref="W27:W28"/>
    <mergeCell ref="X27:X28"/>
    <mergeCell ref="M27:M28"/>
    <mergeCell ref="N27:N28"/>
    <mergeCell ref="O27:O28"/>
    <mergeCell ref="P27:P28"/>
    <mergeCell ref="Q27:Q28"/>
    <mergeCell ref="R27:R28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G27:G28"/>
    <mergeCell ref="E29:E30"/>
    <mergeCell ref="F29:F30"/>
    <mergeCell ref="G29:G30"/>
    <mergeCell ref="S31:S32"/>
    <mergeCell ref="T31:T32"/>
    <mergeCell ref="U31:U32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N29:N30"/>
    <mergeCell ref="M29:M30"/>
    <mergeCell ref="B29:B30"/>
    <mergeCell ref="C29:C30"/>
    <mergeCell ref="D29:D30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Q31:Q32"/>
    <mergeCell ref="R31:R32"/>
    <mergeCell ref="G31:G32"/>
    <mergeCell ref="H31:H32"/>
    <mergeCell ref="I31:I32"/>
    <mergeCell ref="J31:J32"/>
    <mergeCell ref="K31:K32"/>
    <mergeCell ref="L31:L32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N33:N34"/>
    <mergeCell ref="M33:M34"/>
    <mergeCell ref="B33:B34"/>
    <mergeCell ref="C33:C34"/>
    <mergeCell ref="D33:D34"/>
    <mergeCell ref="G35:G36"/>
    <mergeCell ref="H35:H36"/>
    <mergeCell ref="I35:I36"/>
    <mergeCell ref="J35:J36"/>
    <mergeCell ref="K35:K36"/>
    <mergeCell ref="L35:L36"/>
    <mergeCell ref="X35:X36"/>
    <mergeCell ref="M35:M36"/>
    <mergeCell ref="N35:N36"/>
    <mergeCell ref="O35:O36"/>
    <mergeCell ref="P35:P36"/>
    <mergeCell ref="Q35:Q36"/>
    <mergeCell ref="R35:R36"/>
    <mergeCell ref="U39:U40"/>
    <mergeCell ref="V39:V40"/>
    <mergeCell ref="T35:T36"/>
    <mergeCell ref="U35:U36"/>
    <mergeCell ref="V35:V36"/>
    <mergeCell ref="W35:W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W39:W40"/>
    <mergeCell ref="X39:X40"/>
    <mergeCell ref="M39:M40"/>
    <mergeCell ref="N39:N40"/>
    <mergeCell ref="O39:O40"/>
    <mergeCell ref="P39:P40"/>
    <mergeCell ref="Q39:Q40"/>
    <mergeCell ref="R39:R40"/>
    <mergeCell ref="S39:S40"/>
    <mergeCell ref="T39:T40"/>
    <mergeCell ref="H48:H49"/>
    <mergeCell ref="I48:I49"/>
    <mergeCell ref="Q46:Q47"/>
    <mergeCell ref="R46:R47"/>
    <mergeCell ref="S46:S47"/>
    <mergeCell ref="T46:T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D43:D44"/>
    <mergeCell ref="G43:G44"/>
    <mergeCell ref="M43:M44"/>
    <mergeCell ref="O43:O44"/>
    <mergeCell ref="W46:W47"/>
    <mergeCell ref="X46:X47"/>
    <mergeCell ref="U46:U47"/>
    <mergeCell ref="V46:V47"/>
    <mergeCell ref="O46:O47"/>
    <mergeCell ref="P46:P47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B52:B53"/>
    <mergeCell ref="C52:C53"/>
    <mergeCell ref="D52:D53"/>
    <mergeCell ref="E52:E53"/>
    <mergeCell ref="F52:F53"/>
    <mergeCell ref="G52:G53"/>
    <mergeCell ref="X54:X55"/>
    <mergeCell ref="M54:M55"/>
    <mergeCell ref="N54:N55"/>
    <mergeCell ref="O54:O55"/>
    <mergeCell ref="P54:P55"/>
    <mergeCell ref="Q54:Q55"/>
    <mergeCell ref="M52:M53"/>
    <mergeCell ref="S54:S55"/>
    <mergeCell ref="T54:T55"/>
    <mergeCell ref="U54:U55"/>
    <mergeCell ref="V54:V55"/>
    <mergeCell ref="W54:W55"/>
    <mergeCell ref="T52:T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S56:S57"/>
    <mergeCell ref="H56:H57"/>
    <mergeCell ref="I56:I57"/>
    <mergeCell ref="J56:J57"/>
    <mergeCell ref="K56:K57"/>
    <mergeCell ref="L56:L57"/>
    <mergeCell ref="M56:M57"/>
    <mergeCell ref="B58:B59"/>
    <mergeCell ref="C58:C59"/>
    <mergeCell ref="D58:D59"/>
    <mergeCell ref="E58:E59"/>
    <mergeCell ref="F58:F59"/>
    <mergeCell ref="N56:N57"/>
    <mergeCell ref="B56:B57"/>
    <mergeCell ref="C56:C57"/>
    <mergeCell ref="D56:D57"/>
    <mergeCell ref="L54:L55"/>
    <mergeCell ref="T56:T57"/>
    <mergeCell ref="U56:U57"/>
    <mergeCell ref="V56:V57"/>
    <mergeCell ref="W56:W57"/>
    <mergeCell ref="X56:X57"/>
    <mergeCell ref="O56:O57"/>
    <mergeCell ref="P56:P57"/>
    <mergeCell ref="Q56:Q57"/>
    <mergeCell ref="R56:R57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W58:W59"/>
    <mergeCell ref="X58:X59"/>
    <mergeCell ref="M58:M59"/>
    <mergeCell ref="N58:N59"/>
    <mergeCell ref="O58:O59"/>
    <mergeCell ref="P58:P59"/>
    <mergeCell ref="Q58:Q59"/>
    <mergeCell ref="R58:R59"/>
    <mergeCell ref="V62:V63"/>
    <mergeCell ref="E56:E57"/>
    <mergeCell ref="F56:F57"/>
    <mergeCell ref="G56:G57"/>
    <mergeCell ref="S58:S59"/>
    <mergeCell ref="T58:T59"/>
    <mergeCell ref="U58:U59"/>
    <mergeCell ref="V58:V59"/>
    <mergeCell ref="G58:G59"/>
    <mergeCell ref="H58:H59"/>
    <mergeCell ref="E60:E61"/>
    <mergeCell ref="F60:F61"/>
    <mergeCell ref="G60:G61"/>
    <mergeCell ref="S62:S63"/>
    <mergeCell ref="T62:T63"/>
    <mergeCell ref="U62:U63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B62:B63"/>
    <mergeCell ref="C62:C63"/>
    <mergeCell ref="D62:D63"/>
    <mergeCell ref="E62:E63"/>
    <mergeCell ref="F62:F63"/>
    <mergeCell ref="N60:N61"/>
    <mergeCell ref="M60:M61"/>
    <mergeCell ref="B60:B61"/>
    <mergeCell ref="C60:C61"/>
    <mergeCell ref="D60:D61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Q62:Q63"/>
    <mergeCell ref="R62:R63"/>
    <mergeCell ref="G62:G63"/>
    <mergeCell ref="H62:H63"/>
    <mergeCell ref="I62:I63"/>
    <mergeCell ref="J62:J63"/>
    <mergeCell ref="K62:K63"/>
    <mergeCell ref="L62:L63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B64:B65"/>
    <mergeCell ref="C64:C65"/>
    <mergeCell ref="D64:D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0:V71"/>
    <mergeCell ref="T66:T67"/>
    <mergeCell ref="U66:U67"/>
    <mergeCell ref="V66:V67"/>
    <mergeCell ref="W66:W67"/>
    <mergeCell ref="X66:X67"/>
    <mergeCell ref="E68:E69"/>
    <mergeCell ref="F68:F69"/>
    <mergeCell ref="G68:G69"/>
    <mergeCell ref="S70:S71"/>
    <mergeCell ref="T70:T71"/>
    <mergeCell ref="U70:U71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B70:B71"/>
    <mergeCell ref="C70:C71"/>
    <mergeCell ref="D70:D71"/>
    <mergeCell ref="E70:E71"/>
    <mergeCell ref="F70:F71"/>
    <mergeCell ref="N68:N69"/>
    <mergeCell ref="M68:M69"/>
    <mergeCell ref="B68:B69"/>
    <mergeCell ref="C68:C69"/>
    <mergeCell ref="D68:D69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Q70:Q71"/>
    <mergeCell ref="R70:R71"/>
    <mergeCell ref="G70:G71"/>
    <mergeCell ref="H70:H71"/>
    <mergeCell ref="I70:I71"/>
    <mergeCell ref="J70:J71"/>
    <mergeCell ref="K70:K71"/>
    <mergeCell ref="L70:L71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B74:B75"/>
    <mergeCell ref="C74:C75"/>
    <mergeCell ref="D74:D75"/>
    <mergeCell ref="E74:E75"/>
    <mergeCell ref="F74:F75"/>
    <mergeCell ref="N72:N73"/>
    <mergeCell ref="M72:M73"/>
    <mergeCell ref="B72:B73"/>
    <mergeCell ref="C72:C73"/>
    <mergeCell ref="D72:D73"/>
    <mergeCell ref="R74:R75"/>
    <mergeCell ref="G74:G75"/>
    <mergeCell ref="H74:H75"/>
    <mergeCell ref="I74:I75"/>
    <mergeCell ref="J74:J75"/>
    <mergeCell ref="K74:K75"/>
    <mergeCell ref="L74:L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V89:V90"/>
    <mergeCell ref="C84:C85"/>
    <mergeCell ref="D84:D85"/>
    <mergeCell ref="G84:G85"/>
    <mergeCell ref="M84:M85"/>
    <mergeCell ref="O84:O85"/>
    <mergeCell ref="T84:T85"/>
    <mergeCell ref="E87:E88"/>
    <mergeCell ref="F87:F88"/>
    <mergeCell ref="G87:G88"/>
    <mergeCell ref="S89:S90"/>
    <mergeCell ref="T89:T90"/>
    <mergeCell ref="U89:U90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B89:B90"/>
    <mergeCell ref="C89:C90"/>
    <mergeCell ref="D89:D90"/>
    <mergeCell ref="E89:E90"/>
    <mergeCell ref="F89:F90"/>
    <mergeCell ref="N87:N88"/>
    <mergeCell ref="M87:M88"/>
    <mergeCell ref="B87:B88"/>
    <mergeCell ref="C87:C88"/>
    <mergeCell ref="D87:D88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Q89:Q90"/>
    <mergeCell ref="R89:R90"/>
    <mergeCell ref="G89:G90"/>
    <mergeCell ref="H89:H90"/>
    <mergeCell ref="I89:I90"/>
    <mergeCell ref="J89:J90"/>
    <mergeCell ref="K89:K90"/>
    <mergeCell ref="L89:L90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B93:B94"/>
    <mergeCell ref="C93:C94"/>
    <mergeCell ref="D93:D94"/>
    <mergeCell ref="E93:E94"/>
    <mergeCell ref="F93:F94"/>
    <mergeCell ref="N91:N92"/>
    <mergeCell ref="M91:M92"/>
    <mergeCell ref="B91:B92"/>
    <mergeCell ref="C91:C92"/>
    <mergeCell ref="D91:D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V97:V98"/>
    <mergeCell ref="T93:T94"/>
    <mergeCell ref="U93:U94"/>
    <mergeCell ref="V93:V94"/>
    <mergeCell ref="W93:W94"/>
    <mergeCell ref="X93:X94"/>
    <mergeCell ref="E95:E96"/>
    <mergeCell ref="F95:F96"/>
    <mergeCell ref="G95:G96"/>
    <mergeCell ref="S97:S98"/>
    <mergeCell ref="T97:T98"/>
    <mergeCell ref="U97:U98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B97:B98"/>
    <mergeCell ref="C97:C98"/>
    <mergeCell ref="D97:D98"/>
    <mergeCell ref="E97:E98"/>
    <mergeCell ref="F97:F98"/>
    <mergeCell ref="N95:N96"/>
    <mergeCell ref="M95:M96"/>
    <mergeCell ref="B95:B96"/>
    <mergeCell ref="C95:C96"/>
    <mergeCell ref="D95:D96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Q97:Q98"/>
    <mergeCell ref="R97:R98"/>
    <mergeCell ref="G97:G98"/>
    <mergeCell ref="H97:H98"/>
    <mergeCell ref="I97:I98"/>
    <mergeCell ref="J97:J98"/>
    <mergeCell ref="K97:K98"/>
    <mergeCell ref="L97:L98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B99:B100"/>
    <mergeCell ref="C99:C100"/>
    <mergeCell ref="D99:D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5:V106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5:S106"/>
    <mergeCell ref="T105:T106"/>
    <mergeCell ref="U105:U106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5:B106"/>
    <mergeCell ref="C105:C106"/>
    <mergeCell ref="D105:D106"/>
    <mergeCell ref="E105:E106"/>
    <mergeCell ref="F105:F106"/>
    <mergeCell ref="N103:N104"/>
    <mergeCell ref="M103:M104"/>
    <mergeCell ref="B103:B104"/>
    <mergeCell ref="C103:C104"/>
    <mergeCell ref="D103:D104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B109:B110"/>
    <mergeCell ref="C109:C110"/>
    <mergeCell ref="D109:D110"/>
    <mergeCell ref="E109:E110"/>
    <mergeCell ref="F109:F110"/>
    <mergeCell ref="N107:N108"/>
    <mergeCell ref="M107:M108"/>
    <mergeCell ref="B107:B108"/>
    <mergeCell ref="C107:C108"/>
    <mergeCell ref="D107:D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V113:V114"/>
    <mergeCell ref="T109:T110"/>
    <mergeCell ref="U109:U110"/>
    <mergeCell ref="V109:V110"/>
    <mergeCell ref="W109:W110"/>
    <mergeCell ref="X109:X110"/>
    <mergeCell ref="E111:E112"/>
    <mergeCell ref="F111:F112"/>
    <mergeCell ref="G111:G112"/>
    <mergeCell ref="S113:S114"/>
    <mergeCell ref="T113:T114"/>
    <mergeCell ref="U113:U114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B113:B114"/>
    <mergeCell ref="C113:C114"/>
    <mergeCell ref="D113:D114"/>
    <mergeCell ref="E113:E114"/>
    <mergeCell ref="F113:F114"/>
    <mergeCell ref="N111:N112"/>
    <mergeCell ref="M111:M112"/>
    <mergeCell ref="B111:B112"/>
    <mergeCell ref="C111:C112"/>
    <mergeCell ref="D111:D112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B117:B118"/>
    <mergeCell ref="C117:C118"/>
    <mergeCell ref="D117:D118"/>
    <mergeCell ref="E117:E118"/>
    <mergeCell ref="F117:F118"/>
    <mergeCell ref="N115:N116"/>
    <mergeCell ref="M115:M116"/>
    <mergeCell ref="B115:B116"/>
    <mergeCell ref="C115:C116"/>
    <mergeCell ref="D115:D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V121:V122"/>
    <mergeCell ref="T117:T118"/>
    <mergeCell ref="U117:U118"/>
    <mergeCell ref="V117:V118"/>
    <mergeCell ref="W117:W118"/>
    <mergeCell ref="X117:X118"/>
    <mergeCell ref="E119:E120"/>
    <mergeCell ref="F119:F120"/>
    <mergeCell ref="G119:G120"/>
    <mergeCell ref="S121:S122"/>
    <mergeCell ref="T121:T122"/>
    <mergeCell ref="U121:U122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B121:B122"/>
    <mergeCell ref="C121:C122"/>
    <mergeCell ref="D121:D122"/>
    <mergeCell ref="E121:E122"/>
    <mergeCell ref="F121:F122"/>
    <mergeCell ref="N119:N120"/>
    <mergeCell ref="M119:M120"/>
    <mergeCell ref="B119:B120"/>
    <mergeCell ref="C119:C120"/>
    <mergeCell ref="D119:D120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B125:B126"/>
    <mergeCell ref="C125:C126"/>
    <mergeCell ref="D125:D126"/>
    <mergeCell ref="E125:E126"/>
    <mergeCell ref="F125:F126"/>
    <mergeCell ref="N123:N124"/>
    <mergeCell ref="M123:M124"/>
    <mergeCell ref="B123:B124"/>
    <mergeCell ref="C123:C124"/>
    <mergeCell ref="D123:D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32:W133"/>
    <mergeCell ref="X132:X133"/>
    <mergeCell ref="T125:T126"/>
    <mergeCell ref="U125:U126"/>
    <mergeCell ref="V125:V126"/>
    <mergeCell ref="W125:W126"/>
    <mergeCell ref="X125:X126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G134:G135"/>
    <mergeCell ref="H134:H135"/>
    <mergeCell ref="I134:I135"/>
    <mergeCell ref="Q132:Q133"/>
    <mergeCell ref="R132:R133"/>
    <mergeCell ref="S132:S133"/>
    <mergeCell ref="J132:J133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B138:B139"/>
    <mergeCell ref="C138:C139"/>
    <mergeCell ref="D138:D139"/>
    <mergeCell ref="E138:E139"/>
    <mergeCell ref="F138:F139"/>
    <mergeCell ref="G138:G139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J138:J139"/>
    <mergeCell ref="K138:K139"/>
    <mergeCell ref="L138:L139"/>
    <mergeCell ref="M138:M139"/>
    <mergeCell ref="S140:S141"/>
    <mergeCell ref="T140:T141"/>
    <mergeCell ref="T138:T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B142:B143"/>
    <mergeCell ref="C142:C143"/>
    <mergeCell ref="D142:D143"/>
    <mergeCell ref="U138:U139"/>
    <mergeCell ref="V138:V139"/>
    <mergeCell ref="W138:W139"/>
    <mergeCell ref="R138:R139"/>
    <mergeCell ref="S138:S139"/>
    <mergeCell ref="H138:H139"/>
    <mergeCell ref="I138:I139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H144:H145"/>
    <mergeCell ref="I144:I145"/>
    <mergeCell ref="J144:J145"/>
    <mergeCell ref="K144:K145"/>
    <mergeCell ref="L144:L145"/>
    <mergeCell ref="R140:R141"/>
    <mergeCell ref="N142:N143"/>
    <mergeCell ref="O142:O143"/>
    <mergeCell ref="P142:P143"/>
    <mergeCell ref="Q142:Q143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G144:G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S148:S149"/>
    <mergeCell ref="T148:T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30 DE ABRIL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A5" sqref="A5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4.554687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5.664062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507" customFormat="1" ht="65.25" customHeight="1" thickBot="1" x14ac:dyDescent="0.55000000000000004">
      <c r="A1" s="602" t="s">
        <v>54</v>
      </c>
      <c r="B1" s="585" t="s">
        <v>53</v>
      </c>
      <c r="C1" s="601" t="s">
        <v>52</v>
      </c>
      <c r="D1" s="600"/>
      <c r="E1" s="600"/>
      <c r="F1" s="600"/>
      <c r="G1" s="600"/>
      <c r="H1" s="600"/>
      <c r="I1" s="600"/>
      <c r="J1" s="600"/>
      <c r="K1" s="600"/>
      <c r="L1" s="600"/>
      <c r="M1" s="599"/>
      <c r="N1" s="601" t="s">
        <v>51</v>
      </c>
      <c r="O1" s="600"/>
      <c r="P1" s="600"/>
      <c r="Q1" s="600"/>
      <c r="R1" s="600"/>
      <c r="S1" s="599"/>
      <c r="T1" s="598"/>
      <c r="U1" s="598"/>
      <c r="V1" s="597"/>
      <c r="W1" s="596"/>
      <c r="X1" s="595" t="s">
        <v>50</v>
      </c>
    </row>
    <row r="2" spans="1:24" s="507" customFormat="1" ht="65.25" customHeight="1" x14ac:dyDescent="0.45">
      <c r="A2" s="594"/>
      <c r="B2" s="593"/>
      <c r="C2" s="592" t="s">
        <v>49</v>
      </c>
      <c r="D2" s="592" t="s">
        <v>48</v>
      </c>
      <c r="E2" s="591" t="s">
        <v>26</v>
      </c>
      <c r="F2" s="590" t="s">
        <v>47</v>
      </c>
      <c r="G2" s="589" t="s">
        <v>46</v>
      </c>
      <c r="H2" s="588" t="s">
        <v>45</v>
      </c>
      <c r="I2" s="587" t="s">
        <v>25</v>
      </c>
      <c r="J2" s="586" t="s">
        <v>44</v>
      </c>
      <c r="K2" s="586" t="s">
        <v>43</v>
      </c>
      <c r="L2" s="586" t="s">
        <v>569</v>
      </c>
      <c r="M2" s="585" t="s">
        <v>35</v>
      </c>
      <c r="N2" s="584" t="s">
        <v>41</v>
      </c>
      <c r="O2" s="583" t="s">
        <v>40</v>
      </c>
      <c r="P2" s="582" t="s">
        <v>39</v>
      </c>
      <c r="Q2" s="581" t="s">
        <v>38</v>
      </c>
      <c r="R2" s="581" t="s">
        <v>37</v>
      </c>
      <c r="S2" s="581" t="s">
        <v>568</v>
      </c>
      <c r="T2" s="580" t="s">
        <v>35</v>
      </c>
      <c r="U2" s="579" t="s">
        <v>35</v>
      </c>
      <c r="V2" s="578" t="s">
        <v>610</v>
      </c>
      <c r="W2" s="577" t="s">
        <v>33</v>
      </c>
      <c r="X2" s="576"/>
    </row>
    <row r="3" spans="1:24" s="507" customFormat="1" ht="65.25" customHeight="1" thickBot="1" x14ac:dyDescent="0.5">
      <c r="A3" s="560" t="s">
        <v>32</v>
      </c>
      <c r="B3" s="567"/>
      <c r="C3" s="575"/>
      <c r="D3" s="575"/>
      <c r="E3" s="574" t="s">
        <v>31</v>
      </c>
      <c r="F3" s="573" t="s">
        <v>567</v>
      </c>
      <c r="G3" s="572"/>
      <c r="H3" s="571"/>
      <c r="I3" s="570" t="s">
        <v>28</v>
      </c>
      <c r="J3" s="568" t="s">
        <v>29</v>
      </c>
      <c r="K3" s="569" t="s">
        <v>92</v>
      </c>
      <c r="L3" s="568" t="s">
        <v>91</v>
      </c>
      <c r="M3" s="567"/>
      <c r="N3" s="566">
        <v>1</v>
      </c>
      <c r="O3" s="565"/>
      <c r="P3" s="564" t="s">
        <v>25</v>
      </c>
      <c r="Q3" s="563" t="s">
        <v>24</v>
      </c>
      <c r="R3" s="563" t="s">
        <v>23</v>
      </c>
      <c r="S3" s="563" t="s">
        <v>22</v>
      </c>
      <c r="T3" s="562"/>
      <c r="U3" s="561" t="s">
        <v>21</v>
      </c>
      <c r="V3" s="560" t="s">
        <v>609</v>
      </c>
      <c r="W3" s="559" t="s">
        <v>19</v>
      </c>
      <c r="X3" s="558"/>
    </row>
    <row r="4" spans="1:24" s="504" customFormat="1" ht="65.25" customHeight="1" x14ac:dyDescent="0.45">
      <c r="A4" s="603" t="s">
        <v>628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</row>
    <row r="5" spans="1:24" ht="65.25" customHeight="1" x14ac:dyDescent="0.5">
      <c r="A5" s="481" t="s">
        <v>627</v>
      </c>
      <c r="B5" s="457"/>
      <c r="C5" s="437"/>
      <c r="D5" s="437"/>
      <c r="E5" s="543">
        <v>334.64</v>
      </c>
      <c r="F5" s="542">
        <v>15</v>
      </c>
      <c r="G5" s="555">
        <f>E5*F5</f>
        <v>5019.5999999999995</v>
      </c>
      <c r="H5" s="545">
        <v>0</v>
      </c>
      <c r="I5" s="545">
        <v>0</v>
      </c>
      <c r="J5" s="545">
        <v>0</v>
      </c>
      <c r="K5" s="554">
        <v>0</v>
      </c>
      <c r="L5" s="554">
        <v>0</v>
      </c>
      <c r="M5" s="545">
        <f>G5+H5+I5+J5+K5+L5</f>
        <v>5019.5999999999995</v>
      </c>
      <c r="N5" s="545">
        <v>527.02</v>
      </c>
      <c r="O5" s="545">
        <f>G5*1.1875%</f>
        <v>59.607749999999996</v>
      </c>
      <c r="P5" s="545">
        <v>0</v>
      </c>
      <c r="Q5" s="545">
        <v>0</v>
      </c>
      <c r="R5" s="545">
        <v>0</v>
      </c>
      <c r="S5" s="545">
        <v>0</v>
      </c>
      <c r="T5" s="545">
        <f>N5+O5+P5+Q5+R5+S5</f>
        <v>586.62774999999999</v>
      </c>
      <c r="U5" s="545">
        <f>M5-T5</f>
        <v>4432.9722499999998</v>
      </c>
      <c r="V5" s="545">
        <v>0</v>
      </c>
      <c r="W5" s="554">
        <f>U5-V5</f>
        <v>4432.9722499999998</v>
      </c>
      <c r="X5" s="457"/>
    </row>
    <row r="6" spans="1:24" ht="65.25" customHeight="1" x14ac:dyDescent="0.5">
      <c r="A6" s="501" t="s">
        <v>626</v>
      </c>
      <c r="B6" s="457"/>
      <c r="C6" s="426"/>
      <c r="D6" s="426"/>
      <c r="E6" s="539"/>
      <c r="F6" s="538"/>
      <c r="G6" s="553"/>
      <c r="H6" s="552"/>
      <c r="I6" s="544"/>
      <c r="J6" s="544"/>
      <c r="K6" s="551"/>
      <c r="L6" s="551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51"/>
      <c r="X6" s="457"/>
    </row>
    <row r="7" spans="1:24" ht="65.25" customHeight="1" x14ac:dyDescent="0.5">
      <c r="A7" s="485" t="s">
        <v>625</v>
      </c>
      <c r="B7" s="457"/>
      <c r="C7" s="437"/>
      <c r="D7" s="437"/>
      <c r="E7" s="436">
        <v>274.87</v>
      </c>
      <c r="F7" s="542">
        <v>15</v>
      </c>
      <c r="G7" s="434">
        <f>E7*F7</f>
        <v>4123.05</v>
      </c>
      <c r="H7" s="432">
        <v>0</v>
      </c>
      <c r="I7" s="432">
        <v>0</v>
      </c>
      <c r="J7" s="432">
        <v>0</v>
      </c>
      <c r="K7" s="545">
        <f>C7*1.1875%</f>
        <v>0</v>
      </c>
      <c r="L7" s="431">
        <v>0</v>
      </c>
      <c r="M7" s="432">
        <f>G7+H7+I7+J7+K7+L7</f>
        <v>4123.05</v>
      </c>
      <c r="N7" s="432">
        <v>527.02</v>
      </c>
      <c r="O7" s="545">
        <f>G7*1.1875%</f>
        <v>48.96121875</v>
      </c>
      <c r="P7" s="432">
        <v>0</v>
      </c>
      <c r="Q7" s="432">
        <v>0</v>
      </c>
      <c r="R7" s="432">
        <v>0</v>
      </c>
      <c r="S7" s="432">
        <v>0</v>
      </c>
      <c r="T7" s="432">
        <f>N7+O7+P7+Q7+R7+S7</f>
        <v>575.98121874999993</v>
      </c>
      <c r="U7" s="432">
        <f>M7-T7</f>
        <v>3547.06878125</v>
      </c>
      <c r="V7" s="432">
        <v>0</v>
      </c>
      <c r="W7" s="431">
        <f>U7-V7</f>
        <v>3547.06878125</v>
      </c>
      <c r="X7" s="457"/>
    </row>
    <row r="8" spans="1:24" ht="65.25" customHeight="1" x14ac:dyDescent="0.5">
      <c r="A8" s="546" t="s">
        <v>624</v>
      </c>
      <c r="B8" s="457"/>
      <c r="C8" s="426"/>
      <c r="D8" s="426"/>
      <c r="E8" s="425"/>
      <c r="F8" s="538"/>
      <c r="G8" s="423"/>
      <c r="H8" s="550"/>
      <c r="I8" s="421"/>
      <c r="J8" s="421"/>
      <c r="K8" s="544"/>
      <c r="L8" s="420"/>
      <c r="M8" s="421"/>
      <c r="N8" s="421"/>
      <c r="O8" s="544"/>
      <c r="P8" s="421"/>
      <c r="Q8" s="421"/>
      <c r="R8" s="421"/>
      <c r="S8" s="421"/>
      <c r="T8" s="421"/>
      <c r="U8" s="421"/>
      <c r="V8" s="421"/>
      <c r="W8" s="420"/>
      <c r="X8" s="457"/>
    </row>
    <row r="9" spans="1:24" ht="65.25" customHeight="1" x14ac:dyDescent="0.5">
      <c r="A9" s="485" t="s">
        <v>596</v>
      </c>
      <c r="B9" s="437"/>
      <c r="C9" s="457"/>
      <c r="D9" s="457"/>
      <c r="E9" s="456">
        <v>334.64</v>
      </c>
      <c r="F9" s="542">
        <v>15</v>
      </c>
      <c r="G9" s="434">
        <f>E9*F9</f>
        <v>5019.5999999999995</v>
      </c>
      <c r="H9" s="440">
        <v>0</v>
      </c>
      <c r="I9" s="440">
        <v>0</v>
      </c>
      <c r="J9" s="440">
        <v>0</v>
      </c>
      <c r="K9" s="432">
        <v>0</v>
      </c>
      <c r="L9" s="432">
        <v>0</v>
      </c>
      <c r="M9" s="432">
        <f>G9+H9+I9+J9+K9+L9</f>
        <v>5019.5999999999995</v>
      </c>
      <c r="N9" s="440">
        <v>527.02</v>
      </c>
      <c r="O9" s="545">
        <f>G9*1.1875%</f>
        <v>59.607749999999996</v>
      </c>
      <c r="P9" s="432">
        <v>0</v>
      </c>
      <c r="Q9" s="432">
        <v>0</v>
      </c>
      <c r="R9" s="432">
        <v>0</v>
      </c>
      <c r="S9" s="432">
        <v>0</v>
      </c>
      <c r="T9" s="432">
        <f>N9+O9+P9+Q9+R9+S9</f>
        <v>586.62774999999999</v>
      </c>
      <c r="U9" s="432">
        <f>M9-T9</f>
        <v>4432.9722499999998</v>
      </c>
      <c r="V9" s="432">
        <v>0</v>
      </c>
      <c r="W9" s="431">
        <f>U9-V9</f>
        <v>4432.9722499999998</v>
      </c>
      <c r="X9" s="437"/>
    </row>
    <row r="10" spans="1:24" ht="65.25" customHeight="1" x14ac:dyDescent="0.5">
      <c r="A10" s="546" t="s">
        <v>623</v>
      </c>
      <c r="B10" s="426"/>
      <c r="C10" s="457"/>
      <c r="D10" s="457"/>
      <c r="E10" s="456"/>
      <c r="F10" s="538"/>
      <c r="G10" s="423"/>
      <c r="H10" s="440"/>
      <c r="I10" s="440"/>
      <c r="J10" s="440"/>
      <c r="K10" s="421"/>
      <c r="L10" s="421"/>
      <c r="M10" s="421"/>
      <c r="N10" s="440"/>
      <c r="O10" s="544"/>
      <c r="P10" s="421"/>
      <c r="Q10" s="421"/>
      <c r="R10" s="421"/>
      <c r="S10" s="421"/>
      <c r="T10" s="421"/>
      <c r="U10" s="421"/>
      <c r="V10" s="421"/>
      <c r="W10" s="420"/>
      <c r="X10" s="426"/>
    </row>
    <row r="11" spans="1:24" ht="65.25" customHeight="1" x14ac:dyDescent="0.5">
      <c r="A11" s="485" t="s">
        <v>596</v>
      </c>
      <c r="B11" s="437"/>
      <c r="C11" s="457"/>
      <c r="D11" s="457"/>
      <c r="E11" s="456">
        <v>205.82</v>
      </c>
      <c r="F11" s="542">
        <v>15</v>
      </c>
      <c r="G11" s="434">
        <f>E11*F11</f>
        <v>3087.2999999999997</v>
      </c>
      <c r="H11" s="440">
        <v>0</v>
      </c>
      <c r="I11" s="440">
        <v>0</v>
      </c>
      <c r="J11" s="440">
        <v>0</v>
      </c>
      <c r="K11" s="432">
        <v>0</v>
      </c>
      <c r="L11" s="432">
        <v>0</v>
      </c>
      <c r="M11" s="432">
        <f>G11+H11+I11+J11+K11+L11</f>
        <v>3087.2999999999997</v>
      </c>
      <c r="N11" s="440">
        <v>106.72</v>
      </c>
      <c r="O11" s="545">
        <f>G11*1.1875%</f>
        <v>36.661687499999999</v>
      </c>
      <c r="P11" s="432">
        <v>0</v>
      </c>
      <c r="Q11" s="432">
        <v>0</v>
      </c>
      <c r="R11" s="432">
        <v>0</v>
      </c>
      <c r="S11" s="432"/>
      <c r="T11" s="432">
        <f>N11+O11+P11+Q11+R11+S11</f>
        <v>143.3816875</v>
      </c>
      <c r="U11" s="432">
        <f>M11-T11</f>
        <v>2943.9183125</v>
      </c>
      <c r="V11" s="432">
        <v>0</v>
      </c>
      <c r="W11" s="431">
        <f>U11-V11</f>
        <v>2943.9183125</v>
      </c>
      <c r="X11" s="437"/>
    </row>
    <row r="12" spans="1:24" ht="65.25" customHeight="1" x14ac:dyDescent="0.5">
      <c r="A12" s="548" t="s">
        <v>622</v>
      </c>
      <c r="B12" s="426"/>
      <c r="C12" s="457"/>
      <c r="D12" s="457"/>
      <c r="E12" s="456"/>
      <c r="F12" s="538"/>
      <c r="G12" s="423"/>
      <c r="H12" s="440"/>
      <c r="I12" s="440"/>
      <c r="J12" s="440"/>
      <c r="K12" s="421"/>
      <c r="L12" s="421"/>
      <c r="M12" s="421"/>
      <c r="N12" s="440"/>
      <c r="O12" s="544"/>
      <c r="P12" s="421"/>
      <c r="Q12" s="421"/>
      <c r="R12" s="421"/>
      <c r="S12" s="421"/>
      <c r="T12" s="421"/>
      <c r="U12" s="421"/>
      <c r="V12" s="421"/>
      <c r="W12" s="420"/>
      <c r="X12" s="547"/>
    </row>
    <row r="13" spans="1:24" ht="65.25" customHeight="1" x14ac:dyDescent="0.5">
      <c r="A13" s="485" t="s">
        <v>596</v>
      </c>
      <c r="B13" s="437"/>
      <c r="C13" s="457"/>
      <c r="D13" s="457"/>
      <c r="E13" s="456">
        <v>274.87</v>
      </c>
      <c r="F13" s="542">
        <v>15</v>
      </c>
      <c r="G13" s="434">
        <f>E13*F13</f>
        <v>4123.05</v>
      </c>
      <c r="H13" s="440">
        <v>0</v>
      </c>
      <c r="I13" s="440">
        <v>0</v>
      </c>
      <c r="J13" s="440">
        <v>0</v>
      </c>
      <c r="K13" s="432">
        <v>0</v>
      </c>
      <c r="L13" s="432">
        <v>0</v>
      </c>
      <c r="M13" s="432">
        <f>G13+H13+I13+J13+K13+L13</f>
        <v>4123.05</v>
      </c>
      <c r="N13" s="440">
        <v>368.78</v>
      </c>
      <c r="O13" s="545">
        <f>G13*1.1875%</f>
        <v>48.96121875</v>
      </c>
      <c r="P13" s="432">
        <v>0</v>
      </c>
      <c r="Q13" s="432">
        <v>0</v>
      </c>
      <c r="R13" s="432">
        <v>0</v>
      </c>
      <c r="S13" s="432">
        <v>0</v>
      </c>
      <c r="T13" s="432">
        <f>N13+O13+P13+Q13+R13+S13</f>
        <v>417.74121874999997</v>
      </c>
      <c r="U13" s="432">
        <f>M13-T13</f>
        <v>3705.3087812500003</v>
      </c>
      <c r="V13" s="432">
        <v>200.08</v>
      </c>
      <c r="W13" s="431">
        <f>U13-V13</f>
        <v>3505.2287812500003</v>
      </c>
      <c r="X13" s="437"/>
    </row>
    <row r="14" spans="1:24" ht="65.25" customHeight="1" x14ac:dyDescent="0.5">
      <c r="A14" s="548" t="s">
        <v>621</v>
      </c>
      <c r="B14" s="426"/>
      <c r="C14" s="457"/>
      <c r="D14" s="457"/>
      <c r="E14" s="456"/>
      <c r="F14" s="538"/>
      <c r="G14" s="423"/>
      <c r="H14" s="440"/>
      <c r="I14" s="440"/>
      <c r="J14" s="440"/>
      <c r="K14" s="421"/>
      <c r="L14" s="421"/>
      <c r="M14" s="421"/>
      <c r="N14" s="440"/>
      <c r="O14" s="544"/>
      <c r="P14" s="421"/>
      <c r="Q14" s="421"/>
      <c r="R14" s="421"/>
      <c r="S14" s="421"/>
      <c r="T14" s="421"/>
      <c r="U14" s="421"/>
      <c r="V14" s="421"/>
      <c r="W14" s="420"/>
      <c r="X14" s="547"/>
    </row>
    <row r="15" spans="1:24" ht="65.25" customHeight="1" x14ac:dyDescent="0.5">
      <c r="A15" s="485" t="s">
        <v>596</v>
      </c>
      <c r="B15" s="437"/>
      <c r="C15" s="457"/>
      <c r="D15" s="457"/>
      <c r="E15" s="456">
        <v>205.82</v>
      </c>
      <c r="F15" s="542">
        <v>15</v>
      </c>
      <c r="G15" s="434">
        <f>E15*F15</f>
        <v>3087.2999999999997</v>
      </c>
      <c r="H15" s="440">
        <v>0</v>
      </c>
      <c r="I15" s="440">
        <v>0</v>
      </c>
      <c r="J15" s="440">
        <v>0</v>
      </c>
      <c r="K15" s="432">
        <v>0</v>
      </c>
      <c r="L15" s="432">
        <v>0</v>
      </c>
      <c r="M15" s="432">
        <f>G15+H15+I15+J15+K15+L15</f>
        <v>3087.2999999999997</v>
      </c>
      <c r="N15" s="440">
        <v>106.72</v>
      </c>
      <c r="O15" s="545">
        <f>G15*1.1875%</f>
        <v>36.661687499999999</v>
      </c>
      <c r="P15" s="432">
        <v>0</v>
      </c>
      <c r="Q15" s="432">
        <v>0</v>
      </c>
      <c r="R15" s="432">
        <v>0</v>
      </c>
      <c r="S15" s="432">
        <v>0</v>
      </c>
      <c r="T15" s="432">
        <f>N15+O15+P15+Q15+R15+S15</f>
        <v>143.3816875</v>
      </c>
      <c r="U15" s="432">
        <f>M15-T15</f>
        <v>2943.9183125</v>
      </c>
      <c r="V15" s="432">
        <v>193.27</v>
      </c>
      <c r="W15" s="431">
        <f>U15-V15</f>
        <v>2750.6483125</v>
      </c>
      <c r="X15" s="437"/>
    </row>
    <row r="16" spans="1:24" ht="65.25" customHeight="1" x14ac:dyDescent="0.5">
      <c r="A16" s="548" t="s">
        <v>620</v>
      </c>
      <c r="B16" s="426"/>
      <c r="C16" s="457"/>
      <c r="D16" s="457"/>
      <c r="E16" s="456"/>
      <c r="F16" s="538"/>
      <c r="G16" s="423"/>
      <c r="H16" s="440"/>
      <c r="I16" s="440"/>
      <c r="J16" s="440"/>
      <c r="K16" s="421"/>
      <c r="L16" s="421"/>
      <c r="M16" s="421"/>
      <c r="N16" s="440"/>
      <c r="O16" s="544"/>
      <c r="P16" s="421"/>
      <c r="Q16" s="421"/>
      <c r="R16" s="421"/>
      <c r="S16" s="421"/>
      <c r="T16" s="421"/>
      <c r="U16" s="421"/>
      <c r="V16" s="421"/>
      <c r="W16" s="420"/>
      <c r="X16" s="547"/>
    </row>
    <row r="17" spans="1:26" ht="65.25" customHeight="1" x14ac:dyDescent="0.5">
      <c r="A17" s="485" t="s">
        <v>596</v>
      </c>
      <c r="B17" s="437"/>
      <c r="C17" s="457"/>
      <c r="D17" s="457"/>
      <c r="E17" s="456">
        <v>205.82</v>
      </c>
      <c r="F17" s="542">
        <v>15</v>
      </c>
      <c r="G17" s="434">
        <f>E17*F17</f>
        <v>3087.2999999999997</v>
      </c>
      <c r="H17" s="440">
        <v>0</v>
      </c>
      <c r="I17" s="440">
        <v>0</v>
      </c>
      <c r="J17" s="440">
        <v>0</v>
      </c>
      <c r="K17" s="432">
        <v>0</v>
      </c>
      <c r="L17" s="432">
        <v>0</v>
      </c>
      <c r="M17" s="432">
        <f>G17+H17+I17+J17+K17+L17</f>
        <v>3087.2999999999997</v>
      </c>
      <c r="N17" s="440">
        <v>106.72</v>
      </c>
      <c r="O17" s="545">
        <f>G17*1.1875%</f>
        <v>36.661687499999999</v>
      </c>
      <c r="P17" s="432">
        <v>0</v>
      </c>
      <c r="Q17" s="432">
        <v>0</v>
      </c>
      <c r="R17" s="432">
        <v>0</v>
      </c>
      <c r="S17" s="432">
        <v>0</v>
      </c>
      <c r="T17" s="432">
        <f>N17+O17+P17+Q17+R17+S17</f>
        <v>143.3816875</v>
      </c>
      <c r="U17" s="432">
        <f>M17-T17</f>
        <v>2943.9183125</v>
      </c>
      <c r="V17" s="432">
        <v>200</v>
      </c>
      <c r="W17" s="431">
        <f>U17-V17</f>
        <v>2743.9183125</v>
      </c>
      <c r="X17" s="437"/>
    </row>
    <row r="18" spans="1:26" ht="65.25" customHeight="1" x14ac:dyDescent="0.5">
      <c r="A18" s="548" t="s">
        <v>619</v>
      </c>
      <c r="B18" s="426"/>
      <c r="C18" s="457"/>
      <c r="D18" s="457"/>
      <c r="E18" s="456"/>
      <c r="F18" s="538"/>
      <c r="G18" s="423"/>
      <c r="H18" s="440"/>
      <c r="I18" s="440"/>
      <c r="J18" s="440"/>
      <c r="K18" s="421"/>
      <c r="L18" s="421"/>
      <c r="M18" s="421"/>
      <c r="N18" s="440"/>
      <c r="O18" s="544"/>
      <c r="P18" s="421"/>
      <c r="Q18" s="421"/>
      <c r="R18" s="421"/>
      <c r="S18" s="421"/>
      <c r="T18" s="421"/>
      <c r="U18" s="421"/>
      <c r="V18" s="421"/>
      <c r="W18" s="420"/>
      <c r="X18" s="547"/>
    </row>
    <row r="19" spans="1:26" ht="65.25" hidden="1" customHeight="1" x14ac:dyDescent="0.5">
      <c r="A19" s="485" t="s">
        <v>596</v>
      </c>
      <c r="B19" s="437"/>
      <c r="C19" s="437"/>
      <c r="D19" s="437"/>
      <c r="E19" s="436"/>
      <c r="F19" s="542"/>
      <c r="G19" s="434">
        <f>E19*F19</f>
        <v>0</v>
      </c>
      <c r="H19" s="432">
        <v>0</v>
      </c>
      <c r="I19" s="541"/>
      <c r="J19" s="541"/>
      <c r="K19" s="541">
        <v>0</v>
      </c>
      <c r="L19" s="541">
        <v>0</v>
      </c>
      <c r="M19" s="432">
        <f>G19+H19+I19+J19+K19+L19</f>
        <v>0</v>
      </c>
      <c r="N19" s="432"/>
      <c r="O19" s="545">
        <f>G19*1.1875%</f>
        <v>0</v>
      </c>
      <c r="P19" s="432"/>
      <c r="Q19" s="432">
        <v>0</v>
      </c>
      <c r="R19" s="432">
        <v>0</v>
      </c>
      <c r="S19" s="432">
        <v>0</v>
      </c>
      <c r="T19" s="432">
        <f>N19+O19+P19+Q19+R19+S19</f>
        <v>0</v>
      </c>
      <c r="U19" s="432">
        <f>M19-T19</f>
        <v>0</v>
      </c>
      <c r="V19" s="432">
        <v>0</v>
      </c>
      <c r="W19" s="431">
        <f>U19-V19</f>
        <v>0</v>
      </c>
      <c r="X19" s="437"/>
    </row>
    <row r="20" spans="1:26" ht="65.25" hidden="1" customHeight="1" x14ac:dyDescent="0.5">
      <c r="A20" s="546"/>
      <c r="B20" s="426"/>
      <c r="C20" s="547"/>
      <c r="D20" s="547"/>
      <c r="E20" s="425"/>
      <c r="F20" s="538"/>
      <c r="G20" s="423"/>
      <c r="H20" s="421"/>
      <c r="I20" s="537"/>
      <c r="J20" s="537"/>
      <c r="K20" s="537"/>
      <c r="L20" s="537"/>
      <c r="M20" s="421"/>
      <c r="N20" s="421"/>
      <c r="O20" s="544"/>
      <c r="P20" s="421"/>
      <c r="Q20" s="421"/>
      <c r="R20" s="421"/>
      <c r="S20" s="421"/>
      <c r="T20" s="421"/>
      <c r="U20" s="421"/>
      <c r="V20" s="421"/>
      <c r="W20" s="420"/>
      <c r="X20" s="426"/>
    </row>
    <row r="21" spans="1:26" ht="65.25" customHeight="1" x14ac:dyDescent="0.5">
      <c r="A21" s="485" t="s">
        <v>88</v>
      </c>
      <c r="B21" s="437"/>
      <c r="C21" s="437"/>
      <c r="D21" s="437"/>
      <c r="E21" s="436">
        <v>199.8</v>
      </c>
      <c r="F21" s="542">
        <v>15</v>
      </c>
      <c r="G21" s="434">
        <f>E21*F21</f>
        <v>2997</v>
      </c>
      <c r="H21" s="432">
        <v>0</v>
      </c>
      <c r="I21" s="541">
        <v>0</v>
      </c>
      <c r="J21" s="541">
        <v>0</v>
      </c>
      <c r="K21" s="541">
        <v>0</v>
      </c>
      <c r="L21" s="541">
        <v>0</v>
      </c>
      <c r="M21" s="432">
        <f>G21+H21+I21+J21+K21+L21</f>
        <v>2997</v>
      </c>
      <c r="N21" s="432">
        <v>76.61</v>
      </c>
      <c r="O21" s="545">
        <f>G21*1.1875%</f>
        <v>35.589374999999997</v>
      </c>
      <c r="P21" s="432">
        <v>0</v>
      </c>
      <c r="Q21" s="432">
        <v>0</v>
      </c>
      <c r="R21" s="432">
        <v>29.97</v>
      </c>
      <c r="S21" s="432">
        <v>0</v>
      </c>
      <c r="T21" s="432">
        <f>N21+O21+P21+Q21+R21+S21</f>
        <v>142.169375</v>
      </c>
      <c r="U21" s="432">
        <f>M21-T21</f>
        <v>2854.8306250000001</v>
      </c>
      <c r="V21" s="432">
        <v>0</v>
      </c>
      <c r="W21" s="431">
        <f>U21-V21</f>
        <v>2854.8306250000001</v>
      </c>
      <c r="X21" s="437" t="s">
        <v>618</v>
      </c>
    </row>
    <row r="22" spans="1:26" ht="65.25" customHeight="1" x14ac:dyDescent="0.5">
      <c r="A22" s="546" t="s">
        <v>617</v>
      </c>
      <c r="B22" s="426"/>
      <c r="C22" s="547"/>
      <c r="D22" s="547"/>
      <c r="E22" s="425"/>
      <c r="F22" s="538"/>
      <c r="G22" s="423"/>
      <c r="H22" s="421"/>
      <c r="I22" s="537"/>
      <c r="J22" s="537"/>
      <c r="K22" s="537"/>
      <c r="L22" s="537"/>
      <c r="M22" s="421"/>
      <c r="N22" s="421"/>
      <c r="O22" s="544"/>
      <c r="P22" s="421"/>
      <c r="Q22" s="421"/>
      <c r="R22" s="421"/>
      <c r="S22" s="421"/>
      <c r="T22" s="421"/>
      <c r="U22" s="421"/>
      <c r="V22" s="421"/>
      <c r="W22" s="420"/>
      <c r="X22" s="426"/>
    </row>
    <row r="23" spans="1:26" ht="65.25" customHeight="1" x14ac:dyDescent="0.5">
      <c r="A23" s="485" t="s">
        <v>596</v>
      </c>
      <c r="B23" s="437"/>
      <c r="C23" s="437"/>
      <c r="D23" s="437"/>
      <c r="E23" s="436">
        <v>205.82</v>
      </c>
      <c r="F23" s="542">
        <v>15</v>
      </c>
      <c r="G23" s="434">
        <f>E23*F23</f>
        <v>3087.2999999999997</v>
      </c>
      <c r="H23" s="432">
        <v>0</v>
      </c>
      <c r="I23" s="541">
        <v>0</v>
      </c>
      <c r="J23" s="541"/>
      <c r="K23" s="541">
        <v>0</v>
      </c>
      <c r="L23" s="541">
        <v>0</v>
      </c>
      <c r="M23" s="432">
        <f>G23+H23+I23+J23+K23+L23</f>
        <v>3087.2999999999997</v>
      </c>
      <c r="N23" s="432">
        <v>106.72</v>
      </c>
      <c r="O23" s="545">
        <f>G23*1.1875%</f>
        <v>36.661687499999999</v>
      </c>
      <c r="P23" s="432">
        <v>0</v>
      </c>
      <c r="Q23" s="432">
        <v>0</v>
      </c>
      <c r="R23" s="432">
        <v>0</v>
      </c>
      <c r="S23" s="432">
        <v>0</v>
      </c>
      <c r="T23" s="432">
        <f>N23+O23+P23+Q23+R23+S23</f>
        <v>143.3816875</v>
      </c>
      <c r="U23" s="432">
        <f>M23-T23</f>
        <v>2943.9183125</v>
      </c>
      <c r="V23" s="432">
        <v>0</v>
      </c>
      <c r="W23" s="431">
        <f>U23-V23</f>
        <v>2943.9183125</v>
      </c>
      <c r="X23" s="437"/>
    </row>
    <row r="24" spans="1:26" ht="65.25" customHeight="1" x14ac:dyDescent="0.5">
      <c r="A24" s="501" t="s">
        <v>616</v>
      </c>
      <c r="B24" s="426"/>
      <c r="C24" s="547"/>
      <c r="D24" s="547"/>
      <c r="E24" s="425"/>
      <c r="F24" s="538"/>
      <c r="G24" s="423"/>
      <c r="H24" s="421"/>
      <c r="I24" s="537"/>
      <c r="J24" s="537"/>
      <c r="K24" s="537"/>
      <c r="L24" s="537"/>
      <c r="M24" s="421"/>
      <c r="N24" s="421"/>
      <c r="O24" s="544"/>
      <c r="P24" s="421"/>
      <c r="Q24" s="421"/>
      <c r="R24" s="421"/>
      <c r="S24" s="421"/>
      <c r="T24" s="421"/>
      <c r="U24" s="421"/>
      <c r="V24" s="421"/>
      <c r="W24" s="420"/>
      <c r="X24" s="426"/>
    </row>
    <row r="25" spans="1:26" ht="65.25" customHeight="1" x14ac:dyDescent="0.5">
      <c r="A25" s="485" t="s">
        <v>596</v>
      </c>
      <c r="B25" s="437"/>
      <c r="C25" s="437"/>
      <c r="D25" s="437"/>
      <c r="E25" s="436">
        <v>205.82</v>
      </c>
      <c r="F25" s="542">
        <v>15</v>
      </c>
      <c r="G25" s="434">
        <f>E25*F25</f>
        <v>3087.2999999999997</v>
      </c>
      <c r="H25" s="432">
        <v>0</v>
      </c>
      <c r="I25" s="541">
        <v>0</v>
      </c>
      <c r="J25" s="541"/>
      <c r="K25" s="541">
        <v>0</v>
      </c>
      <c r="L25" s="541">
        <v>0</v>
      </c>
      <c r="M25" s="432">
        <f>G25+H25+I25+J25+K25+L25</f>
        <v>3087.2999999999997</v>
      </c>
      <c r="N25" s="432">
        <v>106.72</v>
      </c>
      <c r="O25" s="545">
        <f>G25*1.1875%</f>
        <v>36.661687499999999</v>
      </c>
      <c r="P25" s="432">
        <v>0</v>
      </c>
      <c r="Q25" s="432">
        <v>0</v>
      </c>
      <c r="R25" s="432">
        <v>0</v>
      </c>
      <c r="S25" s="432">
        <v>0</v>
      </c>
      <c r="T25" s="432">
        <f>N25+O25+P25+Q25+R25+S25</f>
        <v>143.3816875</v>
      </c>
      <c r="U25" s="432">
        <f>M25-T25</f>
        <v>2943.9183125</v>
      </c>
      <c r="V25" s="432">
        <v>0</v>
      </c>
      <c r="W25" s="431">
        <f>U25-V25</f>
        <v>2943.9183125</v>
      </c>
      <c r="X25" s="437"/>
    </row>
    <row r="26" spans="1:26" ht="65.25" customHeight="1" x14ac:dyDescent="0.5">
      <c r="A26" s="546" t="s">
        <v>615</v>
      </c>
      <c r="B26" s="426"/>
      <c r="C26" s="426"/>
      <c r="D26" s="426"/>
      <c r="E26" s="425"/>
      <c r="F26" s="538"/>
      <c r="G26" s="423"/>
      <c r="H26" s="421"/>
      <c r="I26" s="537"/>
      <c r="J26" s="537"/>
      <c r="K26" s="537"/>
      <c r="L26" s="537"/>
      <c r="M26" s="421"/>
      <c r="N26" s="421"/>
      <c r="O26" s="544"/>
      <c r="P26" s="421"/>
      <c r="Q26" s="421"/>
      <c r="R26" s="421"/>
      <c r="S26" s="421"/>
      <c r="T26" s="421"/>
      <c r="U26" s="421"/>
      <c r="V26" s="421"/>
      <c r="W26" s="420"/>
      <c r="X26" s="426"/>
    </row>
    <row r="27" spans="1:26" ht="65.25" customHeight="1" x14ac:dyDescent="0.5">
      <c r="A27" s="485" t="s">
        <v>596</v>
      </c>
      <c r="B27" s="437"/>
      <c r="C27" s="437"/>
      <c r="D27" s="437"/>
      <c r="E27" s="436">
        <v>205.82</v>
      </c>
      <c r="F27" s="542">
        <v>15</v>
      </c>
      <c r="G27" s="434">
        <f>E27*F27</f>
        <v>3087.2999999999997</v>
      </c>
      <c r="H27" s="432">
        <v>0</v>
      </c>
      <c r="I27" s="541">
        <v>0</v>
      </c>
      <c r="J27" s="541"/>
      <c r="K27" s="541">
        <v>0</v>
      </c>
      <c r="L27" s="541">
        <v>0</v>
      </c>
      <c r="M27" s="432">
        <f>G27+H27+I27+J27+K27+L27</f>
        <v>3087.2999999999997</v>
      </c>
      <c r="N27" s="432">
        <v>106.72</v>
      </c>
      <c r="O27" s="545">
        <f>G27*1.1875%</f>
        <v>36.661687499999999</v>
      </c>
      <c r="P27" s="432">
        <v>0</v>
      </c>
      <c r="Q27" s="432">
        <v>0</v>
      </c>
      <c r="R27" s="432">
        <v>0</v>
      </c>
      <c r="S27" s="432">
        <v>0</v>
      </c>
      <c r="T27" s="432">
        <f>N27+O27+P27+Q27+R27+S27</f>
        <v>143.3816875</v>
      </c>
      <c r="U27" s="432">
        <f>M27-T27</f>
        <v>2943.9183125</v>
      </c>
      <c r="V27" s="432">
        <v>200.01</v>
      </c>
      <c r="W27" s="431">
        <f>U27-V27</f>
        <v>2743.9083124999997</v>
      </c>
      <c r="X27" s="437"/>
    </row>
    <row r="28" spans="1:26" ht="65.25" customHeight="1" x14ac:dyDescent="0.5">
      <c r="A28" s="546" t="s">
        <v>614</v>
      </c>
      <c r="B28" s="426"/>
      <c r="C28" s="426"/>
      <c r="D28" s="426"/>
      <c r="E28" s="425"/>
      <c r="F28" s="538"/>
      <c r="G28" s="423"/>
      <c r="H28" s="421"/>
      <c r="I28" s="537"/>
      <c r="J28" s="537"/>
      <c r="K28" s="537"/>
      <c r="L28" s="537"/>
      <c r="M28" s="421"/>
      <c r="N28" s="421"/>
      <c r="O28" s="544"/>
      <c r="P28" s="421"/>
      <c r="Q28" s="421"/>
      <c r="R28" s="421"/>
      <c r="S28" s="421"/>
      <c r="T28" s="421"/>
      <c r="U28" s="421"/>
      <c r="V28" s="421"/>
      <c r="W28" s="420"/>
      <c r="X28" s="426"/>
    </row>
    <row r="29" spans="1:26" ht="65.25" hidden="1" customHeight="1" x14ac:dyDescent="0.5">
      <c r="A29" s="485"/>
      <c r="B29" s="437"/>
      <c r="C29" s="437"/>
      <c r="D29" s="437"/>
      <c r="E29" s="543">
        <v>0</v>
      </c>
      <c r="F29" s="542">
        <v>0</v>
      </c>
      <c r="G29" s="434">
        <f>E29*F29</f>
        <v>0</v>
      </c>
      <c r="H29" s="432">
        <v>0</v>
      </c>
      <c r="I29" s="541">
        <v>0</v>
      </c>
      <c r="J29" s="541">
        <v>0</v>
      </c>
      <c r="K29" s="541">
        <v>0</v>
      </c>
      <c r="L29" s="541">
        <v>0</v>
      </c>
      <c r="M29" s="440">
        <f>G29+H29+I29+J29+K29+L29</f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f>N29+O29+P29+Q29+R29+S29</f>
        <v>0</v>
      </c>
      <c r="U29" s="432">
        <f>M29-T29</f>
        <v>0</v>
      </c>
      <c r="V29" s="432">
        <v>0</v>
      </c>
      <c r="W29" s="452">
        <f>U29-V29</f>
        <v>0</v>
      </c>
      <c r="X29" s="437"/>
    </row>
    <row r="30" spans="1:26" ht="65.25" hidden="1" customHeight="1" x14ac:dyDescent="0.45">
      <c r="A30" s="540"/>
      <c r="B30" s="426"/>
      <c r="C30" s="426"/>
      <c r="D30" s="426"/>
      <c r="E30" s="539"/>
      <c r="F30" s="538"/>
      <c r="G30" s="423"/>
      <c r="H30" s="421"/>
      <c r="I30" s="537"/>
      <c r="J30" s="537"/>
      <c r="K30" s="537"/>
      <c r="L30" s="537"/>
      <c r="M30" s="440"/>
      <c r="N30" s="421"/>
      <c r="O30" s="421"/>
      <c r="P30" s="421"/>
      <c r="Q30" s="421"/>
      <c r="R30" s="421"/>
      <c r="S30" s="421"/>
      <c r="T30" s="421"/>
      <c r="U30" s="421"/>
      <c r="V30" s="421"/>
      <c r="W30" s="452"/>
      <c r="X30" s="426"/>
    </row>
    <row r="31" spans="1:26" s="525" customFormat="1" ht="65.25" customHeight="1" x14ac:dyDescent="0.5">
      <c r="A31" s="536" t="s">
        <v>613</v>
      </c>
      <c r="B31" s="532"/>
      <c r="C31" s="532"/>
      <c r="D31" s="532"/>
      <c r="E31" s="535"/>
      <c r="F31" s="534"/>
      <c r="G31" s="533">
        <f>SUM(G5:G30)</f>
        <v>39806.100000000006</v>
      </c>
      <c r="H31" s="533">
        <f>SUM(H5:H30)</f>
        <v>0</v>
      </c>
      <c r="I31" s="533">
        <f>SUM(I5:I30)</f>
        <v>0</v>
      </c>
      <c r="J31" s="533">
        <f>SUM(J5:J30)</f>
        <v>0</v>
      </c>
      <c r="K31" s="533">
        <f>SUM(K5:K30)</f>
        <v>0</v>
      </c>
      <c r="L31" s="533">
        <f>SUM(L5:L30)</f>
        <v>0</v>
      </c>
      <c r="M31" s="533">
        <f>SUM(M5:M30)</f>
        <v>39806.100000000006</v>
      </c>
      <c r="N31" s="533">
        <f>SUM(N5:N30)</f>
        <v>2666.7699999999991</v>
      </c>
      <c r="O31" s="533">
        <f>SUM(O5:O30)</f>
        <v>472.69743749999986</v>
      </c>
      <c r="P31" s="533">
        <f>SUM(P5:P30)</f>
        <v>0</v>
      </c>
      <c r="Q31" s="533">
        <f>SUM(Q5:Q30)</f>
        <v>0</v>
      </c>
      <c r="R31" s="533">
        <f>SUM(R5:R30)</f>
        <v>29.97</v>
      </c>
      <c r="S31" s="533">
        <f>SUM(S5:S30)</f>
        <v>0</v>
      </c>
      <c r="T31" s="533">
        <f>SUM(T5:T30)</f>
        <v>3169.4374375000007</v>
      </c>
      <c r="U31" s="533">
        <f>SUM(U5:U30)</f>
        <v>36636.662562499994</v>
      </c>
      <c r="V31" s="533">
        <f>SUM(V5:V30)</f>
        <v>793.36</v>
      </c>
      <c r="W31" s="533">
        <f>SUM(W5:W30)</f>
        <v>35843.302562500001</v>
      </c>
      <c r="X31" s="532" t="s">
        <v>612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89"/>
      <c r="Z32" s="489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89"/>
      <c r="Z33" s="489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89"/>
      <c r="Z34" s="489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89"/>
      <c r="Z35" s="489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X1:X3"/>
    <mergeCell ref="C2:C3"/>
    <mergeCell ref="D2:D3"/>
    <mergeCell ref="G2:G3"/>
    <mergeCell ref="H2:H3"/>
    <mergeCell ref="M2:M3"/>
    <mergeCell ref="O2:O3"/>
    <mergeCell ref="T2:T3"/>
    <mergeCell ref="G5:G6"/>
    <mergeCell ref="H5:H6"/>
    <mergeCell ref="I5:I6"/>
    <mergeCell ref="V5:V6"/>
    <mergeCell ref="A1:A2"/>
    <mergeCell ref="B1:B3"/>
    <mergeCell ref="C1:M1"/>
    <mergeCell ref="N1:S1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H7:H8"/>
    <mergeCell ref="P5:P6"/>
    <mergeCell ref="Q5:Q6"/>
    <mergeCell ref="R5:R6"/>
    <mergeCell ref="S5:S6"/>
    <mergeCell ref="T5:T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X9:X10"/>
    <mergeCell ref="R9:R10"/>
    <mergeCell ref="S9:S10"/>
    <mergeCell ref="T9:T10"/>
    <mergeCell ref="W5:W6"/>
    <mergeCell ref="X5:X6"/>
    <mergeCell ref="U5:U6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M9:M10"/>
    <mergeCell ref="G11:G12"/>
    <mergeCell ref="H11:H12"/>
    <mergeCell ref="I11:I12"/>
    <mergeCell ref="J11:J12"/>
    <mergeCell ref="K11:K12"/>
    <mergeCell ref="L11:L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X11:X12"/>
    <mergeCell ref="M11:M12"/>
    <mergeCell ref="N11:N12"/>
    <mergeCell ref="O11:O12"/>
    <mergeCell ref="P11:P12"/>
    <mergeCell ref="Q11:Q12"/>
    <mergeCell ref="R11:R12"/>
    <mergeCell ref="V9:V10"/>
    <mergeCell ref="S11:S12"/>
    <mergeCell ref="T11:T12"/>
    <mergeCell ref="U11:U12"/>
    <mergeCell ref="V11:V12"/>
    <mergeCell ref="W11:W12"/>
    <mergeCell ref="W9:W10"/>
    <mergeCell ref="B13:B14"/>
    <mergeCell ref="C13:C14"/>
    <mergeCell ref="D13:D14"/>
    <mergeCell ref="E13:E14"/>
    <mergeCell ref="F13:F14"/>
    <mergeCell ref="U9:U10"/>
    <mergeCell ref="B11:B12"/>
    <mergeCell ref="C11:C12"/>
    <mergeCell ref="D11:D12"/>
    <mergeCell ref="E11:E12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T13:T14"/>
    <mergeCell ref="U13:U14"/>
    <mergeCell ref="V13:V14"/>
    <mergeCell ref="G13:G14"/>
    <mergeCell ref="S15:S16"/>
    <mergeCell ref="T15:T16"/>
    <mergeCell ref="U15:U16"/>
    <mergeCell ref="V15:V16"/>
    <mergeCell ref="Q13:Q14"/>
    <mergeCell ref="R13:R14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W15:W16"/>
    <mergeCell ref="X15:X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9:G20"/>
    <mergeCell ref="P17:P18"/>
    <mergeCell ref="Q17:Q18"/>
    <mergeCell ref="H17:H18"/>
    <mergeCell ref="I17:I18"/>
    <mergeCell ref="J17:J18"/>
    <mergeCell ref="K17:K18"/>
    <mergeCell ref="L17:L18"/>
    <mergeCell ref="M17:M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X21:X22"/>
    <mergeCell ref="R21:R22"/>
    <mergeCell ref="S21:S22"/>
    <mergeCell ref="K19:K20"/>
    <mergeCell ref="L19:L20"/>
    <mergeCell ref="T17:T18"/>
    <mergeCell ref="U17:U18"/>
    <mergeCell ref="V17:V18"/>
    <mergeCell ref="N17:N18"/>
    <mergeCell ref="O17:O18"/>
    <mergeCell ref="X19:X20"/>
    <mergeCell ref="M19:M20"/>
    <mergeCell ref="N19:N20"/>
    <mergeCell ref="O19:O20"/>
    <mergeCell ref="P19:P20"/>
    <mergeCell ref="Q19:Q20"/>
    <mergeCell ref="R19:R20"/>
    <mergeCell ref="F21:F22"/>
    <mergeCell ref="G23:G24"/>
    <mergeCell ref="H23:H24"/>
    <mergeCell ref="I23:I24"/>
    <mergeCell ref="J23:J24"/>
    <mergeCell ref="W19:W20"/>
    <mergeCell ref="W21:W22"/>
    <mergeCell ref="H19:H20"/>
    <mergeCell ref="I19:I20"/>
    <mergeCell ref="J19:J20"/>
    <mergeCell ref="Q21:Q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N21:N22"/>
    <mergeCell ref="B21:B22"/>
    <mergeCell ref="C21:C22"/>
    <mergeCell ref="D21:D22"/>
    <mergeCell ref="E21:E22"/>
    <mergeCell ref="T21:T22"/>
    <mergeCell ref="U21:U22"/>
    <mergeCell ref="V21:V22"/>
    <mergeCell ref="G21:G22"/>
    <mergeCell ref="S23:S24"/>
    <mergeCell ref="T23:T24"/>
    <mergeCell ref="U23:U24"/>
    <mergeCell ref="V23:V24"/>
    <mergeCell ref="O21:O22"/>
    <mergeCell ref="P21:P22"/>
    <mergeCell ref="R23:R24"/>
    <mergeCell ref="W25:W26"/>
    <mergeCell ref="X25:X26"/>
    <mergeCell ref="R25:R26"/>
    <mergeCell ref="S25:S26"/>
    <mergeCell ref="K23:K24"/>
    <mergeCell ref="L23:L24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B25:B26"/>
    <mergeCell ref="C25:C26"/>
    <mergeCell ref="D25:D26"/>
    <mergeCell ref="E25:E26"/>
    <mergeCell ref="F25:F26"/>
    <mergeCell ref="G27:G28"/>
    <mergeCell ref="Q25:Q26"/>
    <mergeCell ref="H25:H26"/>
    <mergeCell ref="I25:I26"/>
    <mergeCell ref="J25:J26"/>
    <mergeCell ref="K25:K26"/>
    <mergeCell ref="L25:L26"/>
    <mergeCell ref="M25:M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W29:W30"/>
    <mergeCell ref="X29:X30"/>
    <mergeCell ref="K27:K28"/>
    <mergeCell ref="L27:L28"/>
    <mergeCell ref="T25:T26"/>
    <mergeCell ref="U25:U26"/>
    <mergeCell ref="V25:V26"/>
    <mergeCell ref="N25:N26"/>
    <mergeCell ref="O25:O26"/>
    <mergeCell ref="P25:P26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B29:B30"/>
    <mergeCell ref="C29:C30"/>
    <mergeCell ref="D29:D30"/>
    <mergeCell ref="E29:E30"/>
    <mergeCell ref="F29:F30"/>
    <mergeCell ref="G29:G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30 DE ABRIL
 DEL 2017.
&amp;24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9"/>
  <sheetViews>
    <sheetView view="pageLayout" zoomScale="50" zoomScaleNormal="47" zoomScaleSheetLayoutView="25" zoomScalePageLayoutView="50" workbookViewId="0">
      <selection activeCell="A8" sqref="A8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3.3320312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1.4414062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507" customFormat="1" ht="65.25" customHeight="1" thickBot="1" x14ac:dyDescent="0.55000000000000004">
      <c r="A1" s="602" t="s">
        <v>54</v>
      </c>
      <c r="B1" s="585" t="s">
        <v>53</v>
      </c>
      <c r="C1" s="601" t="s">
        <v>52</v>
      </c>
      <c r="D1" s="600"/>
      <c r="E1" s="600"/>
      <c r="F1" s="600"/>
      <c r="G1" s="600"/>
      <c r="H1" s="600"/>
      <c r="I1" s="600"/>
      <c r="J1" s="600"/>
      <c r="K1" s="600"/>
      <c r="L1" s="600"/>
      <c r="M1" s="599"/>
      <c r="N1" s="601" t="s">
        <v>51</v>
      </c>
      <c r="O1" s="600"/>
      <c r="P1" s="600"/>
      <c r="Q1" s="600"/>
      <c r="R1" s="600"/>
      <c r="S1" s="599"/>
      <c r="T1" s="598"/>
      <c r="U1" s="598"/>
      <c r="V1" s="597"/>
      <c r="W1" s="596"/>
      <c r="X1" s="595" t="s">
        <v>50</v>
      </c>
    </row>
    <row r="2" spans="1:24" s="507" customFormat="1" ht="65.25" customHeight="1" x14ac:dyDescent="0.45">
      <c r="A2" s="594"/>
      <c r="B2" s="593"/>
      <c r="C2" s="592" t="s">
        <v>49</v>
      </c>
      <c r="D2" s="592" t="s">
        <v>48</v>
      </c>
      <c r="E2" s="591" t="s">
        <v>26</v>
      </c>
      <c r="F2" s="590" t="s">
        <v>47</v>
      </c>
      <c r="G2" s="589" t="s">
        <v>46</v>
      </c>
      <c r="H2" s="588" t="s">
        <v>45</v>
      </c>
      <c r="I2" s="587" t="s">
        <v>25</v>
      </c>
      <c r="J2" s="586" t="s">
        <v>44</v>
      </c>
      <c r="K2" s="586" t="s">
        <v>43</v>
      </c>
      <c r="L2" s="586" t="s">
        <v>569</v>
      </c>
      <c r="M2" s="585" t="s">
        <v>35</v>
      </c>
      <c r="N2" s="584" t="s">
        <v>611</v>
      </c>
      <c r="O2" s="583" t="s">
        <v>40</v>
      </c>
      <c r="P2" s="582" t="s">
        <v>39</v>
      </c>
      <c r="Q2" s="581" t="s">
        <v>38</v>
      </c>
      <c r="R2" s="581" t="s">
        <v>37</v>
      </c>
      <c r="S2" s="581" t="s">
        <v>568</v>
      </c>
      <c r="T2" s="580" t="s">
        <v>35</v>
      </c>
      <c r="U2" s="579" t="s">
        <v>35</v>
      </c>
      <c r="V2" s="578" t="s">
        <v>610</v>
      </c>
      <c r="W2" s="577" t="s">
        <v>33</v>
      </c>
      <c r="X2" s="576"/>
    </row>
    <row r="3" spans="1:24" s="507" customFormat="1" ht="65.25" customHeight="1" thickBot="1" x14ac:dyDescent="0.5">
      <c r="A3" s="560" t="s">
        <v>32</v>
      </c>
      <c r="B3" s="567"/>
      <c r="C3" s="575"/>
      <c r="D3" s="575"/>
      <c r="E3" s="574" t="s">
        <v>31</v>
      </c>
      <c r="F3" s="573" t="s">
        <v>567</v>
      </c>
      <c r="G3" s="572"/>
      <c r="H3" s="571"/>
      <c r="I3" s="570" t="s">
        <v>28</v>
      </c>
      <c r="J3" s="568" t="s">
        <v>29</v>
      </c>
      <c r="K3" s="569" t="s">
        <v>92</v>
      </c>
      <c r="L3" s="568" t="s">
        <v>91</v>
      </c>
      <c r="M3" s="567"/>
      <c r="N3" s="566">
        <v>1</v>
      </c>
      <c r="O3" s="565"/>
      <c r="P3" s="564" t="s">
        <v>25</v>
      </c>
      <c r="Q3" s="563" t="s">
        <v>24</v>
      </c>
      <c r="R3" s="563" t="s">
        <v>23</v>
      </c>
      <c r="S3" s="563" t="s">
        <v>22</v>
      </c>
      <c r="T3" s="562"/>
      <c r="U3" s="561" t="s">
        <v>21</v>
      </c>
      <c r="V3" s="560" t="s">
        <v>609</v>
      </c>
      <c r="W3" s="559" t="s">
        <v>19</v>
      </c>
      <c r="X3" s="558"/>
    </row>
    <row r="4" spans="1:24" s="504" customFormat="1" ht="65.25" customHeight="1" x14ac:dyDescent="0.45">
      <c r="A4" s="557" t="s">
        <v>608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</row>
    <row r="5" spans="1:24" ht="65.25" customHeight="1" x14ac:dyDescent="0.5">
      <c r="A5" s="481" t="s">
        <v>607</v>
      </c>
      <c r="B5" s="457"/>
      <c r="C5" s="437"/>
      <c r="D5" s="437"/>
      <c r="E5" s="543">
        <v>214.8</v>
      </c>
      <c r="F5" s="542">
        <v>15</v>
      </c>
      <c r="G5" s="555">
        <f>E5*F5</f>
        <v>3222</v>
      </c>
      <c r="H5" s="545">
        <v>0</v>
      </c>
      <c r="I5" s="545">
        <v>0</v>
      </c>
      <c r="J5" s="545">
        <v>0</v>
      </c>
      <c r="K5" s="554">
        <v>0</v>
      </c>
      <c r="L5" s="554">
        <v>0</v>
      </c>
      <c r="M5" s="545">
        <f>G5+H5+I5+J5+K5+L5</f>
        <v>3222</v>
      </c>
      <c r="N5" s="545">
        <v>121.37</v>
      </c>
      <c r="O5" s="545">
        <v>0</v>
      </c>
      <c r="P5" s="545">
        <v>0</v>
      </c>
      <c r="Q5" s="545">
        <v>0</v>
      </c>
      <c r="R5" s="545">
        <v>0</v>
      </c>
      <c r="S5" s="545">
        <v>0</v>
      </c>
      <c r="T5" s="545">
        <f>N5+O5+P5+Q5+R5+S5</f>
        <v>121.37</v>
      </c>
      <c r="U5" s="545">
        <f>M5-T5</f>
        <v>3100.63</v>
      </c>
      <c r="V5" s="545">
        <v>0</v>
      </c>
      <c r="W5" s="554">
        <f>U5-V5</f>
        <v>3100.63</v>
      </c>
      <c r="X5" s="457"/>
    </row>
    <row r="6" spans="1:24" ht="65.25" customHeight="1" x14ac:dyDescent="0.5">
      <c r="A6" s="501" t="s">
        <v>606</v>
      </c>
      <c r="B6" s="457"/>
      <c r="C6" s="426"/>
      <c r="D6" s="426"/>
      <c r="E6" s="539"/>
      <c r="F6" s="538"/>
      <c r="G6" s="553"/>
      <c r="H6" s="552"/>
      <c r="I6" s="544"/>
      <c r="J6" s="544"/>
      <c r="K6" s="551"/>
      <c r="L6" s="551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51"/>
      <c r="X6" s="457"/>
    </row>
    <row r="7" spans="1:24" ht="65.25" customHeight="1" x14ac:dyDescent="0.5">
      <c r="A7" s="485" t="s">
        <v>104</v>
      </c>
      <c r="B7" s="457"/>
      <c r="C7" s="437"/>
      <c r="D7" s="437"/>
      <c r="E7" s="436">
        <v>207.33332999999999</v>
      </c>
      <c r="F7" s="542">
        <v>15</v>
      </c>
      <c r="G7" s="434">
        <f>E7*F7</f>
        <v>3109.9999499999999</v>
      </c>
      <c r="H7" s="432">
        <v>0</v>
      </c>
      <c r="I7" s="432"/>
      <c r="J7" s="432">
        <v>0</v>
      </c>
      <c r="K7" s="545">
        <f>C7*1.1875%</f>
        <v>0</v>
      </c>
      <c r="L7" s="431">
        <v>0</v>
      </c>
      <c r="M7" s="432">
        <f>G7+H7+I7+J7+K7+L7</f>
        <v>3109.9999499999999</v>
      </c>
      <c r="N7" s="432">
        <v>109.18</v>
      </c>
      <c r="O7" s="545">
        <v>0</v>
      </c>
      <c r="P7" s="432">
        <v>0</v>
      </c>
      <c r="Q7" s="432">
        <v>0</v>
      </c>
      <c r="R7" s="432">
        <v>0</v>
      </c>
      <c r="S7" s="432">
        <v>0</v>
      </c>
      <c r="T7" s="432">
        <f>N7+O7+P7+Q7+R7+S7</f>
        <v>109.18</v>
      </c>
      <c r="U7" s="432">
        <f>M7-T7</f>
        <v>3000.8199500000001</v>
      </c>
      <c r="V7" s="432">
        <v>0</v>
      </c>
      <c r="W7" s="431">
        <f>U7-V7</f>
        <v>3000.8199500000001</v>
      </c>
      <c r="X7" s="457"/>
    </row>
    <row r="8" spans="1:24" ht="65.25" customHeight="1" x14ac:dyDescent="0.5">
      <c r="A8" s="546" t="s">
        <v>605</v>
      </c>
      <c r="B8" s="457"/>
      <c r="C8" s="426"/>
      <c r="D8" s="426"/>
      <c r="E8" s="425"/>
      <c r="F8" s="538"/>
      <c r="G8" s="423"/>
      <c r="H8" s="550"/>
      <c r="I8" s="421"/>
      <c r="J8" s="421"/>
      <c r="K8" s="544"/>
      <c r="L8" s="420"/>
      <c r="M8" s="421"/>
      <c r="N8" s="421"/>
      <c r="O8" s="544"/>
      <c r="P8" s="421"/>
      <c r="Q8" s="421"/>
      <c r="R8" s="421"/>
      <c r="S8" s="421"/>
      <c r="T8" s="421"/>
      <c r="U8" s="421"/>
      <c r="V8" s="421"/>
      <c r="W8" s="420"/>
      <c r="X8" s="457"/>
    </row>
    <row r="9" spans="1:24" ht="65.25" customHeight="1" x14ac:dyDescent="0.5">
      <c r="A9" s="485" t="s">
        <v>596</v>
      </c>
      <c r="B9" s="437"/>
      <c r="C9" s="457"/>
      <c r="D9" s="457"/>
      <c r="E9" s="456">
        <v>183.33330000000001</v>
      </c>
      <c r="F9" s="542">
        <v>15</v>
      </c>
      <c r="G9" s="434">
        <f>E9*F9</f>
        <v>2749.9994999999999</v>
      </c>
      <c r="H9" s="440">
        <v>0</v>
      </c>
      <c r="I9" s="440"/>
      <c r="J9" s="440">
        <v>0</v>
      </c>
      <c r="K9" s="432">
        <v>0</v>
      </c>
      <c r="L9" s="432">
        <v>0</v>
      </c>
      <c r="M9" s="432">
        <f>G9+H9+I9+J9+K9+L9</f>
        <v>2749.9994999999999</v>
      </c>
      <c r="N9" s="440">
        <v>49.74</v>
      </c>
      <c r="O9" s="545">
        <v>0</v>
      </c>
      <c r="P9" s="432">
        <v>0</v>
      </c>
      <c r="Q9" s="432">
        <v>0</v>
      </c>
      <c r="R9" s="432">
        <v>0</v>
      </c>
      <c r="S9" s="432">
        <v>0</v>
      </c>
      <c r="T9" s="432">
        <f>N9+O9+P9+Q9+R9+S9</f>
        <v>49.74</v>
      </c>
      <c r="U9" s="432">
        <f>M9-T9</f>
        <v>2700.2595000000001</v>
      </c>
      <c r="V9" s="432">
        <v>0</v>
      </c>
      <c r="W9" s="431">
        <f>U9-V9</f>
        <v>2700.2595000000001</v>
      </c>
      <c r="X9" s="437"/>
    </row>
    <row r="10" spans="1:24" ht="65.25" customHeight="1" x14ac:dyDescent="0.5">
      <c r="A10" s="546" t="s">
        <v>604</v>
      </c>
      <c r="B10" s="426"/>
      <c r="C10" s="457"/>
      <c r="D10" s="457"/>
      <c r="E10" s="456"/>
      <c r="F10" s="538"/>
      <c r="G10" s="423"/>
      <c r="H10" s="440"/>
      <c r="I10" s="440"/>
      <c r="J10" s="440"/>
      <c r="K10" s="421"/>
      <c r="L10" s="421"/>
      <c r="M10" s="421"/>
      <c r="N10" s="440"/>
      <c r="O10" s="544"/>
      <c r="P10" s="421"/>
      <c r="Q10" s="421"/>
      <c r="R10" s="421"/>
      <c r="S10" s="421"/>
      <c r="T10" s="421"/>
      <c r="U10" s="421"/>
      <c r="V10" s="421"/>
      <c r="W10" s="420"/>
      <c r="X10" s="426"/>
    </row>
    <row r="11" spans="1:24" ht="65.25" customHeight="1" x14ac:dyDescent="0.5">
      <c r="A11" s="485" t="s">
        <v>596</v>
      </c>
      <c r="B11" s="437"/>
      <c r="C11" s="457"/>
      <c r="D11" s="457"/>
      <c r="E11" s="456">
        <v>183.33330000000001</v>
      </c>
      <c r="F11" s="542">
        <v>15</v>
      </c>
      <c r="G11" s="434">
        <f>E11*F11</f>
        <v>2749.9994999999999</v>
      </c>
      <c r="H11" s="440">
        <v>0</v>
      </c>
      <c r="I11" s="440"/>
      <c r="J11" s="440">
        <v>0</v>
      </c>
      <c r="K11" s="432">
        <v>0</v>
      </c>
      <c r="L11" s="432">
        <v>0</v>
      </c>
      <c r="M11" s="432">
        <f>G11+H11+I11+J11+K11+L11</f>
        <v>2749.9994999999999</v>
      </c>
      <c r="N11" s="440">
        <v>49.74</v>
      </c>
      <c r="O11" s="545">
        <v>0</v>
      </c>
      <c r="P11" s="432">
        <v>0</v>
      </c>
      <c r="Q11" s="432">
        <v>0</v>
      </c>
      <c r="R11" s="432">
        <v>0</v>
      </c>
      <c r="S11" s="432"/>
      <c r="T11" s="432">
        <f>N11+O11+P11+Q11+R11+S11</f>
        <v>49.74</v>
      </c>
      <c r="U11" s="432">
        <f>M11-T11</f>
        <v>2700.2595000000001</v>
      </c>
      <c r="V11" s="432">
        <v>0</v>
      </c>
      <c r="W11" s="431">
        <f>U11-V11</f>
        <v>2700.2595000000001</v>
      </c>
      <c r="X11" s="437"/>
    </row>
    <row r="12" spans="1:24" ht="65.25" customHeight="1" x14ac:dyDescent="0.5">
      <c r="A12" s="548" t="s">
        <v>603</v>
      </c>
      <c r="B12" s="426"/>
      <c r="C12" s="457"/>
      <c r="D12" s="457"/>
      <c r="E12" s="456"/>
      <c r="F12" s="538"/>
      <c r="G12" s="423"/>
      <c r="H12" s="440"/>
      <c r="I12" s="440"/>
      <c r="J12" s="440"/>
      <c r="K12" s="421"/>
      <c r="L12" s="421"/>
      <c r="M12" s="421"/>
      <c r="N12" s="440"/>
      <c r="O12" s="544"/>
      <c r="P12" s="421"/>
      <c r="Q12" s="421"/>
      <c r="R12" s="421"/>
      <c r="S12" s="421"/>
      <c r="T12" s="421"/>
      <c r="U12" s="421"/>
      <c r="V12" s="421"/>
      <c r="W12" s="420"/>
      <c r="X12" s="547"/>
    </row>
    <row r="13" spans="1:24" ht="65.25" customHeight="1" x14ac:dyDescent="0.5">
      <c r="A13" s="485" t="s">
        <v>596</v>
      </c>
      <c r="B13" s="437"/>
      <c r="C13" s="457"/>
      <c r="D13" s="457"/>
      <c r="E13" s="456">
        <v>183.33330000000001</v>
      </c>
      <c r="F13" s="542">
        <v>15</v>
      </c>
      <c r="G13" s="434">
        <f>E13*F13</f>
        <v>2749.9994999999999</v>
      </c>
      <c r="H13" s="440">
        <v>0</v>
      </c>
      <c r="I13" s="440">
        <v>0</v>
      </c>
      <c r="J13" s="440">
        <v>0</v>
      </c>
      <c r="K13" s="432">
        <v>0</v>
      </c>
      <c r="L13" s="432">
        <v>0</v>
      </c>
      <c r="M13" s="432">
        <f>G13+H13+I13+J13+K13+L13</f>
        <v>2749.9994999999999</v>
      </c>
      <c r="N13" s="440">
        <v>49.74</v>
      </c>
      <c r="O13" s="545">
        <v>0</v>
      </c>
      <c r="P13" s="432">
        <v>0</v>
      </c>
      <c r="Q13" s="432">
        <v>0</v>
      </c>
      <c r="R13" s="432">
        <v>0</v>
      </c>
      <c r="S13" s="432">
        <v>0</v>
      </c>
      <c r="T13" s="432">
        <f>N13+O13+P13+Q13+R13+S13</f>
        <v>49.74</v>
      </c>
      <c r="U13" s="432">
        <f>M13-T13</f>
        <v>2700.2595000000001</v>
      </c>
      <c r="V13" s="432">
        <v>0</v>
      </c>
      <c r="W13" s="431">
        <f>U13-V13</f>
        <v>2700.2595000000001</v>
      </c>
      <c r="X13" s="437"/>
    </row>
    <row r="14" spans="1:24" ht="65.25" customHeight="1" x14ac:dyDescent="0.5">
      <c r="A14" s="549" t="s">
        <v>602</v>
      </c>
      <c r="B14" s="426"/>
      <c r="C14" s="457"/>
      <c r="D14" s="457"/>
      <c r="E14" s="456"/>
      <c r="F14" s="538"/>
      <c r="G14" s="423"/>
      <c r="H14" s="440"/>
      <c r="I14" s="440"/>
      <c r="J14" s="440"/>
      <c r="K14" s="421"/>
      <c r="L14" s="421"/>
      <c r="M14" s="421"/>
      <c r="N14" s="440"/>
      <c r="O14" s="544"/>
      <c r="P14" s="421"/>
      <c r="Q14" s="421"/>
      <c r="R14" s="421"/>
      <c r="S14" s="421"/>
      <c r="T14" s="421"/>
      <c r="U14" s="421"/>
      <c r="V14" s="421"/>
      <c r="W14" s="420"/>
      <c r="X14" s="547"/>
    </row>
    <row r="15" spans="1:24" ht="65.25" customHeight="1" x14ac:dyDescent="0.5">
      <c r="A15" s="485" t="s">
        <v>596</v>
      </c>
      <c r="B15" s="437"/>
      <c r="C15" s="457"/>
      <c r="D15" s="457"/>
      <c r="E15" s="456">
        <v>183.33330000000001</v>
      </c>
      <c r="F15" s="542">
        <v>15</v>
      </c>
      <c r="G15" s="434">
        <f>E15*F15</f>
        <v>2749.9994999999999</v>
      </c>
      <c r="H15" s="440">
        <v>0</v>
      </c>
      <c r="I15" s="440"/>
      <c r="J15" s="440">
        <v>0</v>
      </c>
      <c r="K15" s="432">
        <v>0</v>
      </c>
      <c r="L15" s="432">
        <v>0</v>
      </c>
      <c r="M15" s="432">
        <f>G15+H15+I15+J15+K15+L15</f>
        <v>2749.9994999999999</v>
      </c>
      <c r="N15" s="440">
        <v>49.74</v>
      </c>
      <c r="O15" s="545">
        <v>0</v>
      </c>
      <c r="P15" s="432">
        <v>0</v>
      </c>
      <c r="Q15" s="432">
        <v>0</v>
      </c>
      <c r="R15" s="432">
        <v>0</v>
      </c>
      <c r="S15" s="432">
        <v>0</v>
      </c>
      <c r="T15" s="432">
        <f>N15+O15+P15+Q15+R15+S15</f>
        <v>49.74</v>
      </c>
      <c r="U15" s="432">
        <f>M15-T15</f>
        <v>2700.2595000000001</v>
      </c>
      <c r="V15" s="432">
        <v>0</v>
      </c>
      <c r="W15" s="431">
        <f>U15-V15</f>
        <v>2700.2595000000001</v>
      </c>
      <c r="X15" s="437"/>
    </row>
    <row r="16" spans="1:24" ht="65.25" customHeight="1" x14ac:dyDescent="0.5">
      <c r="A16" s="548" t="s">
        <v>601</v>
      </c>
      <c r="B16" s="426"/>
      <c r="C16" s="457"/>
      <c r="D16" s="457"/>
      <c r="E16" s="456"/>
      <c r="F16" s="538"/>
      <c r="G16" s="423"/>
      <c r="H16" s="440"/>
      <c r="I16" s="440"/>
      <c r="J16" s="440"/>
      <c r="K16" s="421"/>
      <c r="L16" s="421"/>
      <c r="M16" s="421"/>
      <c r="N16" s="440"/>
      <c r="O16" s="544"/>
      <c r="P16" s="421"/>
      <c r="Q16" s="421"/>
      <c r="R16" s="421"/>
      <c r="S16" s="421"/>
      <c r="T16" s="421"/>
      <c r="U16" s="421"/>
      <c r="V16" s="421"/>
      <c r="W16" s="420"/>
      <c r="X16" s="547"/>
    </row>
    <row r="17" spans="1:24" ht="65.25" customHeight="1" x14ac:dyDescent="0.5">
      <c r="A17" s="485" t="s">
        <v>596</v>
      </c>
      <c r="B17" s="437"/>
      <c r="C17" s="457"/>
      <c r="D17" s="457"/>
      <c r="E17" s="456">
        <v>183.33332999999999</v>
      </c>
      <c r="F17" s="542">
        <v>15</v>
      </c>
      <c r="G17" s="434">
        <f>E17*F17</f>
        <v>2749.9999499999999</v>
      </c>
      <c r="H17" s="440">
        <v>0</v>
      </c>
      <c r="I17" s="440">
        <v>0</v>
      </c>
      <c r="J17" s="440">
        <v>0</v>
      </c>
      <c r="K17" s="432">
        <v>0</v>
      </c>
      <c r="L17" s="432">
        <v>0</v>
      </c>
      <c r="M17" s="432">
        <f>G17+H17+I17+J17+K17+L17</f>
        <v>2749.9999499999999</v>
      </c>
      <c r="N17" s="440">
        <v>49.74</v>
      </c>
      <c r="O17" s="545">
        <v>0</v>
      </c>
      <c r="P17" s="432">
        <v>0</v>
      </c>
      <c r="Q17" s="432">
        <v>0</v>
      </c>
      <c r="R17" s="432">
        <v>0</v>
      </c>
      <c r="S17" s="432">
        <v>0</v>
      </c>
      <c r="T17" s="432">
        <f>N17+O17+P17+Q17+R17+S17</f>
        <v>49.74</v>
      </c>
      <c r="U17" s="432">
        <f>M17-T17</f>
        <v>2700.2599500000001</v>
      </c>
      <c r="V17" s="432">
        <v>0</v>
      </c>
      <c r="W17" s="431">
        <f>U17-V17</f>
        <v>2700.2599500000001</v>
      </c>
      <c r="X17" s="437"/>
    </row>
    <row r="18" spans="1:24" ht="65.25" customHeight="1" x14ac:dyDescent="0.5">
      <c r="A18" s="548" t="s">
        <v>600</v>
      </c>
      <c r="B18" s="426"/>
      <c r="C18" s="457"/>
      <c r="D18" s="457"/>
      <c r="E18" s="456"/>
      <c r="F18" s="538"/>
      <c r="G18" s="423"/>
      <c r="H18" s="440"/>
      <c r="I18" s="440"/>
      <c r="J18" s="440"/>
      <c r="K18" s="421"/>
      <c r="L18" s="421"/>
      <c r="M18" s="421"/>
      <c r="N18" s="440"/>
      <c r="O18" s="544"/>
      <c r="P18" s="421"/>
      <c r="Q18" s="421"/>
      <c r="R18" s="421"/>
      <c r="S18" s="421"/>
      <c r="T18" s="421"/>
      <c r="U18" s="421"/>
      <c r="V18" s="421"/>
      <c r="W18" s="420"/>
      <c r="X18" s="547"/>
    </row>
    <row r="19" spans="1:24" ht="65.25" hidden="1" customHeight="1" x14ac:dyDescent="0.5">
      <c r="A19" s="485" t="s">
        <v>596</v>
      </c>
      <c r="B19" s="437"/>
      <c r="C19" s="437"/>
      <c r="D19" s="437"/>
      <c r="E19" s="436"/>
      <c r="F19" s="542"/>
      <c r="G19" s="434">
        <f>E19*F19</f>
        <v>0</v>
      </c>
      <c r="H19" s="432">
        <v>0</v>
      </c>
      <c r="I19" s="541"/>
      <c r="J19" s="541"/>
      <c r="K19" s="541">
        <v>0</v>
      </c>
      <c r="L19" s="541">
        <v>0</v>
      </c>
      <c r="M19" s="432">
        <f>G19+H19+I19+J19+K19+L19</f>
        <v>0</v>
      </c>
      <c r="N19" s="432"/>
      <c r="O19" s="545">
        <f>G19*1.1875%</f>
        <v>0</v>
      </c>
      <c r="P19" s="432"/>
      <c r="Q19" s="432">
        <v>0</v>
      </c>
      <c r="R19" s="432">
        <v>0</v>
      </c>
      <c r="S19" s="432">
        <v>0</v>
      </c>
      <c r="T19" s="432">
        <f>N19+O19+P19+Q19+R19+S19</f>
        <v>0</v>
      </c>
      <c r="U19" s="432">
        <f>M19-T19</f>
        <v>0</v>
      </c>
      <c r="V19" s="432">
        <v>0</v>
      </c>
      <c r="W19" s="431">
        <f>U19-V19</f>
        <v>0</v>
      </c>
      <c r="X19" s="437"/>
    </row>
    <row r="20" spans="1:24" ht="65.25" hidden="1" customHeight="1" x14ac:dyDescent="0.5">
      <c r="A20" s="546"/>
      <c r="B20" s="426"/>
      <c r="C20" s="547"/>
      <c r="D20" s="547"/>
      <c r="E20" s="425"/>
      <c r="F20" s="538"/>
      <c r="G20" s="423"/>
      <c r="H20" s="421"/>
      <c r="I20" s="537"/>
      <c r="J20" s="537"/>
      <c r="K20" s="537"/>
      <c r="L20" s="537"/>
      <c r="M20" s="421"/>
      <c r="N20" s="421"/>
      <c r="O20" s="544"/>
      <c r="P20" s="421"/>
      <c r="Q20" s="421"/>
      <c r="R20" s="421"/>
      <c r="S20" s="421"/>
      <c r="T20" s="421"/>
      <c r="U20" s="421"/>
      <c r="V20" s="421"/>
      <c r="W20" s="420"/>
      <c r="X20" s="426"/>
    </row>
    <row r="21" spans="1:24" ht="65.25" customHeight="1" x14ac:dyDescent="0.5">
      <c r="A21" s="485" t="s">
        <v>596</v>
      </c>
      <c r="B21" s="437"/>
      <c r="C21" s="437"/>
      <c r="D21" s="437"/>
      <c r="E21" s="436">
        <v>183.33330000000001</v>
      </c>
      <c r="F21" s="542">
        <v>14</v>
      </c>
      <c r="G21" s="434">
        <f>E21*F21</f>
        <v>2566.6662000000001</v>
      </c>
      <c r="H21" s="432">
        <v>0</v>
      </c>
      <c r="I21" s="541">
        <v>0</v>
      </c>
      <c r="J21" s="541">
        <v>0</v>
      </c>
      <c r="K21" s="541">
        <v>0</v>
      </c>
      <c r="L21" s="541">
        <v>0</v>
      </c>
      <c r="M21" s="432">
        <f>G21+H21+I21+J21+K21+L21</f>
        <v>2566.6662000000001</v>
      </c>
      <c r="N21" s="432">
        <v>14.87</v>
      </c>
      <c r="O21" s="545">
        <v>0</v>
      </c>
      <c r="P21" s="432">
        <v>0</v>
      </c>
      <c r="Q21" s="432">
        <v>0</v>
      </c>
      <c r="R21" s="432">
        <v>0</v>
      </c>
      <c r="S21" s="432">
        <v>0</v>
      </c>
      <c r="T21" s="432">
        <f>N21+O21+P21+Q21+R21+S21</f>
        <v>14.87</v>
      </c>
      <c r="U21" s="432">
        <f>M21-T21</f>
        <v>2551.7962000000002</v>
      </c>
      <c r="V21" s="432">
        <v>0</v>
      </c>
      <c r="W21" s="431">
        <f>U21-V21</f>
        <v>2551.7962000000002</v>
      </c>
      <c r="X21" s="437"/>
    </row>
    <row r="22" spans="1:24" ht="65.25" customHeight="1" x14ac:dyDescent="0.5">
      <c r="A22" s="546" t="s">
        <v>599</v>
      </c>
      <c r="B22" s="426"/>
      <c r="C22" s="547"/>
      <c r="D22" s="547"/>
      <c r="E22" s="425"/>
      <c r="F22" s="538"/>
      <c r="G22" s="423"/>
      <c r="H22" s="421"/>
      <c r="I22" s="537"/>
      <c r="J22" s="537"/>
      <c r="K22" s="537"/>
      <c r="L22" s="537"/>
      <c r="M22" s="421"/>
      <c r="N22" s="421"/>
      <c r="O22" s="544"/>
      <c r="P22" s="421"/>
      <c r="Q22" s="421"/>
      <c r="R22" s="421"/>
      <c r="S22" s="421"/>
      <c r="T22" s="421"/>
      <c r="U22" s="421"/>
      <c r="V22" s="421"/>
      <c r="W22" s="420"/>
      <c r="X22" s="426"/>
    </row>
    <row r="23" spans="1:24" ht="65.25" customHeight="1" x14ac:dyDescent="0.5">
      <c r="A23" s="485" t="s">
        <v>596</v>
      </c>
      <c r="B23" s="437"/>
      <c r="C23" s="437"/>
      <c r="D23" s="437"/>
      <c r="E23" s="436">
        <v>183.33330000000001</v>
      </c>
      <c r="F23" s="542">
        <v>15</v>
      </c>
      <c r="G23" s="434">
        <f>E23*F23</f>
        <v>2749.9994999999999</v>
      </c>
      <c r="H23" s="432">
        <v>0</v>
      </c>
      <c r="I23" s="541">
        <v>0</v>
      </c>
      <c r="J23" s="541"/>
      <c r="K23" s="541">
        <v>0</v>
      </c>
      <c r="L23" s="541">
        <v>0</v>
      </c>
      <c r="M23" s="432">
        <f>G23+H23+I23+J23+K23+L23</f>
        <v>2749.9994999999999</v>
      </c>
      <c r="N23" s="432">
        <v>49.74</v>
      </c>
      <c r="O23" s="545">
        <v>0</v>
      </c>
      <c r="P23" s="432">
        <v>0</v>
      </c>
      <c r="Q23" s="432">
        <v>0</v>
      </c>
      <c r="R23" s="432">
        <v>0</v>
      </c>
      <c r="S23" s="432">
        <v>0</v>
      </c>
      <c r="T23" s="432">
        <f>N23+O23+P23+Q23+R23+S23</f>
        <v>49.74</v>
      </c>
      <c r="U23" s="432">
        <f>M23-T23</f>
        <v>2700.2595000000001</v>
      </c>
      <c r="V23" s="432">
        <v>0</v>
      </c>
      <c r="W23" s="431">
        <f>U23-V23</f>
        <v>2700.2595000000001</v>
      </c>
      <c r="X23" s="437"/>
    </row>
    <row r="24" spans="1:24" ht="65.25" customHeight="1" x14ac:dyDescent="0.5">
      <c r="A24" s="501" t="s">
        <v>598</v>
      </c>
      <c r="B24" s="426"/>
      <c r="C24" s="547"/>
      <c r="D24" s="547"/>
      <c r="E24" s="425"/>
      <c r="F24" s="538"/>
      <c r="G24" s="423"/>
      <c r="H24" s="421"/>
      <c r="I24" s="537"/>
      <c r="J24" s="537"/>
      <c r="K24" s="537"/>
      <c r="L24" s="537"/>
      <c r="M24" s="421"/>
      <c r="N24" s="421"/>
      <c r="O24" s="544"/>
      <c r="P24" s="421"/>
      <c r="Q24" s="421"/>
      <c r="R24" s="421"/>
      <c r="S24" s="421"/>
      <c r="T24" s="421"/>
      <c r="U24" s="421"/>
      <c r="V24" s="421"/>
      <c r="W24" s="420"/>
      <c r="X24" s="426"/>
    </row>
    <row r="25" spans="1:24" ht="65.25" customHeight="1" x14ac:dyDescent="0.5">
      <c r="A25" s="485" t="s">
        <v>596</v>
      </c>
      <c r="B25" s="437"/>
      <c r="C25" s="437"/>
      <c r="D25" s="437"/>
      <c r="E25" s="436">
        <v>183.33330000000001</v>
      </c>
      <c r="F25" s="542">
        <v>14</v>
      </c>
      <c r="G25" s="434">
        <f>E25*F25</f>
        <v>2566.6662000000001</v>
      </c>
      <c r="H25" s="432">
        <v>0</v>
      </c>
      <c r="I25" s="541">
        <v>0</v>
      </c>
      <c r="J25" s="541"/>
      <c r="K25" s="541">
        <v>0</v>
      </c>
      <c r="L25" s="541">
        <v>0</v>
      </c>
      <c r="M25" s="432">
        <f>G25+H25+I25+J25+K25+L25</f>
        <v>2566.6662000000001</v>
      </c>
      <c r="N25" s="432">
        <v>14.87</v>
      </c>
      <c r="O25" s="545">
        <v>0</v>
      </c>
      <c r="P25" s="432">
        <v>0</v>
      </c>
      <c r="Q25" s="432">
        <v>0</v>
      </c>
      <c r="R25" s="432">
        <v>0</v>
      </c>
      <c r="S25" s="432">
        <v>0</v>
      </c>
      <c r="T25" s="432">
        <f>N25+O25+P25+Q25+R25+S25</f>
        <v>14.87</v>
      </c>
      <c r="U25" s="432">
        <f>M25-T25</f>
        <v>2551.7962000000002</v>
      </c>
      <c r="V25" s="432">
        <v>0</v>
      </c>
      <c r="W25" s="431">
        <f>U25-V25</f>
        <v>2551.7962000000002</v>
      </c>
      <c r="X25" s="437"/>
    </row>
    <row r="26" spans="1:24" ht="65.25" customHeight="1" x14ac:dyDescent="0.5">
      <c r="A26" s="546" t="s">
        <v>597</v>
      </c>
      <c r="B26" s="426"/>
      <c r="C26" s="426"/>
      <c r="D26" s="426"/>
      <c r="E26" s="425"/>
      <c r="F26" s="538"/>
      <c r="G26" s="423"/>
      <c r="H26" s="421"/>
      <c r="I26" s="537"/>
      <c r="J26" s="537"/>
      <c r="K26" s="537"/>
      <c r="L26" s="537"/>
      <c r="M26" s="421"/>
      <c r="N26" s="421"/>
      <c r="O26" s="544"/>
      <c r="P26" s="421"/>
      <c r="Q26" s="421"/>
      <c r="R26" s="421"/>
      <c r="S26" s="421"/>
      <c r="T26" s="421"/>
      <c r="U26" s="421"/>
      <c r="V26" s="421"/>
      <c r="W26" s="420"/>
      <c r="X26" s="426"/>
    </row>
    <row r="27" spans="1:24" ht="65.25" customHeight="1" x14ac:dyDescent="0.5">
      <c r="A27" s="485" t="s">
        <v>596</v>
      </c>
      <c r="B27" s="437"/>
      <c r="C27" s="437"/>
      <c r="D27" s="437"/>
      <c r="E27" s="436">
        <v>0</v>
      </c>
      <c r="F27" s="542">
        <v>0</v>
      </c>
      <c r="G27" s="434">
        <f>E27*F27</f>
        <v>0</v>
      </c>
      <c r="H27" s="432">
        <v>0</v>
      </c>
      <c r="I27" s="541">
        <v>0</v>
      </c>
      <c r="J27" s="541"/>
      <c r="K27" s="541">
        <v>0</v>
      </c>
      <c r="L27" s="541">
        <v>0</v>
      </c>
      <c r="M27" s="432">
        <f>G27+H27+I27+J27+K27+L27</f>
        <v>0</v>
      </c>
      <c r="N27" s="432">
        <v>0</v>
      </c>
      <c r="O27" s="545">
        <v>0</v>
      </c>
      <c r="P27" s="432">
        <v>0</v>
      </c>
      <c r="Q27" s="432">
        <v>0</v>
      </c>
      <c r="R27" s="432">
        <v>0</v>
      </c>
      <c r="S27" s="432">
        <v>0</v>
      </c>
      <c r="T27" s="432">
        <f>N27+O27+P27+Q27+R27+S27</f>
        <v>0</v>
      </c>
      <c r="U27" s="432">
        <f>M27-T27</f>
        <v>0</v>
      </c>
      <c r="V27" s="432">
        <v>0</v>
      </c>
      <c r="W27" s="431">
        <f>U27-V27</f>
        <v>0</v>
      </c>
      <c r="X27" s="437"/>
    </row>
    <row r="28" spans="1:24" ht="65.25" customHeight="1" x14ac:dyDescent="0.5">
      <c r="A28" s="527"/>
      <c r="B28" s="426"/>
      <c r="C28" s="426"/>
      <c r="D28" s="426"/>
      <c r="E28" s="425"/>
      <c r="F28" s="538"/>
      <c r="G28" s="423"/>
      <c r="H28" s="421"/>
      <c r="I28" s="537"/>
      <c r="J28" s="537"/>
      <c r="K28" s="537"/>
      <c r="L28" s="537"/>
      <c r="M28" s="421"/>
      <c r="N28" s="421"/>
      <c r="O28" s="544"/>
      <c r="P28" s="421"/>
      <c r="Q28" s="421"/>
      <c r="R28" s="421"/>
      <c r="S28" s="421"/>
      <c r="T28" s="421"/>
      <c r="U28" s="421"/>
      <c r="V28" s="421"/>
      <c r="W28" s="420"/>
      <c r="X28" s="426"/>
    </row>
    <row r="29" spans="1:24" ht="65.25" customHeight="1" x14ac:dyDescent="0.5">
      <c r="A29" s="485" t="s">
        <v>596</v>
      </c>
      <c r="B29" s="437"/>
      <c r="C29" s="437"/>
      <c r="D29" s="437"/>
      <c r="E29" s="436">
        <v>0</v>
      </c>
      <c r="F29" s="542">
        <v>0</v>
      </c>
      <c r="G29" s="434">
        <f>E29*F29</f>
        <v>0</v>
      </c>
      <c r="H29" s="432">
        <v>0</v>
      </c>
      <c r="I29" s="541">
        <v>0</v>
      </c>
      <c r="J29" s="541"/>
      <c r="K29" s="541">
        <v>0</v>
      </c>
      <c r="L29" s="541">
        <v>0</v>
      </c>
      <c r="M29" s="432">
        <f>G29+H29+I29+J29+K29+L29</f>
        <v>0</v>
      </c>
      <c r="N29" s="432">
        <v>0</v>
      </c>
      <c r="O29" s="545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f>N29+O29+P29+Q29+R29+S29</f>
        <v>0</v>
      </c>
      <c r="U29" s="432">
        <f>M29-T29</f>
        <v>0</v>
      </c>
      <c r="V29" s="432">
        <v>0</v>
      </c>
      <c r="W29" s="431">
        <f>U29-V29</f>
        <v>0</v>
      </c>
      <c r="X29" s="437"/>
    </row>
    <row r="30" spans="1:24" ht="65.25" customHeight="1" x14ac:dyDescent="0.5">
      <c r="A30" s="527"/>
      <c r="B30" s="426"/>
      <c r="C30" s="426"/>
      <c r="D30" s="426"/>
      <c r="E30" s="425"/>
      <c r="F30" s="538"/>
      <c r="G30" s="423"/>
      <c r="H30" s="421"/>
      <c r="I30" s="537"/>
      <c r="J30" s="537"/>
      <c r="K30" s="537"/>
      <c r="L30" s="537"/>
      <c r="M30" s="421"/>
      <c r="N30" s="421"/>
      <c r="O30" s="544"/>
      <c r="P30" s="421"/>
      <c r="Q30" s="421"/>
      <c r="R30" s="421"/>
      <c r="S30" s="421"/>
      <c r="T30" s="421"/>
      <c r="U30" s="421"/>
      <c r="V30" s="421"/>
      <c r="W30" s="420"/>
      <c r="X30" s="426"/>
    </row>
    <row r="31" spans="1:24" ht="65.25" hidden="1" customHeight="1" x14ac:dyDescent="0.5">
      <c r="A31" s="485"/>
      <c r="B31" s="437"/>
      <c r="C31" s="437"/>
      <c r="D31" s="437"/>
      <c r="E31" s="543">
        <v>0</v>
      </c>
      <c r="F31" s="542">
        <v>0</v>
      </c>
      <c r="G31" s="434">
        <f>E31*F31</f>
        <v>0</v>
      </c>
      <c r="H31" s="432">
        <v>0</v>
      </c>
      <c r="I31" s="541">
        <v>0</v>
      </c>
      <c r="J31" s="541">
        <v>0</v>
      </c>
      <c r="K31" s="541">
        <v>0</v>
      </c>
      <c r="L31" s="541">
        <v>0</v>
      </c>
      <c r="M31" s="440">
        <f>G31+H31+I31+J31+K31+L31</f>
        <v>0</v>
      </c>
      <c r="N31" s="432">
        <v>0</v>
      </c>
      <c r="O31" s="432">
        <v>0</v>
      </c>
      <c r="P31" s="432">
        <v>0</v>
      </c>
      <c r="Q31" s="432">
        <v>0</v>
      </c>
      <c r="R31" s="432">
        <v>0</v>
      </c>
      <c r="S31" s="432">
        <v>0</v>
      </c>
      <c r="T31" s="432">
        <f>N31+O31+P31+Q31+R31+S31</f>
        <v>0</v>
      </c>
      <c r="U31" s="432">
        <f>M31-T31</f>
        <v>0</v>
      </c>
      <c r="V31" s="432">
        <v>0</v>
      </c>
      <c r="W31" s="452">
        <f>U31-V31</f>
        <v>0</v>
      </c>
      <c r="X31" s="437"/>
    </row>
    <row r="32" spans="1:24" ht="65.25" hidden="1" customHeight="1" x14ac:dyDescent="0.45">
      <c r="A32" s="540"/>
      <c r="B32" s="426"/>
      <c r="C32" s="426"/>
      <c r="D32" s="426"/>
      <c r="E32" s="539"/>
      <c r="F32" s="538"/>
      <c r="G32" s="423"/>
      <c r="H32" s="421"/>
      <c r="I32" s="537"/>
      <c r="J32" s="537"/>
      <c r="K32" s="537"/>
      <c r="L32" s="537"/>
      <c r="M32" s="440"/>
      <c r="N32" s="421"/>
      <c r="O32" s="421"/>
      <c r="P32" s="421"/>
      <c r="Q32" s="421"/>
      <c r="R32" s="421"/>
      <c r="S32" s="421"/>
      <c r="T32" s="421"/>
      <c r="U32" s="421"/>
      <c r="V32" s="421"/>
      <c r="W32" s="452"/>
      <c r="X32" s="426"/>
    </row>
    <row r="33" spans="1:26" s="525" customFormat="1" ht="65.25" customHeight="1" x14ac:dyDescent="0.5">
      <c r="A33" s="536" t="s">
        <v>595</v>
      </c>
      <c r="B33" s="532"/>
      <c r="C33" s="532"/>
      <c r="D33" s="532"/>
      <c r="E33" s="535"/>
      <c r="F33" s="534"/>
      <c r="G33" s="533">
        <f>SUM(G5:G32)</f>
        <v>27965.3298</v>
      </c>
      <c r="H33" s="533">
        <f>SUM(H5:H32)</f>
        <v>0</v>
      </c>
      <c r="I33" s="533">
        <f>SUM(I5:I32)</f>
        <v>0</v>
      </c>
      <c r="J33" s="533">
        <f>SUM(J5:J32)</f>
        <v>0</v>
      </c>
      <c r="K33" s="533">
        <f>SUM(K5:K32)</f>
        <v>0</v>
      </c>
      <c r="L33" s="533">
        <f>SUM(L5:L32)</f>
        <v>0</v>
      </c>
      <c r="M33" s="533">
        <f>SUM(M5:M32)</f>
        <v>27965.3298</v>
      </c>
      <c r="N33" s="533">
        <f>SUM(N5:N32)</f>
        <v>558.73</v>
      </c>
      <c r="O33" s="533">
        <f>SUM(O5:O32)</f>
        <v>0</v>
      </c>
      <c r="P33" s="533">
        <f>SUM(P5:P32)</f>
        <v>0</v>
      </c>
      <c r="Q33" s="533">
        <f>SUM(Q5:Q32)</f>
        <v>0</v>
      </c>
      <c r="R33" s="533">
        <f>SUM(R5:R32)</f>
        <v>0</v>
      </c>
      <c r="S33" s="533">
        <f>SUM(S5:S32)</f>
        <v>0</v>
      </c>
      <c r="T33" s="533">
        <f>SUM(T5:T32)</f>
        <v>558.73</v>
      </c>
      <c r="U33" s="533">
        <f>SUM(U5:U32)</f>
        <v>27406.599800000004</v>
      </c>
      <c r="V33" s="533">
        <f>SUM(V5:V32)</f>
        <v>0</v>
      </c>
      <c r="W33" s="533">
        <f>SUM(W5:W32)</f>
        <v>27406.599800000004</v>
      </c>
      <c r="X33" s="532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 t="s">
        <v>55</v>
      </c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89"/>
      <c r="Z34" s="489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89"/>
      <c r="Z35" s="489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89"/>
      <c r="Z36" s="489"/>
    </row>
    <row r="37" spans="1:26" ht="65.25" customHeight="1" x14ac:dyDescent="0.45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89"/>
      <c r="Z37" s="489"/>
    </row>
    <row r="38" spans="1:26" ht="65.25" customHeight="1" x14ac:dyDescent="0.4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</row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/>
    <row r="383" spans="1:24" s="404" customFormat="1" ht="65.25" customHeight="1" x14ac:dyDescent="0.45"/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</row>
    <row r="478" spans="1:26" s="404" customFormat="1" ht="65.25" customHeight="1" x14ac:dyDescent="0.45">
      <c r="A478" s="403"/>
      <c r="B478" s="403"/>
      <c r="C478" s="403"/>
      <c r="D478" s="403"/>
      <c r="E478" s="403"/>
      <c r="F478" s="403"/>
      <c r="G478" s="403"/>
      <c r="H478" s="403"/>
      <c r="I478" s="403"/>
      <c r="J478" s="403"/>
      <c r="K478" s="403"/>
      <c r="L478" s="403"/>
      <c r="M478" s="403"/>
      <c r="N478" s="403"/>
      <c r="O478" s="403"/>
      <c r="P478" s="403"/>
      <c r="Q478" s="403"/>
      <c r="R478" s="403"/>
      <c r="S478" s="403"/>
      <c r="T478" s="403"/>
      <c r="U478" s="403"/>
      <c r="V478" s="403"/>
      <c r="W478" s="403"/>
      <c r="X478" s="403"/>
    </row>
    <row r="479" spans="1:26" s="404" customFormat="1" ht="65.25" customHeight="1" x14ac:dyDescent="0.45">
      <c r="A479" s="403"/>
      <c r="B479" s="403"/>
      <c r="C479" s="403"/>
      <c r="D479" s="403"/>
      <c r="E479" s="403"/>
      <c r="F479" s="403"/>
      <c r="G479" s="403"/>
      <c r="H479" s="403"/>
      <c r="I479" s="403"/>
      <c r="J479" s="403"/>
      <c r="K479" s="403"/>
      <c r="L479" s="403"/>
      <c r="M479" s="403"/>
      <c r="N479" s="403"/>
      <c r="O479" s="403"/>
      <c r="P479" s="403"/>
      <c r="Q479" s="403"/>
      <c r="R479" s="403"/>
      <c r="S479" s="403"/>
      <c r="T479" s="403"/>
      <c r="U479" s="403"/>
      <c r="V479" s="403"/>
      <c r="W479" s="403"/>
      <c r="X479" s="403"/>
      <c r="Y479" s="403"/>
      <c r="Z479" s="403"/>
    </row>
  </sheetData>
  <mergeCells count="334">
    <mergeCell ref="X1:X3"/>
    <mergeCell ref="C2:C3"/>
    <mergeCell ref="D2:D3"/>
    <mergeCell ref="G2:G3"/>
    <mergeCell ref="H2:H3"/>
    <mergeCell ref="M2:M3"/>
    <mergeCell ref="O2:O3"/>
    <mergeCell ref="T2:T3"/>
    <mergeCell ref="G5:G6"/>
    <mergeCell ref="H5:H6"/>
    <mergeCell ref="I5:I6"/>
    <mergeCell ref="V5:V6"/>
    <mergeCell ref="A1:A2"/>
    <mergeCell ref="B1:B3"/>
    <mergeCell ref="C1:M1"/>
    <mergeCell ref="N1:S1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H7:H8"/>
    <mergeCell ref="P5:P6"/>
    <mergeCell ref="Q5:Q6"/>
    <mergeCell ref="R5:R6"/>
    <mergeCell ref="S5:S6"/>
    <mergeCell ref="T5:T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X9:X10"/>
    <mergeCell ref="R9:R10"/>
    <mergeCell ref="S9:S10"/>
    <mergeCell ref="T9:T10"/>
    <mergeCell ref="W5:W6"/>
    <mergeCell ref="X5:X6"/>
    <mergeCell ref="U5:U6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M9:M10"/>
    <mergeCell ref="G11:G12"/>
    <mergeCell ref="H11:H12"/>
    <mergeCell ref="I11:I12"/>
    <mergeCell ref="J11:J12"/>
    <mergeCell ref="K11:K12"/>
    <mergeCell ref="L11:L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X11:X12"/>
    <mergeCell ref="M11:M12"/>
    <mergeCell ref="N11:N12"/>
    <mergeCell ref="O11:O12"/>
    <mergeCell ref="P11:P12"/>
    <mergeCell ref="Q11:Q12"/>
    <mergeCell ref="R11:R12"/>
    <mergeCell ref="V9:V10"/>
    <mergeCell ref="S11:S12"/>
    <mergeCell ref="T11:T12"/>
    <mergeCell ref="U11:U12"/>
    <mergeCell ref="V11:V12"/>
    <mergeCell ref="W11:W12"/>
    <mergeCell ref="W9:W10"/>
    <mergeCell ref="B13:B14"/>
    <mergeCell ref="C13:C14"/>
    <mergeCell ref="D13:D14"/>
    <mergeCell ref="E13:E14"/>
    <mergeCell ref="F13:F14"/>
    <mergeCell ref="U9:U10"/>
    <mergeCell ref="B11:B12"/>
    <mergeCell ref="C11:C12"/>
    <mergeCell ref="D11:D12"/>
    <mergeCell ref="E11:E12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T13:T14"/>
    <mergeCell ref="U13:U14"/>
    <mergeCell ref="V13:V14"/>
    <mergeCell ref="G13:G14"/>
    <mergeCell ref="S15:S16"/>
    <mergeCell ref="T15:T16"/>
    <mergeCell ref="U15:U16"/>
    <mergeCell ref="V15:V16"/>
    <mergeCell ref="Q13:Q14"/>
    <mergeCell ref="R13:R14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W15:W16"/>
    <mergeCell ref="X15:X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9:G20"/>
    <mergeCell ref="P17:P18"/>
    <mergeCell ref="Q17:Q18"/>
    <mergeCell ref="H17:H18"/>
    <mergeCell ref="I17:I18"/>
    <mergeCell ref="J17:J18"/>
    <mergeCell ref="K17:K18"/>
    <mergeCell ref="L17:L18"/>
    <mergeCell ref="M17:M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X21:X22"/>
    <mergeCell ref="R21:R22"/>
    <mergeCell ref="S21:S22"/>
    <mergeCell ref="K19:K20"/>
    <mergeCell ref="L19:L20"/>
    <mergeCell ref="T17:T18"/>
    <mergeCell ref="U17:U18"/>
    <mergeCell ref="V17:V18"/>
    <mergeCell ref="N17:N18"/>
    <mergeCell ref="O17:O18"/>
    <mergeCell ref="X19:X20"/>
    <mergeCell ref="M19:M20"/>
    <mergeCell ref="N19:N20"/>
    <mergeCell ref="O19:O20"/>
    <mergeCell ref="P19:P20"/>
    <mergeCell ref="Q19:Q20"/>
    <mergeCell ref="R19:R20"/>
    <mergeCell ref="F21:F22"/>
    <mergeCell ref="G23:G24"/>
    <mergeCell ref="H23:H24"/>
    <mergeCell ref="I23:I24"/>
    <mergeCell ref="J23:J24"/>
    <mergeCell ref="W19:W20"/>
    <mergeCell ref="W21:W22"/>
    <mergeCell ref="H19:H20"/>
    <mergeCell ref="I19:I20"/>
    <mergeCell ref="J19:J20"/>
    <mergeCell ref="Q21:Q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N21:N22"/>
    <mergeCell ref="B21:B22"/>
    <mergeCell ref="C21:C22"/>
    <mergeCell ref="D21:D22"/>
    <mergeCell ref="E21:E22"/>
    <mergeCell ref="T21:T22"/>
    <mergeCell ref="U21:U22"/>
    <mergeCell ref="V21:V22"/>
    <mergeCell ref="G21:G22"/>
    <mergeCell ref="S23:S24"/>
    <mergeCell ref="T23:T24"/>
    <mergeCell ref="U23:U24"/>
    <mergeCell ref="V23:V24"/>
    <mergeCell ref="O21:O22"/>
    <mergeCell ref="P21:P22"/>
    <mergeCell ref="W25:W26"/>
    <mergeCell ref="X25:X26"/>
    <mergeCell ref="R25:R26"/>
    <mergeCell ref="S25:S26"/>
    <mergeCell ref="K23:K24"/>
    <mergeCell ref="L23:L24"/>
    <mergeCell ref="W23:W24"/>
    <mergeCell ref="X23:X24"/>
    <mergeCell ref="M23:M24"/>
    <mergeCell ref="N23:N24"/>
    <mergeCell ref="O23:O24"/>
    <mergeCell ref="P23:P24"/>
    <mergeCell ref="Q23:Q24"/>
    <mergeCell ref="R23:R24"/>
    <mergeCell ref="B25:B26"/>
    <mergeCell ref="C25:C26"/>
    <mergeCell ref="D25:D26"/>
    <mergeCell ref="E25:E26"/>
    <mergeCell ref="F25:F26"/>
    <mergeCell ref="G27:G28"/>
    <mergeCell ref="P25:P26"/>
    <mergeCell ref="Q25:Q26"/>
    <mergeCell ref="H25:H26"/>
    <mergeCell ref="I25:I26"/>
    <mergeCell ref="J25:J26"/>
    <mergeCell ref="K25:K26"/>
    <mergeCell ref="L25:L26"/>
    <mergeCell ref="M25:M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X29:X30"/>
    <mergeCell ref="R29:R30"/>
    <mergeCell ref="S29:S30"/>
    <mergeCell ref="K27:K28"/>
    <mergeCell ref="L27:L28"/>
    <mergeCell ref="T25:T26"/>
    <mergeCell ref="U25:U26"/>
    <mergeCell ref="V25:V26"/>
    <mergeCell ref="N25:N26"/>
    <mergeCell ref="O25:O26"/>
    <mergeCell ref="X27:X28"/>
    <mergeCell ref="M27:M28"/>
    <mergeCell ref="N27:N28"/>
    <mergeCell ref="O27:O28"/>
    <mergeCell ref="P27:P28"/>
    <mergeCell ref="Q27:Q28"/>
    <mergeCell ref="R27:R28"/>
    <mergeCell ref="F29:F30"/>
    <mergeCell ref="G31:G32"/>
    <mergeCell ref="H31:H32"/>
    <mergeCell ref="I31:I32"/>
    <mergeCell ref="J31:J32"/>
    <mergeCell ref="W27:W28"/>
    <mergeCell ref="W29:W30"/>
    <mergeCell ref="H27:H28"/>
    <mergeCell ref="I27:I28"/>
    <mergeCell ref="J27:J28"/>
    <mergeCell ref="O29:O30"/>
    <mergeCell ref="P29:P30"/>
    <mergeCell ref="Q29:Q30"/>
    <mergeCell ref="H29:H30"/>
    <mergeCell ref="I29:I30"/>
    <mergeCell ref="J29:J30"/>
    <mergeCell ref="K29:K30"/>
    <mergeCell ref="L29:L30"/>
    <mergeCell ref="M29:M30"/>
    <mergeCell ref="B31:B32"/>
    <mergeCell ref="C31:C32"/>
    <mergeCell ref="D31:D32"/>
    <mergeCell ref="E31:E32"/>
    <mergeCell ref="F31:F32"/>
    <mergeCell ref="N29:N30"/>
    <mergeCell ref="B29:B30"/>
    <mergeCell ref="C29:C30"/>
    <mergeCell ref="D29:D30"/>
    <mergeCell ref="E29:E30"/>
    <mergeCell ref="K31:K32"/>
    <mergeCell ref="L31:L32"/>
    <mergeCell ref="T29:T30"/>
    <mergeCell ref="U29:U30"/>
    <mergeCell ref="V29:V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</mergeCells>
  <pageMargins left="0.25" right="0.25" top="0.89015151515151514" bottom="0.31723484848484851" header="0.3" footer="0.3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 CUADRILLA DE LUMBREROS DEL 16 AL 30 DE ABRIL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0"/>
  <sheetViews>
    <sheetView view="pageLayout" zoomScale="50" zoomScaleNormal="40" zoomScaleSheetLayoutView="100" zoomScalePageLayoutView="50" workbookViewId="0">
      <selection activeCell="A4" sqref="A4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6.5546875" style="403" customWidth="1"/>
    <col min="14" max="14" width="24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26.66406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507" customFormat="1" ht="65.25" customHeight="1" x14ac:dyDescent="0.5">
      <c r="A1" s="508" t="s">
        <v>54</v>
      </c>
      <c r="B1" s="508" t="s">
        <v>53</v>
      </c>
      <c r="C1" s="524" t="s">
        <v>52</v>
      </c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 t="s">
        <v>51</v>
      </c>
      <c r="O1" s="524"/>
      <c r="P1" s="524"/>
      <c r="Q1" s="524"/>
      <c r="R1" s="524"/>
      <c r="S1" s="524"/>
      <c r="T1" s="523"/>
      <c r="U1" s="523"/>
      <c r="V1" s="523"/>
      <c r="W1" s="523"/>
      <c r="X1" s="508" t="s">
        <v>50</v>
      </c>
    </row>
    <row r="2" spans="1:24" s="507" customFormat="1" ht="65.25" customHeight="1" x14ac:dyDescent="0.45">
      <c r="A2" s="508"/>
      <c r="B2" s="508"/>
      <c r="C2" s="521" t="s">
        <v>49</v>
      </c>
      <c r="D2" s="521" t="s">
        <v>48</v>
      </c>
      <c r="E2" s="520" t="s">
        <v>26</v>
      </c>
      <c r="F2" s="516" t="s">
        <v>47</v>
      </c>
      <c r="G2" s="519" t="s">
        <v>46</v>
      </c>
      <c r="H2" s="519" t="s">
        <v>45</v>
      </c>
      <c r="I2" s="518" t="s">
        <v>25</v>
      </c>
      <c r="J2" s="516" t="s">
        <v>44</v>
      </c>
      <c r="K2" s="516" t="s">
        <v>43</v>
      </c>
      <c r="L2" s="516" t="s">
        <v>569</v>
      </c>
      <c r="M2" s="508" t="s">
        <v>35</v>
      </c>
      <c r="N2" s="514" t="s">
        <v>63</v>
      </c>
      <c r="O2" s="514" t="s">
        <v>40</v>
      </c>
      <c r="P2" s="513" t="s">
        <v>39</v>
      </c>
      <c r="Q2" s="512" t="s">
        <v>38</v>
      </c>
      <c r="R2" s="512" t="s">
        <v>37</v>
      </c>
      <c r="S2" s="512" t="s">
        <v>568</v>
      </c>
      <c r="T2" s="511" t="s">
        <v>35</v>
      </c>
      <c r="U2" s="509" t="s">
        <v>35</v>
      </c>
      <c r="V2" s="510" t="s">
        <v>34</v>
      </c>
      <c r="W2" s="509" t="s">
        <v>33</v>
      </c>
      <c r="X2" s="508"/>
    </row>
    <row r="3" spans="1:24" s="507" customFormat="1" ht="65.25" customHeight="1" x14ac:dyDescent="0.45">
      <c r="A3" s="510" t="s">
        <v>32</v>
      </c>
      <c r="B3" s="508"/>
      <c r="C3" s="521"/>
      <c r="D3" s="521"/>
      <c r="E3" s="520" t="s">
        <v>31</v>
      </c>
      <c r="F3" s="516" t="s">
        <v>567</v>
      </c>
      <c r="G3" s="519"/>
      <c r="H3" s="519"/>
      <c r="I3" s="518" t="s">
        <v>28</v>
      </c>
      <c r="J3" s="516" t="s">
        <v>29</v>
      </c>
      <c r="K3" s="517" t="s">
        <v>92</v>
      </c>
      <c r="L3" s="516" t="s">
        <v>91</v>
      </c>
      <c r="M3" s="508"/>
      <c r="N3" s="514"/>
      <c r="O3" s="514"/>
      <c r="P3" s="513" t="s">
        <v>25</v>
      </c>
      <c r="Q3" s="512" t="s">
        <v>24</v>
      </c>
      <c r="R3" s="512" t="s">
        <v>23</v>
      </c>
      <c r="S3" s="512" t="s">
        <v>22</v>
      </c>
      <c r="T3" s="511"/>
      <c r="U3" s="509" t="s">
        <v>21</v>
      </c>
      <c r="V3" s="510" t="s">
        <v>566</v>
      </c>
      <c r="W3" s="509" t="s">
        <v>19</v>
      </c>
      <c r="X3" s="508"/>
    </row>
    <row r="4" spans="1:24" s="504" customFormat="1" ht="65.25" customHeight="1" x14ac:dyDescent="0.45">
      <c r="A4" s="506" t="s">
        <v>565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</row>
    <row r="5" spans="1:24" ht="65.25" customHeight="1" x14ac:dyDescent="0.5">
      <c r="A5" s="481" t="s">
        <v>594</v>
      </c>
      <c r="B5" s="457"/>
      <c r="C5" s="457">
        <v>1201</v>
      </c>
      <c r="D5" s="457">
        <v>1200</v>
      </c>
      <c r="E5" s="456">
        <v>334.64</v>
      </c>
      <c r="F5" s="455">
        <v>15</v>
      </c>
      <c r="G5" s="454">
        <f>E5*F5</f>
        <v>5019.5999999999995</v>
      </c>
      <c r="H5" s="440">
        <v>0</v>
      </c>
      <c r="I5" s="440">
        <v>0</v>
      </c>
      <c r="J5" s="440"/>
      <c r="K5" s="440">
        <v>0</v>
      </c>
      <c r="L5" s="440">
        <v>0</v>
      </c>
      <c r="M5" s="440">
        <f>G5+H5+I5+J5+K5+L5</f>
        <v>5019.5999999999995</v>
      </c>
      <c r="N5" s="440">
        <v>527.02</v>
      </c>
      <c r="O5" s="440">
        <v>0</v>
      </c>
      <c r="P5" s="440">
        <v>0</v>
      </c>
      <c r="Q5" s="440">
        <v>0</v>
      </c>
      <c r="R5" s="440">
        <v>0</v>
      </c>
      <c r="S5" s="440">
        <v>0</v>
      </c>
      <c r="T5" s="440">
        <f>N5+O5+P5+Q5+R5+S5</f>
        <v>527.02</v>
      </c>
      <c r="U5" s="440">
        <f>M5-T5</f>
        <v>4492.58</v>
      </c>
      <c r="V5" s="440">
        <v>200.78</v>
      </c>
      <c r="W5" s="452">
        <f>U5-V5</f>
        <v>4291.8</v>
      </c>
      <c r="X5" s="457"/>
    </row>
    <row r="6" spans="1:24" ht="65.25" customHeight="1" x14ac:dyDescent="0.5">
      <c r="A6" s="502" t="s">
        <v>593</v>
      </c>
      <c r="B6" s="457"/>
      <c r="C6" s="457"/>
      <c r="D6" s="457"/>
      <c r="E6" s="456"/>
      <c r="F6" s="455"/>
      <c r="G6" s="454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52"/>
      <c r="X6" s="457"/>
    </row>
    <row r="7" spans="1:24" ht="65.25" customHeight="1" x14ac:dyDescent="0.5">
      <c r="A7" s="481" t="s">
        <v>592</v>
      </c>
      <c r="B7" s="457"/>
      <c r="C7" s="457">
        <v>1201</v>
      </c>
      <c r="D7" s="457">
        <v>1200</v>
      </c>
      <c r="E7" s="456">
        <v>360.54</v>
      </c>
      <c r="F7" s="455">
        <v>15</v>
      </c>
      <c r="G7" s="454">
        <f>E7*F7</f>
        <v>5408.1</v>
      </c>
      <c r="H7" s="440">
        <v>0</v>
      </c>
      <c r="I7" s="440">
        <v>0</v>
      </c>
      <c r="J7" s="440">
        <v>0</v>
      </c>
      <c r="K7" s="440">
        <v>0</v>
      </c>
      <c r="L7" s="440">
        <v>0</v>
      </c>
      <c r="M7" s="440">
        <f>G7+H7+I7+J7+K7+L7</f>
        <v>5408.1</v>
      </c>
      <c r="N7" s="440">
        <v>607.98</v>
      </c>
      <c r="O7" s="440">
        <v>0</v>
      </c>
      <c r="P7" s="440">
        <v>0</v>
      </c>
      <c r="Q7" s="440">
        <v>0</v>
      </c>
      <c r="R7" s="440">
        <v>0</v>
      </c>
      <c r="S7" s="440">
        <v>0</v>
      </c>
      <c r="T7" s="440">
        <f>N7+O7+P7+Q7+R7+S7</f>
        <v>607.98</v>
      </c>
      <c r="U7" s="440">
        <f>M7-T7</f>
        <v>4800.1200000000008</v>
      </c>
      <c r="V7" s="440">
        <v>216.32</v>
      </c>
      <c r="W7" s="452">
        <f>U7-V7</f>
        <v>4583.8000000000011</v>
      </c>
      <c r="X7" s="457"/>
    </row>
    <row r="8" spans="1:24" ht="65.25" customHeight="1" x14ac:dyDescent="0.5">
      <c r="A8" s="502" t="s">
        <v>591</v>
      </c>
      <c r="B8" s="457"/>
      <c r="C8" s="457"/>
      <c r="D8" s="457"/>
      <c r="E8" s="456"/>
      <c r="F8" s="455"/>
      <c r="G8" s="454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52"/>
      <c r="X8" s="457"/>
    </row>
    <row r="9" spans="1:24" s="496" customFormat="1" ht="65.25" customHeight="1" x14ac:dyDescent="0.5">
      <c r="A9" s="481" t="s">
        <v>590</v>
      </c>
      <c r="B9" s="530"/>
      <c r="C9" s="530">
        <v>1201</v>
      </c>
      <c r="D9" s="530">
        <v>1200</v>
      </c>
      <c r="E9" s="456">
        <v>160.56</v>
      </c>
      <c r="F9" s="531">
        <v>15</v>
      </c>
      <c r="G9" s="454">
        <f>E9*F9</f>
        <v>2408.4</v>
      </c>
      <c r="H9" s="452">
        <v>0</v>
      </c>
      <c r="I9" s="529">
        <v>0</v>
      </c>
      <c r="J9" s="529">
        <v>0</v>
      </c>
      <c r="K9" s="529">
        <v>0</v>
      </c>
      <c r="L9" s="529">
        <v>2.35</v>
      </c>
      <c r="M9" s="452">
        <f>G9+H9+I9+J9+K9+L9</f>
        <v>2410.75</v>
      </c>
      <c r="N9" s="452">
        <v>0</v>
      </c>
      <c r="O9" s="452">
        <v>0</v>
      </c>
      <c r="P9" s="452">
        <v>0</v>
      </c>
      <c r="Q9" s="440">
        <v>0</v>
      </c>
      <c r="R9" s="452">
        <v>0</v>
      </c>
      <c r="S9" s="452">
        <v>0</v>
      </c>
      <c r="T9" s="440">
        <f>N9+O9+P9+Q9+R9+S9</f>
        <v>0</v>
      </c>
      <c r="U9" s="452">
        <f>M9-T9</f>
        <v>2410.75</v>
      </c>
      <c r="V9" s="440">
        <v>0</v>
      </c>
      <c r="W9" s="452">
        <f>U9-V9</f>
        <v>2410.75</v>
      </c>
      <c r="X9" s="530"/>
    </row>
    <row r="10" spans="1:24" s="496" customFormat="1" ht="65.25" customHeight="1" x14ac:dyDescent="0.5">
      <c r="A10" s="502" t="s">
        <v>589</v>
      </c>
      <c r="B10" s="530"/>
      <c r="C10" s="530"/>
      <c r="D10" s="530"/>
      <c r="E10" s="456"/>
      <c r="F10" s="531"/>
      <c r="G10" s="454"/>
      <c r="H10" s="452"/>
      <c r="I10" s="529"/>
      <c r="J10" s="529"/>
      <c r="K10" s="529"/>
      <c r="L10" s="529"/>
      <c r="M10" s="452"/>
      <c r="N10" s="452"/>
      <c r="O10" s="452"/>
      <c r="P10" s="452"/>
      <c r="Q10" s="440"/>
      <c r="R10" s="452"/>
      <c r="S10" s="452"/>
      <c r="T10" s="440"/>
      <c r="U10" s="452"/>
      <c r="V10" s="440"/>
      <c r="W10" s="452"/>
      <c r="X10" s="530"/>
    </row>
    <row r="11" spans="1:24" ht="65.25" hidden="1" customHeight="1" x14ac:dyDescent="0.5">
      <c r="A11" s="484"/>
      <c r="B11" s="457"/>
      <c r="C11" s="457">
        <v>1201</v>
      </c>
      <c r="D11" s="457">
        <v>1200</v>
      </c>
      <c r="E11" s="456"/>
      <c r="F11" s="455"/>
      <c r="G11" s="454">
        <f>E11*F11</f>
        <v>0</v>
      </c>
      <c r="H11" s="440">
        <v>0</v>
      </c>
      <c r="I11" s="529">
        <v>0</v>
      </c>
      <c r="J11" s="529">
        <v>0</v>
      </c>
      <c r="K11" s="529">
        <v>0</v>
      </c>
      <c r="L11" s="529"/>
      <c r="M11" s="440">
        <f>G11+H11+I11+J11+K11+L11</f>
        <v>0</v>
      </c>
      <c r="N11" s="440"/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f>N11+O11+P11+Q11+R11+S11</f>
        <v>0</v>
      </c>
      <c r="U11" s="440">
        <f>M11-T11</f>
        <v>0</v>
      </c>
      <c r="V11" s="440"/>
      <c r="W11" s="452">
        <f>U11-V11</f>
        <v>0</v>
      </c>
      <c r="X11" s="457"/>
    </row>
    <row r="12" spans="1:24" ht="65.25" hidden="1" customHeight="1" x14ac:dyDescent="0.5">
      <c r="A12" s="501"/>
      <c r="B12" s="457"/>
      <c r="C12" s="457"/>
      <c r="D12" s="457"/>
      <c r="E12" s="456"/>
      <c r="F12" s="455"/>
      <c r="G12" s="454"/>
      <c r="H12" s="440"/>
      <c r="I12" s="529"/>
      <c r="J12" s="529"/>
      <c r="K12" s="529"/>
      <c r="L12" s="529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52"/>
      <c r="X12" s="457"/>
    </row>
    <row r="13" spans="1:24" ht="65.25" customHeight="1" x14ac:dyDescent="0.5">
      <c r="A13" s="481" t="s">
        <v>581</v>
      </c>
      <c r="B13" s="457"/>
      <c r="C13" s="457">
        <v>1201</v>
      </c>
      <c r="D13" s="457">
        <v>1200</v>
      </c>
      <c r="E13" s="456">
        <v>248.07</v>
      </c>
      <c r="F13" s="455">
        <v>15</v>
      </c>
      <c r="G13" s="454">
        <f>E13*F13</f>
        <v>3721.0499999999997</v>
      </c>
      <c r="H13" s="440">
        <v>0</v>
      </c>
      <c r="I13" s="453">
        <v>0</v>
      </c>
      <c r="J13" s="453"/>
      <c r="K13" s="453">
        <v>0</v>
      </c>
      <c r="L13" s="453">
        <v>0</v>
      </c>
      <c r="M13" s="440">
        <f>G13+H13+I13+J13+K13+L13</f>
        <v>3721.0499999999997</v>
      </c>
      <c r="N13" s="440">
        <v>304.45999999999998</v>
      </c>
      <c r="O13" s="440">
        <v>0</v>
      </c>
      <c r="P13" s="440">
        <v>0</v>
      </c>
      <c r="Q13" s="440">
        <v>0</v>
      </c>
      <c r="R13" s="440"/>
      <c r="S13" s="440">
        <v>0</v>
      </c>
      <c r="T13" s="440">
        <f>N13+O13+P13+Q13+R13+S13</f>
        <v>304.45999999999998</v>
      </c>
      <c r="U13" s="440">
        <f>M13-T13</f>
        <v>3416.5899999999997</v>
      </c>
      <c r="V13" s="440">
        <v>111.63</v>
      </c>
      <c r="W13" s="452">
        <f>U13-V13</f>
        <v>3304.9599999999996</v>
      </c>
      <c r="X13" s="457"/>
    </row>
    <row r="14" spans="1:24" ht="65.25" customHeight="1" x14ac:dyDescent="0.5">
      <c r="A14" s="502" t="s">
        <v>588</v>
      </c>
      <c r="B14" s="457"/>
      <c r="C14" s="457"/>
      <c r="D14" s="457"/>
      <c r="E14" s="456"/>
      <c r="F14" s="455"/>
      <c r="G14" s="454"/>
      <c r="H14" s="440"/>
      <c r="I14" s="453"/>
      <c r="J14" s="453"/>
      <c r="K14" s="453"/>
      <c r="L14" s="453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52"/>
      <c r="X14" s="457"/>
    </row>
    <row r="15" spans="1:24" ht="65.25" customHeight="1" x14ac:dyDescent="0.5">
      <c r="A15" s="481" t="s">
        <v>587</v>
      </c>
      <c r="B15" s="457"/>
      <c r="C15" s="457">
        <v>1201</v>
      </c>
      <c r="D15" s="457">
        <v>1200</v>
      </c>
      <c r="E15" s="456">
        <v>334.64</v>
      </c>
      <c r="F15" s="455">
        <v>15</v>
      </c>
      <c r="G15" s="454">
        <f>E15*F15</f>
        <v>5019.5999999999995</v>
      </c>
      <c r="H15" s="440">
        <v>0</v>
      </c>
      <c r="I15" s="453">
        <v>0</v>
      </c>
      <c r="J15" s="453">
        <v>0</v>
      </c>
      <c r="K15" s="453">
        <v>0</v>
      </c>
      <c r="L15" s="453">
        <v>0</v>
      </c>
      <c r="M15" s="440">
        <f>G15+H15+I15+J15+K15+L15</f>
        <v>5019.5999999999995</v>
      </c>
      <c r="N15" s="440">
        <v>527.02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f>N15+O15+P15+Q15+R15+S15</f>
        <v>527.02</v>
      </c>
      <c r="U15" s="440">
        <f>M15-T15</f>
        <v>4492.58</v>
      </c>
      <c r="V15" s="440">
        <v>200.78</v>
      </c>
      <c r="W15" s="452">
        <f>U15-V15</f>
        <v>4291.8</v>
      </c>
      <c r="X15" s="457"/>
    </row>
    <row r="16" spans="1:24" ht="65.25" customHeight="1" x14ac:dyDescent="0.5">
      <c r="A16" s="502" t="s">
        <v>586</v>
      </c>
      <c r="B16" s="457"/>
      <c r="C16" s="457"/>
      <c r="D16" s="457"/>
      <c r="E16" s="456"/>
      <c r="F16" s="455"/>
      <c r="G16" s="454"/>
      <c r="H16" s="440"/>
      <c r="I16" s="453"/>
      <c r="J16" s="453"/>
      <c r="K16" s="453"/>
      <c r="L16" s="453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52"/>
      <c r="X16" s="457"/>
    </row>
    <row r="17" spans="1:24" ht="65.25" customHeight="1" x14ac:dyDescent="0.5">
      <c r="A17" s="481" t="s">
        <v>550</v>
      </c>
      <c r="B17" s="457"/>
      <c r="C17" s="457">
        <v>1201</v>
      </c>
      <c r="D17" s="457">
        <v>1200</v>
      </c>
      <c r="E17" s="456">
        <v>249.6</v>
      </c>
      <c r="F17" s="455">
        <v>15</v>
      </c>
      <c r="G17" s="454">
        <f>E17*F17</f>
        <v>3744</v>
      </c>
      <c r="H17" s="440">
        <v>0</v>
      </c>
      <c r="I17" s="453">
        <v>0</v>
      </c>
      <c r="J17" s="453"/>
      <c r="K17" s="453">
        <v>0</v>
      </c>
      <c r="L17" s="453">
        <v>0</v>
      </c>
      <c r="M17" s="440">
        <f>G17+H17+I17+J17+K17+L17</f>
        <v>3744</v>
      </c>
      <c r="N17" s="440">
        <v>308.13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f>N17+O17+P17+Q17+R17+S17</f>
        <v>308.13</v>
      </c>
      <c r="U17" s="440">
        <f>M17-T17</f>
        <v>3435.87</v>
      </c>
      <c r="V17" s="440">
        <v>112.32</v>
      </c>
      <c r="W17" s="452">
        <f>U17-V17</f>
        <v>3323.5499999999997</v>
      </c>
      <c r="X17" s="457"/>
    </row>
    <row r="18" spans="1:24" ht="65.25" customHeight="1" x14ac:dyDescent="0.5">
      <c r="A18" s="502" t="s">
        <v>585</v>
      </c>
      <c r="B18" s="457"/>
      <c r="C18" s="457"/>
      <c r="D18" s="457"/>
      <c r="E18" s="456"/>
      <c r="F18" s="455"/>
      <c r="G18" s="454"/>
      <c r="H18" s="440"/>
      <c r="I18" s="453"/>
      <c r="J18" s="453"/>
      <c r="K18" s="453"/>
      <c r="L18" s="453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52"/>
      <c r="X18" s="457"/>
    </row>
    <row r="19" spans="1:24" ht="65.25" customHeight="1" x14ac:dyDescent="0.5">
      <c r="A19" s="481" t="s">
        <v>584</v>
      </c>
      <c r="B19" s="457"/>
      <c r="C19" s="457">
        <v>1201</v>
      </c>
      <c r="D19" s="457">
        <v>1200</v>
      </c>
      <c r="E19" s="456">
        <v>263.41000000000003</v>
      </c>
      <c r="F19" s="455">
        <v>15</v>
      </c>
      <c r="G19" s="454">
        <f>E19*F19</f>
        <v>3951.1500000000005</v>
      </c>
      <c r="H19" s="440">
        <v>0</v>
      </c>
      <c r="I19" s="453"/>
      <c r="J19" s="453"/>
      <c r="K19" s="453">
        <v>0</v>
      </c>
      <c r="L19" s="453">
        <v>0</v>
      </c>
      <c r="M19" s="440">
        <f>G19+H19+I19+J19+K19+L19</f>
        <v>3951.1500000000005</v>
      </c>
      <c r="N19" s="440">
        <v>341.27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f>N19+O19+P19+Q19+R19+S19</f>
        <v>341.27</v>
      </c>
      <c r="U19" s="440">
        <f>M19-T19</f>
        <v>3609.8800000000006</v>
      </c>
      <c r="V19" s="440"/>
      <c r="W19" s="452">
        <f>U19-V19</f>
        <v>3609.8800000000006</v>
      </c>
      <c r="X19" s="457"/>
    </row>
    <row r="20" spans="1:24" ht="65.25" customHeight="1" x14ac:dyDescent="0.5">
      <c r="A20" s="501" t="s">
        <v>583</v>
      </c>
      <c r="B20" s="457"/>
      <c r="C20" s="457"/>
      <c r="D20" s="457"/>
      <c r="E20" s="456"/>
      <c r="F20" s="455"/>
      <c r="G20" s="454"/>
      <c r="H20" s="440"/>
      <c r="I20" s="453"/>
      <c r="J20" s="453"/>
      <c r="K20" s="453"/>
      <c r="L20" s="453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52"/>
      <c r="X20" s="457"/>
    </row>
    <row r="21" spans="1:24" ht="65.25" customHeight="1" x14ac:dyDescent="0.5">
      <c r="A21" s="485" t="s">
        <v>104</v>
      </c>
      <c r="B21" s="457"/>
      <c r="C21" s="457">
        <v>1201</v>
      </c>
      <c r="D21" s="457">
        <v>1200</v>
      </c>
      <c r="E21" s="456">
        <v>221.66</v>
      </c>
      <c r="F21" s="455">
        <v>15</v>
      </c>
      <c r="G21" s="454">
        <f>E21*F21</f>
        <v>3324.9</v>
      </c>
      <c r="H21" s="440">
        <v>0</v>
      </c>
      <c r="I21" s="453">
        <v>0</v>
      </c>
      <c r="J21" s="453">
        <v>0</v>
      </c>
      <c r="K21" s="453">
        <v>0</v>
      </c>
      <c r="L21" s="453">
        <v>0</v>
      </c>
      <c r="M21" s="440">
        <f>G21+H21+I21+J21+K21+L21</f>
        <v>3324.9</v>
      </c>
      <c r="N21" s="440">
        <v>132.57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f>N21+O21+P21+Q21+R21+S21</f>
        <v>132.57</v>
      </c>
      <c r="U21" s="440">
        <f>M21-T21</f>
        <v>3192.33</v>
      </c>
      <c r="V21" s="440"/>
      <c r="W21" s="452">
        <f>U21-V21</f>
        <v>3192.33</v>
      </c>
      <c r="X21" s="457"/>
    </row>
    <row r="22" spans="1:24" ht="65.25" customHeight="1" x14ac:dyDescent="0.5">
      <c r="A22" s="527" t="s">
        <v>582</v>
      </c>
      <c r="B22" s="457"/>
      <c r="C22" s="457"/>
      <c r="D22" s="457"/>
      <c r="E22" s="456"/>
      <c r="F22" s="455"/>
      <c r="G22" s="454"/>
      <c r="H22" s="440"/>
      <c r="I22" s="453"/>
      <c r="J22" s="453"/>
      <c r="K22" s="453"/>
      <c r="L22" s="453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52"/>
      <c r="X22" s="457"/>
    </row>
    <row r="23" spans="1:24" ht="65.25" customHeight="1" x14ac:dyDescent="0.5">
      <c r="A23" s="485" t="s">
        <v>581</v>
      </c>
      <c r="B23" s="457"/>
      <c r="C23" s="457">
        <v>1201</v>
      </c>
      <c r="D23" s="457">
        <v>1200</v>
      </c>
      <c r="E23" s="456">
        <v>262.52999999999997</v>
      </c>
      <c r="F23" s="455">
        <v>15</v>
      </c>
      <c r="G23" s="454">
        <f>E23*F23</f>
        <v>3937.95</v>
      </c>
      <c r="H23" s="440">
        <v>0</v>
      </c>
      <c r="I23" s="453">
        <v>0</v>
      </c>
      <c r="J23" s="453">
        <v>0</v>
      </c>
      <c r="K23" s="453">
        <v>0</v>
      </c>
      <c r="L23" s="453">
        <v>0</v>
      </c>
      <c r="M23" s="440">
        <f>G23+H23+I23+J23+K23+L23</f>
        <v>3937.95</v>
      </c>
      <c r="N23" s="440">
        <v>339.16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f>N23+O23+P23+Q23+R23+S23</f>
        <v>339.16</v>
      </c>
      <c r="U23" s="440">
        <f>M23-T23</f>
        <v>3598.79</v>
      </c>
      <c r="V23" s="440">
        <v>118.14</v>
      </c>
      <c r="W23" s="452">
        <f>U23-V23</f>
        <v>3480.65</v>
      </c>
      <c r="X23" s="457"/>
    </row>
    <row r="24" spans="1:24" ht="65.25" customHeight="1" x14ac:dyDescent="0.5">
      <c r="A24" s="527" t="s">
        <v>580</v>
      </c>
      <c r="B24" s="457"/>
      <c r="C24" s="457"/>
      <c r="D24" s="457"/>
      <c r="E24" s="456"/>
      <c r="F24" s="455"/>
      <c r="G24" s="454"/>
      <c r="H24" s="440"/>
      <c r="I24" s="453"/>
      <c r="J24" s="453"/>
      <c r="K24" s="453"/>
      <c r="L24" s="453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52"/>
      <c r="X24" s="457"/>
    </row>
    <row r="25" spans="1:24" ht="65.25" customHeight="1" x14ac:dyDescent="0.5">
      <c r="A25" s="485" t="s">
        <v>579</v>
      </c>
      <c r="B25" s="457"/>
      <c r="C25" s="457">
        <v>1201</v>
      </c>
      <c r="D25" s="457">
        <v>1200</v>
      </c>
      <c r="E25" s="456">
        <v>288.42</v>
      </c>
      <c r="F25" s="455">
        <v>15</v>
      </c>
      <c r="G25" s="454">
        <f>E25*F25</f>
        <v>4326.3</v>
      </c>
      <c r="H25" s="440">
        <v>0</v>
      </c>
      <c r="I25" s="453">
        <v>0</v>
      </c>
      <c r="J25" s="453">
        <v>0</v>
      </c>
      <c r="K25" s="453">
        <v>0</v>
      </c>
      <c r="L25" s="453">
        <v>0</v>
      </c>
      <c r="M25" s="440">
        <f>G25+H25+I25+J25+K25+L25</f>
        <v>4326.3</v>
      </c>
      <c r="N25" s="440">
        <v>402.78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f>N25+O25+P25+Q25+R25+S25</f>
        <v>402.78</v>
      </c>
      <c r="U25" s="440">
        <f>M25-T25</f>
        <v>3923.5200000000004</v>
      </c>
      <c r="V25" s="440">
        <v>173.05</v>
      </c>
      <c r="W25" s="452">
        <f>U25-V25</f>
        <v>3750.4700000000003</v>
      </c>
      <c r="X25" s="457"/>
    </row>
    <row r="26" spans="1:24" ht="65.25" customHeight="1" x14ac:dyDescent="0.5">
      <c r="A26" s="527" t="s">
        <v>578</v>
      </c>
      <c r="B26" s="457"/>
      <c r="C26" s="457"/>
      <c r="D26" s="457"/>
      <c r="E26" s="456"/>
      <c r="F26" s="455"/>
      <c r="G26" s="454"/>
      <c r="H26" s="440"/>
      <c r="I26" s="453"/>
      <c r="J26" s="453"/>
      <c r="K26" s="453"/>
      <c r="L26" s="453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52"/>
      <c r="X26" s="457"/>
    </row>
    <row r="27" spans="1:24" ht="65.25" hidden="1" customHeight="1" x14ac:dyDescent="0.5">
      <c r="A27" s="481"/>
      <c r="B27" s="457"/>
      <c r="C27" s="457">
        <v>1201</v>
      </c>
      <c r="D27" s="457">
        <v>1200</v>
      </c>
      <c r="E27" s="456"/>
      <c r="F27" s="455"/>
      <c r="G27" s="454">
        <f>E27*F27</f>
        <v>0</v>
      </c>
      <c r="H27" s="440">
        <v>0</v>
      </c>
      <c r="I27" s="453"/>
      <c r="J27" s="453"/>
      <c r="K27" s="453">
        <v>0</v>
      </c>
      <c r="L27" s="453"/>
      <c r="M27" s="440">
        <f>G27+H27+I27+J27+K27+L27</f>
        <v>0</v>
      </c>
      <c r="N27" s="440"/>
      <c r="O27" s="440">
        <v>0</v>
      </c>
      <c r="P27" s="440"/>
      <c r="Q27" s="440">
        <v>0</v>
      </c>
      <c r="R27" s="440">
        <v>0</v>
      </c>
      <c r="S27" s="440">
        <v>0</v>
      </c>
      <c r="T27" s="440">
        <f>N27+O27+P27+Q27+R27+S27</f>
        <v>0</v>
      </c>
      <c r="U27" s="440">
        <f>M27-T27</f>
        <v>0</v>
      </c>
      <c r="V27" s="440">
        <f>G27*2%</f>
        <v>0</v>
      </c>
      <c r="W27" s="452">
        <f>U27-V27</f>
        <v>0</v>
      </c>
      <c r="X27" s="457"/>
    </row>
    <row r="28" spans="1:24" ht="65.25" hidden="1" customHeight="1" x14ac:dyDescent="0.5">
      <c r="A28" s="528"/>
      <c r="B28" s="457"/>
      <c r="C28" s="457"/>
      <c r="D28" s="457"/>
      <c r="E28" s="456"/>
      <c r="F28" s="455"/>
      <c r="G28" s="454"/>
      <c r="H28" s="440"/>
      <c r="I28" s="453"/>
      <c r="J28" s="453"/>
      <c r="K28" s="453"/>
      <c r="L28" s="453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52"/>
      <c r="X28" s="457"/>
    </row>
    <row r="29" spans="1:24" ht="65.25" customHeight="1" x14ac:dyDescent="0.5">
      <c r="A29" s="503" t="s">
        <v>451</v>
      </c>
      <c r="B29" s="457"/>
      <c r="C29" s="457">
        <v>1201</v>
      </c>
      <c r="D29" s="457">
        <v>1200</v>
      </c>
      <c r="E29" s="456">
        <v>274.87</v>
      </c>
      <c r="F29" s="455">
        <v>15</v>
      </c>
      <c r="G29" s="454">
        <f>E29*F29</f>
        <v>4123.05</v>
      </c>
      <c r="H29" s="440">
        <v>0</v>
      </c>
      <c r="I29" s="453">
        <v>0</v>
      </c>
      <c r="J29" s="453">
        <v>0</v>
      </c>
      <c r="K29" s="453">
        <v>0</v>
      </c>
      <c r="L29" s="453">
        <v>0</v>
      </c>
      <c r="M29" s="440">
        <f>G29+H29+I29+J29+K29+L29</f>
        <v>4123.05</v>
      </c>
      <c r="N29" s="440">
        <v>368.78</v>
      </c>
      <c r="O29" s="440">
        <v>47.08</v>
      </c>
      <c r="P29" s="440">
        <v>0</v>
      </c>
      <c r="Q29" s="440">
        <v>0</v>
      </c>
      <c r="R29" s="440">
        <v>0</v>
      </c>
      <c r="S29" s="440">
        <v>0</v>
      </c>
      <c r="T29" s="440">
        <f>N29+O29+P29+Q29+R29+S29</f>
        <v>415.85999999999996</v>
      </c>
      <c r="U29" s="440">
        <f>M29-T29</f>
        <v>3707.19</v>
      </c>
      <c r="V29" s="440">
        <v>0</v>
      </c>
      <c r="W29" s="452">
        <f>U29-V29</f>
        <v>3707.19</v>
      </c>
      <c r="X29" s="457"/>
    </row>
    <row r="30" spans="1:24" ht="65.25" customHeight="1" x14ac:dyDescent="0.5">
      <c r="A30" s="527" t="s">
        <v>577</v>
      </c>
      <c r="B30" s="457"/>
      <c r="C30" s="457"/>
      <c r="D30" s="457"/>
      <c r="E30" s="456"/>
      <c r="F30" s="455"/>
      <c r="G30" s="454"/>
      <c r="H30" s="440"/>
      <c r="I30" s="453"/>
      <c r="J30" s="453"/>
      <c r="K30" s="453"/>
      <c r="L30" s="453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52"/>
      <c r="X30" s="457"/>
    </row>
    <row r="31" spans="1:24" ht="65.25" customHeight="1" x14ac:dyDescent="0.5">
      <c r="A31" s="503" t="s">
        <v>576</v>
      </c>
      <c r="B31" s="457"/>
      <c r="C31" s="457">
        <v>1201</v>
      </c>
      <c r="D31" s="457">
        <v>1200</v>
      </c>
      <c r="E31" s="456">
        <v>288.42</v>
      </c>
      <c r="F31" s="455">
        <v>15</v>
      </c>
      <c r="G31" s="454">
        <f>E31*F31</f>
        <v>4326.3</v>
      </c>
      <c r="H31" s="440">
        <v>0</v>
      </c>
      <c r="I31" s="453">
        <v>0</v>
      </c>
      <c r="J31" s="453">
        <v>0</v>
      </c>
      <c r="K31" s="453">
        <v>0</v>
      </c>
      <c r="L31" s="453">
        <v>0</v>
      </c>
      <c r="M31" s="440">
        <f>G31+H31+I31+J31+K31+L31</f>
        <v>4326.3</v>
      </c>
      <c r="N31" s="440">
        <v>402.78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f>N31+O31+P31+Q31+R31+S31</f>
        <v>402.78</v>
      </c>
      <c r="U31" s="440">
        <f>M31-T31</f>
        <v>3923.5200000000004</v>
      </c>
      <c r="V31" s="440">
        <v>0</v>
      </c>
      <c r="W31" s="452">
        <f>U31-V31</f>
        <v>3923.5200000000004</v>
      </c>
      <c r="X31" s="457"/>
    </row>
    <row r="32" spans="1:24" ht="65.25" customHeight="1" x14ac:dyDescent="0.5">
      <c r="A32" s="527" t="s">
        <v>575</v>
      </c>
      <c r="B32" s="457"/>
      <c r="C32" s="457"/>
      <c r="D32" s="457"/>
      <c r="E32" s="456"/>
      <c r="F32" s="455"/>
      <c r="G32" s="454"/>
      <c r="H32" s="440"/>
      <c r="I32" s="453"/>
      <c r="J32" s="453"/>
      <c r="K32" s="453"/>
      <c r="L32" s="453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52"/>
      <c r="X32" s="457"/>
    </row>
    <row r="33" spans="1:24" ht="65.25" customHeight="1" x14ac:dyDescent="0.5">
      <c r="A33" s="503" t="s">
        <v>574</v>
      </c>
      <c r="B33" s="457"/>
      <c r="C33" s="457">
        <v>1201</v>
      </c>
      <c r="D33" s="457">
        <v>1200</v>
      </c>
      <c r="E33" s="456">
        <v>138.54</v>
      </c>
      <c r="F33" s="455">
        <v>15</v>
      </c>
      <c r="G33" s="454">
        <f>E33*F33</f>
        <v>2078.1</v>
      </c>
      <c r="H33" s="440">
        <v>0</v>
      </c>
      <c r="I33" s="453">
        <v>0</v>
      </c>
      <c r="J33" s="453">
        <v>0</v>
      </c>
      <c r="K33" s="453">
        <v>0</v>
      </c>
      <c r="L33" s="453">
        <v>66.7</v>
      </c>
      <c r="M33" s="440">
        <f>G33+H33+I33+J33+K33+L33</f>
        <v>2144.7999999999997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f>N33+O33+P33+Q33+R33+S33</f>
        <v>0</v>
      </c>
      <c r="U33" s="440">
        <f>M33-T33</f>
        <v>2144.7999999999997</v>
      </c>
      <c r="V33" s="440">
        <v>0</v>
      </c>
      <c r="W33" s="452">
        <f>U33-V33</f>
        <v>2144.7999999999997</v>
      </c>
      <c r="X33" s="457"/>
    </row>
    <row r="34" spans="1:24" ht="65.25" customHeight="1" x14ac:dyDescent="0.5">
      <c r="A34" s="527" t="s">
        <v>573</v>
      </c>
      <c r="B34" s="457"/>
      <c r="C34" s="457"/>
      <c r="D34" s="457"/>
      <c r="E34" s="456"/>
      <c r="F34" s="455"/>
      <c r="G34" s="454"/>
      <c r="H34" s="440"/>
      <c r="I34" s="453"/>
      <c r="J34" s="453"/>
      <c r="K34" s="453"/>
      <c r="L34" s="453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52"/>
      <c r="X34" s="457"/>
    </row>
    <row r="35" spans="1:24" ht="65.25" customHeight="1" x14ac:dyDescent="0.5">
      <c r="A35" s="503" t="s">
        <v>572</v>
      </c>
      <c r="B35" s="457"/>
      <c r="C35" s="457">
        <v>1201</v>
      </c>
      <c r="D35" s="457">
        <v>1200</v>
      </c>
      <c r="E35" s="456">
        <v>133.4</v>
      </c>
      <c r="F35" s="455">
        <v>15</v>
      </c>
      <c r="G35" s="454">
        <f>E35*F35</f>
        <v>2001</v>
      </c>
      <c r="H35" s="440">
        <v>0</v>
      </c>
      <c r="I35" s="453">
        <v>0</v>
      </c>
      <c r="J35" s="453">
        <v>0</v>
      </c>
      <c r="K35" s="453">
        <v>0</v>
      </c>
      <c r="L35" s="453">
        <v>71.66</v>
      </c>
      <c r="M35" s="440">
        <f>G35+H35+I35+J35+K35+L35</f>
        <v>2072.66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f>N35+O35+P35+Q35+R35+S35</f>
        <v>0</v>
      </c>
      <c r="U35" s="440">
        <f>M35-T35</f>
        <v>2072.66</v>
      </c>
      <c r="V35" s="440">
        <v>40.020000000000003</v>
      </c>
      <c r="W35" s="452">
        <f>U35-V35</f>
        <v>2032.6399999999999</v>
      </c>
      <c r="X35" s="457"/>
    </row>
    <row r="36" spans="1:24" ht="65.25" customHeight="1" x14ac:dyDescent="0.5">
      <c r="A36" s="527" t="s">
        <v>571</v>
      </c>
      <c r="B36" s="457"/>
      <c r="C36" s="457"/>
      <c r="D36" s="457"/>
      <c r="E36" s="456"/>
      <c r="F36" s="455"/>
      <c r="G36" s="454"/>
      <c r="H36" s="440"/>
      <c r="I36" s="453"/>
      <c r="J36" s="453"/>
      <c r="K36" s="453"/>
      <c r="L36" s="453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52"/>
      <c r="X36" s="457"/>
    </row>
    <row r="37" spans="1:24" s="525" customFormat="1" ht="65.25" customHeight="1" x14ac:dyDescent="0.5">
      <c r="A37" s="485" t="s">
        <v>570</v>
      </c>
      <c r="B37" s="467"/>
      <c r="C37" s="467"/>
      <c r="D37" s="467"/>
      <c r="E37" s="466"/>
      <c r="F37" s="526"/>
      <c r="G37" s="464">
        <f>SUM(G5:G36)</f>
        <v>53389.500000000007</v>
      </c>
      <c r="H37" s="464">
        <f>SUM(H5:H36)</f>
        <v>0</v>
      </c>
      <c r="I37" s="464">
        <f>SUM(I5:I36)</f>
        <v>0</v>
      </c>
      <c r="J37" s="464">
        <f>SUM(J5:J36)</f>
        <v>0</v>
      </c>
      <c r="K37" s="464">
        <f>SUM(K5:K36)</f>
        <v>0</v>
      </c>
      <c r="L37" s="464">
        <f>SUM(L5:L36)</f>
        <v>140.70999999999998</v>
      </c>
      <c r="M37" s="464">
        <f>SUM(M5:M36)</f>
        <v>53530.210000000006</v>
      </c>
      <c r="N37" s="464">
        <f>SUM(N5:N36)</f>
        <v>4261.95</v>
      </c>
      <c r="O37" s="464">
        <f>SUM(O5:O36)</f>
        <v>47.08</v>
      </c>
      <c r="P37" s="464">
        <f>SUM(P5:P36)</f>
        <v>0</v>
      </c>
      <c r="Q37" s="464">
        <f>SUM(Q5:Q36)</f>
        <v>0</v>
      </c>
      <c r="R37" s="464">
        <f>SUM(R5:R36)</f>
        <v>0</v>
      </c>
      <c r="S37" s="464">
        <f>SUM(S5:S36)</f>
        <v>0</v>
      </c>
      <c r="T37" s="464">
        <f>SUM(T5:T36)</f>
        <v>4309.0300000000007</v>
      </c>
      <c r="U37" s="464">
        <f>SUM(U5:U36)</f>
        <v>49221.180000000022</v>
      </c>
      <c r="V37" s="464">
        <f>SUM(V5:V36)</f>
        <v>1173.04</v>
      </c>
      <c r="W37" s="464">
        <f>SUM(W5:W36)</f>
        <v>48048.140000000014</v>
      </c>
      <c r="X37" s="467"/>
    </row>
    <row r="38" spans="1:24" s="507" customFormat="1" ht="65.25" hidden="1" customHeight="1" thickBot="1" x14ac:dyDescent="0.55000000000000004">
      <c r="A38" s="508" t="s">
        <v>54</v>
      </c>
      <c r="B38" s="508" t="s">
        <v>53</v>
      </c>
      <c r="C38" s="524" t="s">
        <v>52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 t="s">
        <v>51</v>
      </c>
      <c r="O38" s="524"/>
      <c r="P38" s="524"/>
      <c r="Q38" s="524"/>
      <c r="R38" s="524"/>
      <c r="S38" s="524"/>
      <c r="T38" s="523"/>
      <c r="U38" s="523"/>
      <c r="V38" s="523"/>
      <c r="W38" s="523"/>
      <c r="X38" s="508" t="s">
        <v>50</v>
      </c>
    </row>
    <row r="39" spans="1:24" s="507" customFormat="1" ht="195.75" customHeight="1" x14ac:dyDescent="0.45">
      <c r="A39" s="508"/>
      <c r="B39" s="508"/>
      <c r="C39" s="521" t="s">
        <v>49</v>
      </c>
      <c r="D39" s="521" t="s">
        <v>48</v>
      </c>
      <c r="E39" s="520" t="s">
        <v>26</v>
      </c>
      <c r="F39" s="516" t="s">
        <v>47</v>
      </c>
      <c r="G39" s="519" t="s">
        <v>46</v>
      </c>
      <c r="H39" s="519" t="s">
        <v>45</v>
      </c>
      <c r="I39" s="518" t="s">
        <v>25</v>
      </c>
      <c r="J39" s="516" t="s">
        <v>44</v>
      </c>
      <c r="K39" s="516" t="s">
        <v>43</v>
      </c>
      <c r="L39" s="516" t="s">
        <v>569</v>
      </c>
      <c r="M39" s="508" t="s">
        <v>35</v>
      </c>
      <c r="N39" s="522" t="s">
        <v>63</v>
      </c>
      <c r="O39" s="514" t="s">
        <v>40</v>
      </c>
      <c r="P39" s="513" t="s">
        <v>39</v>
      </c>
      <c r="Q39" s="512" t="s">
        <v>38</v>
      </c>
      <c r="R39" s="512" t="s">
        <v>37</v>
      </c>
      <c r="S39" s="512" t="s">
        <v>568</v>
      </c>
      <c r="T39" s="511" t="s">
        <v>35</v>
      </c>
      <c r="U39" s="509" t="s">
        <v>35</v>
      </c>
      <c r="V39" s="510" t="s">
        <v>34</v>
      </c>
      <c r="W39" s="509" t="s">
        <v>33</v>
      </c>
      <c r="X39" s="508"/>
    </row>
    <row r="40" spans="1:24" s="507" customFormat="1" ht="65.25" customHeight="1" x14ac:dyDescent="0.45">
      <c r="A40" s="510" t="s">
        <v>32</v>
      </c>
      <c r="B40" s="508"/>
      <c r="C40" s="521"/>
      <c r="D40" s="521"/>
      <c r="E40" s="520" t="s">
        <v>31</v>
      </c>
      <c r="F40" s="516" t="s">
        <v>567</v>
      </c>
      <c r="G40" s="519"/>
      <c r="H40" s="519"/>
      <c r="I40" s="518" t="s">
        <v>28</v>
      </c>
      <c r="J40" s="516" t="s">
        <v>29</v>
      </c>
      <c r="K40" s="517" t="s">
        <v>92</v>
      </c>
      <c r="L40" s="516" t="s">
        <v>91</v>
      </c>
      <c r="M40" s="508"/>
      <c r="N40" s="515"/>
      <c r="O40" s="514"/>
      <c r="P40" s="513" t="s">
        <v>25</v>
      </c>
      <c r="Q40" s="512" t="s">
        <v>24</v>
      </c>
      <c r="R40" s="512" t="s">
        <v>23</v>
      </c>
      <c r="S40" s="512" t="s">
        <v>22</v>
      </c>
      <c r="T40" s="511"/>
      <c r="U40" s="509" t="s">
        <v>21</v>
      </c>
      <c r="V40" s="510" t="s">
        <v>566</v>
      </c>
      <c r="W40" s="509" t="s">
        <v>19</v>
      </c>
      <c r="X40" s="508"/>
    </row>
    <row r="41" spans="1:24" s="504" customFormat="1" ht="65.25" customHeight="1" x14ac:dyDescent="0.45">
      <c r="A41" s="506" t="s">
        <v>565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</row>
    <row r="42" spans="1:24" ht="65.25" customHeight="1" x14ac:dyDescent="0.5">
      <c r="A42" s="485" t="s">
        <v>564</v>
      </c>
      <c r="B42" s="457"/>
      <c r="C42" s="457">
        <v>1201</v>
      </c>
      <c r="D42" s="457">
        <v>1200</v>
      </c>
      <c r="E42" s="456">
        <v>162.22</v>
      </c>
      <c r="F42" s="455">
        <v>15</v>
      </c>
      <c r="G42" s="454">
        <f>E42*F42</f>
        <v>2433.3000000000002</v>
      </c>
      <c r="H42" s="440">
        <v>0</v>
      </c>
      <c r="I42" s="453">
        <v>0</v>
      </c>
      <c r="J42" s="453">
        <v>0</v>
      </c>
      <c r="K42" s="453"/>
      <c r="L42" s="453">
        <v>0</v>
      </c>
      <c r="M42" s="440">
        <f>G42+H42+I42+J42+K42+L42</f>
        <v>2433.3000000000002</v>
      </c>
      <c r="N42" s="440">
        <v>0.36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f>N42+O42+P42+Q42+R42+S42</f>
        <v>0.36</v>
      </c>
      <c r="U42" s="440">
        <f>M42-T42</f>
        <v>2432.94</v>
      </c>
      <c r="V42" s="440"/>
      <c r="W42" s="452">
        <f>U42-V42</f>
        <v>2432.94</v>
      </c>
      <c r="X42" s="457"/>
    </row>
    <row r="43" spans="1:24" ht="65.25" customHeight="1" x14ac:dyDescent="0.5">
      <c r="A43" s="501" t="s">
        <v>563</v>
      </c>
      <c r="B43" s="457"/>
      <c r="C43" s="457"/>
      <c r="D43" s="457"/>
      <c r="E43" s="456"/>
      <c r="F43" s="455"/>
      <c r="G43" s="454"/>
      <c r="H43" s="440"/>
      <c r="I43" s="453"/>
      <c r="J43" s="453"/>
      <c r="K43" s="453"/>
      <c r="L43" s="453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52"/>
      <c r="X43" s="457"/>
    </row>
    <row r="44" spans="1:24" ht="65.25" customHeight="1" x14ac:dyDescent="0.5">
      <c r="A44" s="485" t="s">
        <v>562</v>
      </c>
      <c r="B44" s="457"/>
      <c r="C44" s="457">
        <v>1201</v>
      </c>
      <c r="D44" s="457">
        <v>1200</v>
      </c>
      <c r="E44" s="456">
        <v>142.73333</v>
      </c>
      <c r="F44" s="455">
        <v>15</v>
      </c>
      <c r="G44" s="454">
        <f>E44*F44</f>
        <v>2140.9999499999999</v>
      </c>
      <c r="H44" s="440">
        <v>0</v>
      </c>
      <c r="I44" s="453">
        <v>0</v>
      </c>
      <c r="J44" s="453">
        <v>0</v>
      </c>
      <c r="K44" s="453">
        <v>0</v>
      </c>
      <c r="L44" s="453">
        <v>59.85</v>
      </c>
      <c r="M44" s="440">
        <f>G44+H44+I44+J44+K44+L44</f>
        <v>2200.8499499999998</v>
      </c>
      <c r="N44" s="440">
        <v>0</v>
      </c>
      <c r="O44" s="440">
        <v>0</v>
      </c>
      <c r="P44" s="440"/>
      <c r="Q44" s="440">
        <v>0</v>
      </c>
      <c r="R44" s="440">
        <v>0</v>
      </c>
      <c r="S44" s="440">
        <v>0</v>
      </c>
      <c r="T44" s="440">
        <f>N44+O44+P44+Q44+R44+S44</f>
        <v>0</v>
      </c>
      <c r="U44" s="440">
        <f>M44-T44</f>
        <v>2200.8499499999998</v>
      </c>
      <c r="V44" s="440">
        <v>0</v>
      </c>
      <c r="W44" s="452">
        <f>U44-V44</f>
        <v>2200.8499499999998</v>
      </c>
      <c r="X44" s="457"/>
    </row>
    <row r="45" spans="1:24" ht="65.25" customHeight="1" x14ac:dyDescent="0.5">
      <c r="A45" s="502" t="s">
        <v>561</v>
      </c>
      <c r="B45" s="457"/>
      <c r="C45" s="457"/>
      <c r="D45" s="457"/>
      <c r="E45" s="456"/>
      <c r="F45" s="455"/>
      <c r="G45" s="454"/>
      <c r="H45" s="440"/>
      <c r="I45" s="453"/>
      <c r="J45" s="453"/>
      <c r="K45" s="453"/>
      <c r="L45" s="453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52"/>
      <c r="X45" s="457"/>
    </row>
    <row r="46" spans="1:24" ht="65.25" customHeight="1" x14ac:dyDescent="0.5">
      <c r="A46" s="439" t="s">
        <v>560</v>
      </c>
      <c r="B46" s="457"/>
      <c r="C46" s="457">
        <v>1201</v>
      </c>
      <c r="D46" s="457">
        <v>1200</v>
      </c>
      <c r="E46" s="456">
        <v>165.24</v>
      </c>
      <c r="F46" s="455">
        <v>15</v>
      </c>
      <c r="G46" s="454">
        <f>E46*F46</f>
        <v>2478.6000000000004</v>
      </c>
      <c r="H46" s="440">
        <v>0</v>
      </c>
      <c r="I46" s="453">
        <v>0</v>
      </c>
      <c r="J46" s="453"/>
      <c r="K46" s="453">
        <v>0</v>
      </c>
      <c r="L46" s="453">
        <v>0</v>
      </c>
      <c r="M46" s="440">
        <f>G46+H46+I46+J46+K46+L46</f>
        <v>2478.6000000000004</v>
      </c>
      <c r="N46" s="440">
        <v>5.29</v>
      </c>
      <c r="O46" s="440">
        <v>0</v>
      </c>
      <c r="P46" s="440">
        <v>0</v>
      </c>
      <c r="Q46" s="440">
        <v>0</v>
      </c>
      <c r="R46" s="440">
        <v>0</v>
      </c>
      <c r="S46" s="440">
        <v>0</v>
      </c>
      <c r="T46" s="440">
        <f>N46+O46+P46+Q46+R46+S46</f>
        <v>5.29</v>
      </c>
      <c r="U46" s="440">
        <f>M46-T46</f>
        <v>2473.3100000000004</v>
      </c>
      <c r="V46" s="440">
        <v>0</v>
      </c>
      <c r="W46" s="452">
        <f>U46-V46</f>
        <v>2473.3100000000004</v>
      </c>
      <c r="X46" s="457"/>
    </row>
    <row r="47" spans="1:24" ht="65.25" customHeight="1" x14ac:dyDescent="0.5">
      <c r="A47" s="429" t="s">
        <v>559</v>
      </c>
      <c r="B47" s="457"/>
      <c r="C47" s="457"/>
      <c r="D47" s="457"/>
      <c r="E47" s="456"/>
      <c r="F47" s="455"/>
      <c r="G47" s="454"/>
      <c r="H47" s="440"/>
      <c r="I47" s="453"/>
      <c r="J47" s="453"/>
      <c r="K47" s="453"/>
      <c r="L47" s="453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52"/>
      <c r="X47" s="457"/>
    </row>
    <row r="48" spans="1:24" ht="65.25" customHeight="1" x14ac:dyDescent="0.5">
      <c r="A48" s="485" t="s">
        <v>558</v>
      </c>
      <c r="B48" s="457"/>
      <c r="C48" s="457">
        <v>1201</v>
      </c>
      <c r="D48" s="457">
        <v>1200</v>
      </c>
      <c r="E48" s="456">
        <v>191.13</v>
      </c>
      <c r="F48" s="455">
        <v>15</v>
      </c>
      <c r="G48" s="454">
        <f>E48*F48</f>
        <v>2866.95</v>
      </c>
      <c r="H48" s="440">
        <v>0</v>
      </c>
      <c r="I48" s="477">
        <v>0</v>
      </c>
      <c r="J48" s="453"/>
      <c r="K48" s="453">
        <v>0</v>
      </c>
      <c r="L48" s="453">
        <v>0</v>
      </c>
      <c r="M48" s="440">
        <f>G48+H48+I48+J48+K48+L48</f>
        <v>2866.95</v>
      </c>
      <c r="N48" s="440">
        <v>62.46</v>
      </c>
      <c r="O48" s="440">
        <f>G48*1.1875%</f>
        <v>34.045031250000001</v>
      </c>
      <c r="P48" s="440">
        <v>0</v>
      </c>
      <c r="Q48" s="440">
        <v>0</v>
      </c>
      <c r="R48" s="440"/>
      <c r="S48" s="440">
        <v>0</v>
      </c>
      <c r="T48" s="440">
        <f>N48+O48+P48+Q48+R48+S48</f>
        <v>96.505031250000002</v>
      </c>
      <c r="U48" s="440">
        <f>M48-T48</f>
        <v>2770.44496875</v>
      </c>
      <c r="V48" s="440"/>
      <c r="W48" s="452">
        <f>U48-V48</f>
        <v>2770.44496875</v>
      </c>
      <c r="X48" s="457"/>
    </row>
    <row r="49" spans="1:26" ht="65.25" customHeight="1" x14ac:dyDescent="0.5">
      <c r="A49" s="502" t="s">
        <v>557</v>
      </c>
      <c r="B49" s="457"/>
      <c r="C49" s="457"/>
      <c r="D49" s="457"/>
      <c r="E49" s="456"/>
      <c r="F49" s="455"/>
      <c r="G49" s="454"/>
      <c r="H49" s="440"/>
      <c r="I49" s="477"/>
      <c r="J49" s="453"/>
      <c r="K49" s="453"/>
      <c r="L49" s="453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52"/>
      <c r="X49" s="457"/>
    </row>
    <row r="50" spans="1:26" ht="65.25" customHeight="1" x14ac:dyDescent="0.5">
      <c r="A50" s="503" t="s">
        <v>556</v>
      </c>
      <c r="B50" s="457"/>
      <c r="C50" s="457">
        <v>1201</v>
      </c>
      <c r="D50" s="457">
        <v>1200</v>
      </c>
      <c r="E50" s="456">
        <v>179.66659999999999</v>
      </c>
      <c r="F50" s="455">
        <v>15</v>
      </c>
      <c r="G50" s="454">
        <f>E50*F50</f>
        <v>2694.9989999999998</v>
      </c>
      <c r="H50" s="440">
        <v>0</v>
      </c>
      <c r="I50" s="453">
        <v>0</v>
      </c>
      <c r="J50" s="477"/>
      <c r="K50" s="453">
        <v>0</v>
      </c>
      <c r="L50" s="453">
        <v>0</v>
      </c>
      <c r="M50" s="440">
        <f>G50+H50+I50+J50+K50+L50</f>
        <v>2694.9989999999998</v>
      </c>
      <c r="N50" s="440">
        <v>43.75</v>
      </c>
      <c r="O50" s="440">
        <v>0</v>
      </c>
      <c r="P50" s="440">
        <v>0</v>
      </c>
      <c r="Q50" s="440">
        <v>0</v>
      </c>
      <c r="R50" s="440">
        <v>0</v>
      </c>
      <c r="S50" s="440">
        <v>0</v>
      </c>
      <c r="T50" s="440">
        <f>N50+O50+P50+Q50+R50+S50</f>
        <v>43.75</v>
      </c>
      <c r="U50" s="440">
        <f>M50-T50</f>
        <v>2651.2489999999998</v>
      </c>
      <c r="V50" s="440"/>
      <c r="W50" s="452">
        <f>U50-V50</f>
        <v>2651.2489999999998</v>
      </c>
      <c r="X50" s="457"/>
    </row>
    <row r="51" spans="1:26" ht="65.25" customHeight="1" x14ac:dyDescent="0.5">
      <c r="A51" s="502" t="s">
        <v>555</v>
      </c>
      <c r="B51" s="457"/>
      <c r="C51" s="457"/>
      <c r="D51" s="457"/>
      <c r="E51" s="456"/>
      <c r="F51" s="455"/>
      <c r="G51" s="454"/>
      <c r="H51" s="440"/>
      <c r="I51" s="453"/>
      <c r="J51" s="477"/>
      <c r="K51" s="453"/>
      <c r="L51" s="453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52"/>
      <c r="X51" s="457"/>
    </row>
    <row r="52" spans="1:26" ht="65.25" customHeight="1" x14ac:dyDescent="0.5">
      <c r="A52" s="503" t="s">
        <v>554</v>
      </c>
      <c r="B52" s="457"/>
      <c r="C52" s="457">
        <v>1201</v>
      </c>
      <c r="D52" s="457">
        <v>1200</v>
      </c>
      <c r="E52" s="456">
        <v>230.02</v>
      </c>
      <c r="F52" s="455">
        <v>15</v>
      </c>
      <c r="G52" s="454">
        <f>E52*F52</f>
        <v>3450.3</v>
      </c>
      <c r="H52" s="440">
        <v>0</v>
      </c>
      <c r="I52" s="453">
        <v>0</v>
      </c>
      <c r="J52" s="453">
        <v>0</v>
      </c>
      <c r="K52" s="453">
        <v>0</v>
      </c>
      <c r="L52" s="453">
        <v>0</v>
      </c>
      <c r="M52" s="440">
        <f>G52+H52+I52+J52+K52+L52</f>
        <v>3450.3</v>
      </c>
      <c r="N52" s="440">
        <v>146.21</v>
      </c>
      <c r="O52" s="440">
        <v>0</v>
      </c>
      <c r="P52" s="440">
        <v>0</v>
      </c>
      <c r="Q52" s="440">
        <v>0</v>
      </c>
      <c r="R52" s="440">
        <v>0</v>
      </c>
      <c r="S52" s="440">
        <v>0</v>
      </c>
      <c r="T52" s="440">
        <f>N52+O52+P52+Q52+R52+S52</f>
        <v>146.21</v>
      </c>
      <c r="U52" s="440">
        <f>M52-T52</f>
        <v>3304.09</v>
      </c>
      <c r="V52" s="440">
        <v>103.51</v>
      </c>
      <c r="W52" s="452">
        <f>U52-V52</f>
        <v>3200.58</v>
      </c>
      <c r="X52" s="457"/>
    </row>
    <row r="53" spans="1:26" ht="65.25" customHeight="1" x14ac:dyDescent="0.5">
      <c r="A53" s="502" t="s">
        <v>553</v>
      </c>
      <c r="B53" s="457"/>
      <c r="C53" s="457"/>
      <c r="D53" s="457"/>
      <c r="E53" s="456"/>
      <c r="F53" s="455"/>
      <c r="G53" s="454"/>
      <c r="H53" s="440"/>
      <c r="I53" s="453"/>
      <c r="J53" s="453"/>
      <c r="K53" s="453"/>
      <c r="L53" s="453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52"/>
      <c r="X53" s="457"/>
    </row>
    <row r="54" spans="1:26" ht="65.25" customHeight="1" x14ac:dyDescent="0.5">
      <c r="A54" s="485" t="s">
        <v>552</v>
      </c>
      <c r="B54" s="457"/>
      <c r="C54" s="457">
        <v>1201</v>
      </c>
      <c r="D54" s="457">
        <v>1200</v>
      </c>
      <c r="E54" s="456">
        <v>183.6</v>
      </c>
      <c r="F54" s="455">
        <v>15</v>
      </c>
      <c r="G54" s="454">
        <f>E54*F54</f>
        <v>2754</v>
      </c>
      <c r="H54" s="440">
        <v>0</v>
      </c>
      <c r="I54" s="453">
        <v>0</v>
      </c>
      <c r="J54" s="453">
        <v>0</v>
      </c>
      <c r="K54" s="453">
        <v>0</v>
      </c>
      <c r="L54" s="453">
        <v>0</v>
      </c>
      <c r="M54" s="440">
        <f>G54+H54+I54+J54+K54+L54</f>
        <v>2754</v>
      </c>
      <c r="N54" s="440">
        <v>50.17</v>
      </c>
      <c r="O54" s="440">
        <v>0</v>
      </c>
      <c r="P54" s="440">
        <v>0</v>
      </c>
      <c r="Q54" s="440">
        <v>0</v>
      </c>
      <c r="R54" s="440">
        <v>0</v>
      </c>
      <c r="S54" s="440">
        <v>0</v>
      </c>
      <c r="T54" s="440">
        <f>N54+O54+P54+Q54+R54+S54</f>
        <v>50.17</v>
      </c>
      <c r="U54" s="440">
        <f>M54-T54</f>
        <v>2703.83</v>
      </c>
      <c r="V54" s="440">
        <v>0</v>
      </c>
      <c r="W54" s="452">
        <f>U54-V54</f>
        <v>2703.83</v>
      </c>
      <c r="X54" s="457"/>
    </row>
    <row r="55" spans="1:26" ht="65.25" customHeight="1" x14ac:dyDescent="0.5">
      <c r="A55" s="501" t="s">
        <v>551</v>
      </c>
      <c r="B55" s="457"/>
      <c r="C55" s="457"/>
      <c r="D55" s="457"/>
      <c r="E55" s="456"/>
      <c r="F55" s="455"/>
      <c r="G55" s="454"/>
      <c r="H55" s="440"/>
      <c r="I55" s="453"/>
      <c r="J55" s="453"/>
      <c r="K55" s="453"/>
      <c r="L55" s="453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52"/>
      <c r="X55" s="457"/>
    </row>
    <row r="56" spans="1:26" ht="65.25" customHeight="1" x14ac:dyDescent="0.5">
      <c r="A56" s="441" t="s">
        <v>550</v>
      </c>
      <c r="B56" s="495"/>
      <c r="C56" s="457">
        <v>1201</v>
      </c>
      <c r="D56" s="457">
        <v>1200</v>
      </c>
      <c r="E56" s="456">
        <v>249.6</v>
      </c>
      <c r="F56" s="455">
        <v>15</v>
      </c>
      <c r="G56" s="454">
        <f>E56*F56</f>
        <v>3744</v>
      </c>
      <c r="H56" s="440"/>
      <c r="I56" s="453">
        <v>0</v>
      </c>
      <c r="J56" s="453">
        <v>0</v>
      </c>
      <c r="K56" s="453"/>
      <c r="L56" s="453">
        <v>0</v>
      </c>
      <c r="M56" s="440">
        <f>G56+H56+I56+J56+K56+L56</f>
        <v>3744</v>
      </c>
      <c r="N56" s="440">
        <v>308.13</v>
      </c>
      <c r="O56" s="440"/>
      <c r="P56" s="440"/>
      <c r="Q56" s="440"/>
      <c r="R56" s="440"/>
      <c r="S56" s="440"/>
      <c r="T56" s="440">
        <f>N56+O56+P56+Q56+R56+S56</f>
        <v>308.13</v>
      </c>
      <c r="U56" s="440">
        <f>M56-T56</f>
        <v>3435.87</v>
      </c>
      <c r="V56" s="440">
        <v>112.32</v>
      </c>
      <c r="W56" s="452">
        <f>U56-V56</f>
        <v>3323.5499999999997</v>
      </c>
      <c r="X56" s="457"/>
    </row>
    <row r="57" spans="1:26" ht="65.25" customHeight="1" x14ac:dyDescent="0.5">
      <c r="A57" s="500" t="s">
        <v>549</v>
      </c>
      <c r="B57" s="499"/>
      <c r="C57" s="457"/>
      <c r="D57" s="457"/>
      <c r="E57" s="456"/>
      <c r="F57" s="455"/>
      <c r="G57" s="454"/>
      <c r="H57" s="440"/>
      <c r="I57" s="453"/>
      <c r="J57" s="453"/>
      <c r="K57" s="453"/>
      <c r="L57" s="453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52"/>
      <c r="X57" s="457"/>
    </row>
    <row r="58" spans="1:26" ht="62.25" hidden="1" customHeight="1" x14ac:dyDescent="0.5">
      <c r="A58" s="497"/>
      <c r="B58" s="499"/>
      <c r="C58" s="457">
        <v>1201</v>
      </c>
      <c r="D58" s="457">
        <v>1200</v>
      </c>
      <c r="E58" s="456"/>
      <c r="F58" s="455"/>
      <c r="G58" s="454">
        <f>E58*F58</f>
        <v>0</v>
      </c>
      <c r="H58" s="440"/>
      <c r="I58" s="453"/>
      <c r="J58" s="453"/>
      <c r="K58" s="453"/>
      <c r="L58" s="453"/>
      <c r="M58" s="440">
        <f>G58+H58+I58+J58+K58+L58</f>
        <v>0</v>
      </c>
      <c r="N58" s="440"/>
      <c r="O58" s="440"/>
      <c r="P58" s="440"/>
      <c r="Q58" s="440"/>
      <c r="R58" s="440"/>
      <c r="S58" s="440"/>
      <c r="T58" s="440">
        <f>N58+O58+P58+Q58+R58+S58</f>
        <v>0</v>
      </c>
      <c r="U58" s="440">
        <f>M58-T58</f>
        <v>0</v>
      </c>
      <c r="V58" s="440">
        <f>G58*3%</f>
        <v>0</v>
      </c>
      <c r="W58" s="452">
        <f>U58-V58</f>
        <v>0</v>
      </c>
      <c r="X58" s="457"/>
    </row>
    <row r="59" spans="1:26" s="496" customFormat="1" ht="65.25" hidden="1" customHeight="1" x14ac:dyDescent="0.5">
      <c r="A59" s="498"/>
      <c r="B59" s="493"/>
      <c r="C59" s="457"/>
      <c r="D59" s="457"/>
      <c r="E59" s="456"/>
      <c r="F59" s="455"/>
      <c r="G59" s="454"/>
      <c r="H59" s="440"/>
      <c r="I59" s="453"/>
      <c r="J59" s="453"/>
      <c r="K59" s="453"/>
      <c r="L59" s="453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52"/>
      <c r="X59" s="457"/>
    </row>
    <row r="60" spans="1:26" s="496" customFormat="1" ht="65.25" hidden="1" customHeight="1" x14ac:dyDescent="0.5">
      <c r="A60" s="497" t="s">
        <v>548</v>
      </c>
      <c r="B60" s="495"/>
      <c r="C60" s="457">
        <v>1201</v>
      </c>
      <c r="D60" s="457">
        <v>1200</v>
      </c>
      <c r="E60" s="456"/>
      <c r="F60" s="455"/>
      <c r="G60" s="454">
        <f>E60*F60</f>
        <v>0</v>
      </c>
      <c r="H60" s="440"/>
      <c r="I60" s="453"/>
      <c r="J60" s="453"/>
      <c r="K60" s="453"/>
      <c r="L60" s="453"/>
      <c r="M60" s="440">
        <f>G60+H60+I60+J60+K60+L60</f>
        <v>0</v>
      </c>
      <c r="N60" s="440"/>
      <c r="O60" s="440"/>
      <c r="P60" s="440"/>
      <c r="Q60" s="440"/>
      <c r="R60" s="440"/>
      <c r="S60" s="440"/>
      <c r="T60" s="440">
        <f>N60+O60+P60+Q60+R60+S60</f>
        <v>0</v>
      </c>
      <c r="U60" s="440">
        <f>M60-T60</f>
        <v>0</v>
      </c>
      <c r="V60" s="440">
        <f>G60*2%</f>
        <v>0</v>
      </c>
      <c r="W60" s="452">
        <f>U60-V60</f>
        <v>0</v>
      </c>
      <c r="X60" s="457"/>
    </row>
    <row r="61" spans="1:26" ht="65.25" hidden="1" customHeight="1" x14ac:dyDescent="0.5">
      <c r="A61" s="492"/>
      <c r="B61" s="495"/>
      <c r="C61" s="457"/>
      <c r="D61" s="457"/>
      <c r="E61" s="456"/>
      <c r="F61" s="455"/>
      <c r="G61" s="454"/>
      <c r="H61" s="440"/>
      <c r="I61" s="453"/>
      <c r="J61" s="453"/>
      <c r="K61" s="453"/>
      <c r="L61" s="453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52"/>
      <c r="X61" s="457"/>
    </row>
    <row r="62" spans="1:26" ht="65.25" hidden="1" customHeight="1" x14ac:dyDescent="0.5">
      <c r="A62" s="482"/>
      <c r="B62" s="495"/>
      <c r="C62" s="457">
        <v>1201</v>
      </c>
      <c r="D62" s="457">
        <v>1200</v>
      </c>
      <c r="E62" s="456"/>
      <c r="F62" s="455"/>
      <c r="G62" s="454">
        <f>E62*F62</f>
        <v>0</v>
      </c>
      <c r="H62" s="440"/>
      <c r="I62" s="453"/>
      <c r="J62" s="453"/>
      <c r="K62" s="453"/>
      <c r="L62" s="453"/>
      <c r="M62" s="440">
        <f>G62+H62+I62+J62+K62+L62</f>
        <v>0</v>
      </c>
      <c r="N62" s="440"/>
      <c r="O62" s="440"/>
      <c r="P62" s="440"/>
      <c r="Q62" s="440"/>
      <c r="R62" s="440"/>
      <c r="S62" s="440"/>
      <c r="T62" s="440">
        <f>N62+O62+P62+Q62+R62+S62</f>
        <v>0</v>
      </c>
      <c r="U62" s="440">
        <f>M62-T62</f>
        <v>0</v>
      </c>
      <c r="V62" s="440"/>
      <c r="W62" s="452">
        <f>U62-V62</f>
        <v>0</v>
      </c>
      <c r="X62" s="457"/>
    </row>
    <row r="63" spans="1:26" ht="65.25" hidden="1" customHeight="1" x14ac:dyDescent="0.5">
      <c r="A63" s="429"/>
      <c r="B63" s="495"/>
      <c r="C63" s="457"/>
      <c r="D63" s="457"/>
      <c r="E63" s="456"/>
      <c r="F63" s="455"/>
      <c r="G63" s="454"/>
      <c r="H63" s="440"/>
      <c r="I63" s="453"/>
      <c r="J63" s="453"/>
      <c r="K63" s="453"/>
      <c r="L63" s="453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52"/>
      <c r="X63" s="457"/>
      <c r="Z63" s="489"/>
    </row>
    <row r="64" spans="1:26" ht="78.75" hidden="1" customHeight="1" x14ac:dyDescent="0.5">
      <c r="A64" s="494" t="s">
        <v>547</v>
      </c>
      <c r="B64" s="493"/>
      <c r="C64" s="457">
        <v>1201</v>
      </c>
      <c r="D64" s="457">
        <v>1200</v>
      </c>
      <c r="E64" s="456"/>
      <c r="F64" s="455"/>
      <c r="G64" s="454">
        <f>E64*F64</f>
        <v>0</v>
      </c>
      <c r="H64" s="440"/>
      <c r="I64" s="453">
        <v>0</v>
      </c>
      <c r="J64" s="453"/>
      <c r="K64" s="453"/>
      <c r="L64" s="453"/>
      <c r="M64" s="440">
        <f>G64+H64+I64+J64+K64+L64</f>
        <v>0</v>
      </c>
      <c r="N64" s="440"/>
      <c r="O64" s="440"/>
      <c r="P64" s="440"/>
      <c r="Q64" s="440"/>
      <c r="R64" s="440"/>
      <c r="S64" s="440"/>
      <c r="T64" s="440">
        <f>N64+O64+P64+Q64+R64+S64</f>
        <v>0</v>
      </c>
      <c r="U64" s="440">
        <f>M64-T64</f>
        <v>0</v>
      </c>
      <c r="V64" s="440"/>
      <c r="W64" s="452">
        <f>U64-V64</f>
        <v>0</v>
      </c>
      <c r="X64" s="457"/>
      <c r="Z64" s="489"/>
    </row>
    <row r="65" spans="1:26" ht="84.75" hidden="1" customHeight="1" x14ac:dyDescent="0.5">
      <c r="A65" s="492"/>
      <c r="B65" s="491"/>
      <c r="C65" s="457"/>
      <c r="D65" s="457"/>
      <c r="E65" s="456"/>
      <c r="F65" s="455"/>
      <c r="G65" s="454"/>
      <c r="H65" s="440"/>
      <c r="I65" s="453"/>
      <c r="J65" s="453"/>
      <c r="K65" s="453"/>
      <c r="L65" s="453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52"/>
      <c r="X65" s="457"/>
      <c r="Z65" s="489"/>
    </row>
    <row r="66" spans="1:26" ht="68.25" hidden="1" customHeight="1" x14ac:dyDescent="0.5">
      <c r="A66" s="439"/>
      <c r="B66" s="428"/>
      <c r="C66" s="457">
        <v>1201</v>
      </c>
      <c r="D66" s="457">
        <v>1200</v>
      </c>
      <c r="E66" s="456"/>
      <c r="F66" s="478"/>
      <c r="G66" s="454">
        <f>E66*F66</f>
        <v>0</v>
      </c>
      <c r="H66" s="440"/>
      <c r="I66" s="453"/>
      <c r="J66" s="453"/>
      <c r="K66" s="453"/>
      <c r="L66" s="453"/>
      <c r="M66" s="440">
        <f>G66+H66+I66+J66+K66+L66</f>
        <v>0</v>
      </c>
      <c r="N66" s="440"/>
      <c r="O66" s="440"/>
      <c r="P66" s="440"/>
      <c r="Q66" s="440"/>
      <c r="R66" s="440"/>
      <c r="S66" s="440"/>
      <c r="T66" s="440">
        <f>N66+O66+P66+Q66+R66+S66</f>
        <v>0</v>
      </c>
      <c r="U66" s="440">
        <f>M66-T66</f>
        <v>0</v>
      </c>
      <c r="V66" s="440">
        <f>G66*2%</f>
        <v>0</v>
      </c>
      <c r="W66" s="452">
        <f>U66-V66</f>
        <v>0</v>
      </c>
      <c r="X66" s="457"/>
      <c r="Z66" s="489"/>
    </row>
    <row r="67" spans="1:26" ht="65.25" hidden="1" customHeight="1" x14ac:dyDescent="0.5">
      <c r="A67" s="459"/>
      <c r="B67" s="428"/>
      <c r="C67" s="457"/>
      <c r="D67" s="457"/>
      <c r="E67" s="456"/>
      <c r="F67" s="478"/>
      <c r="G67" s="454"/>
      <c r="H67" s="440"/>
      <c r="I67" s="453"/>
      <c r="J67" s="453"/>
      <c r="K67" s="453"/>
      <c r="L67" s="453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52"/>
      <c r="X67" s="457"/>
      <c r="Y67" s="489"/>
      <c r="Z67" s="404"/>
    </row>
    <row r="68" spans="1:26" ht="65.25" customHeight="1" x14ac:dyDescent="0.5">
      <c r="A68" s="439" t="s">
        <v>546</v>
      </c>
      <c r="B68" s="428"/>
      <c r="C68" s="457">
        <v>1201</v>
      </c>
      <c r="D68" s="457">
        <v>1200</v>
      </c>
      <c r="E68" s="456">
        <v>291.14666599999998</v>
      </c>
      <c r="F68" s="478">
        <v>15</v>
      </c>
      <c r="G68" s="454">
        <f>E68*F68</f>
        <v>4367.1999900000001</v>
      </c>
      <c r="H68" s="440"/>
      <c r="I68" s="453">
        <v>0</v>
      </c>
      <c r="J68" s="453"/>
      <c r="K68" s="453"/>
      <c r="L68" s="453">
        <v>0</v>
      </c>
      <c r="M68" s="440">
        <f>G68+H68+I68+J68+K68+L68</f>
        <v>4367.1999900000001</v>
      </c>
      <c r="N68" s="440">
        <v>410.11</v>
      </c>
      <c r="O68" s="440"/>
      <c r="P68" s="440"/>
      <c r="Q68" s="440"/>
      <c r="R68" s="440"/>
      <c r="S68" s="440"/>
      <c r="T68" s="440">
        <f>N68+O68+P68+Q68+R68+S68</f>
        <v>410.11</v>
      </c>
      <c r="U68" s="440">
        <f>M68-T68</f>
        <v>3957.0899899999999</v>
      </c>
      <c r="V68" s="440">
        <v>174.69</v>
      </c>
      <c r="W68" s="452">
        <f>U68-V68</f>
        <v>3782.3999899999999</v>
      </c>
      <c r="X68" s="457"/>
      <c r="Y68" s="489"/>
      <c r="Z68" s="404"/>
    </row>
    <row r="69" spans="1:26" ht="65.25" customHeight="1" x14ac:dyDescent="0.5">
      <c r="A69" s="429" t="s">
        <v>545</v>
      </c>
      <c r="B69" s="428"/>
      <c r="C69" s="457"/>
      <c r="D69" s="457"/>
      <c r="E69" s="456"/>
      <c r="F69" s="478"/>
      <c r="G69" s="454"/>
      <c r="H69" s="440"/>
      <c r="I69" s="453"/>
      <c r="J69" s="453"/>
      <c r="K69" s="453"/>
      <c r="L69" s="453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52"/>
      <c r="X69" s="457"/>
      <c r="Y69" s="489"/>
      <c r="Z69" s="404"/>
    </row>
    <row r="70" spans="1:26" ht="65.25" hidden="1" customHeight="1" x14ac:dyDescent="0.5">
      <c r="A70" s="441"/>
      <c r="B70" s="428"/>
      <c r="C70" s="457">
        <v>1201</v>
      </c>
      <c r="D70" s="457">
        <v>1200</v>
      </c>
      <c r="E70" s="456"/>
      <c r="F70" s="478"/>
      <c r="G70" s="454">
        <f>E70*F70</f>
        <v>0</v>
      </c>
      <c r="H70" s="440"/>
      <c r="I70" s="453"/>
      <c r="J70" s="453"/>
      <c r="K70" s="453"/>
      <c r="L70" s="453"/>
      <c r="M70" s="440">
        <f>G70+H70+I70+J70+K70+L70</f>
        <v>0</v>
      </c>
      <c r="N70" s="440"/>
      <c r="O70" s="440"/>
      <c r="P70" s="440"/>
      <c r="Q70" s="440"/>
      <c r="R70" s="440"/>
      <c r="S70" s="440"/>
      <c r="T70" s="440">
        <f>N70+O70+P70+Q70+R70+S70</f>
        <v>0</v>
      </c>
      <c r="U70" s="440">
        <f>M70-T70</f>
        <v>0</v>
      </c>
      <c r="V70" s="440">
        <f>G70*2%</f>
        <v>0</v>
      </c>
      <c r="W70" s="452">
        <f>U70-V70</f>
        <v>0</v>
      </c>
      <c r="X70" s="457"/>
      <c r="Y70" s="489"/>
      <c r="Z70" s="404"/>
    </row>
    <row r="71" spans="1:26" ht="65.25" hidden="1" customHeight="1" x14ac:dyDescent="0.5">
      <c r="A71" s="480"/>
      <c r="B71" s="428"/>
      <c r="C71" s="457"/>
      <c r="D71" s="457"/>
      <c r="E71" s="456"/>
      <c r="F71" s="478"/>
      <c r="G71" s="454"/>
      <c r="H71" s="440"/>
      <c r="I71" s="453"/>
      <c r="J71" s="453"/>
      <c r="K71" s="453"/>
      <c r="L71" s="453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52"/>
      <c r="X71" s="457"/>
      <c r="Y71" s="489"/>
      <c r="Z71" s="404"/>
    </row>
    <row r="72" spans="1:26" s="404" customFormat="1" ht="65.25" hidden="1" customHeight="1" x14ac:dyDescent="0.5">
      <c r="A72" s="439"/>
      <c r="B72" s="428"/>
      <c r="C72" s="457">
        <v>1201</v>
      </c>
      <c r="D72" s="457">
        <v>1200</v>
      </c>
      <c r="E72" s="456"/>
      <c r="F72" s="455"/>
      <c r="G72" s="454">
        <f>E72*F72</f>
        <v>0</v>
      </c>
      <c r="H72" s="440"/>
      <c r="I72" s="453"/>
      <c r="J72" s="453"/>
      <c r="K72" s="453"/>
      <c r="L72" s="453"/>
      <c r="M72" s="440">
        <f>G72+H72+I72+J72+K72+L72</f>
        <v>0</v>
      </c>
      <c r="N72" s="440"/>
      <c r="O72" s="440"/>
      <c r="P72" s="440"/>
      <c r="Q72" s="440"/>
      <c r="R72" s="440"/>
      <c r="S72" s="440"/>
      <c r="T72" s="440">
        <f>N72+O72+P72+Q72+R72+S72</f>
        <v>0</v>
      </c>
      <c r="U72" s="440">
        <f>M72-T72</f>
        <v>0</v>
      </c>
      <c r="V72" s="440"/>
      <c r="W72" s="452">
        <f>U72-V72</f>
        <v>0</v>
      </c>
      <c r="X72" s="457"/>
      <c r="Y72" s="489"/>
    </row>
    <row r="73" spans="1:26" s="404" customFormat="1" ht="65.25" hidden="1" customHeight="1" x14ac:dyDescent="0.5">
      <c r="A73" s="429"/>
      <c r="B73" s="428"/>
      <c r="C73" s="457"/>
      <c r="D73" s="457"/>
      <c r="E73" s="456"/>
      <c r="F73" s="455"/>
      <c r="G73" s="454"/>
      <c r="H73" s="440"/>
      <c r="I73" s="453"/>
      <c r="J73" s="453"/>
      <c r="K73" s="453"/>
      <c r="L73" s="453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52"/>
      <c r="X73" s="457"/>
      <c r="Y73" s="489"/>
    </row>
    <row r="74" spans="1:26" s="404" customFormat="1" ht="65.25" hidden="1" customHeight="1" x14ac:dyDescent="0.5">
      <c r="A74" s="429"/>
      <c r="B74" s="428"/>
      <c r="C74" s="467"/>
      <c r="D74" s="467"/>
      <c r="E74" s="466"/>
      <c r="F74" s="465"/>
      <c r="G74" s="464"/>
      <c r="H74" s="462"/>
      <c r="I74" s="463"/>
      <c r="J74" s="463"/>
      <c r="K74" s="463"/>
      <c r="L74" s="463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1"/>
      <c r="X74" s="467"/>
      <c r="Y74" s="489"/>
    </row>
    <row r="75" spans="1:26" s="404" customFormat="1" ht="65.25" hidden="1" customHeight="1" x14ac:dyDescent="0.5">
      <c r="A75" s="441"/>
      <c r="B75" s="428"/>
      <c r="C75" s="457">
        <v>1201</v>
      </c>
      <c r="D75" s="457">
        <v>1200</v>
      </c>
      <c r="E75" s="456"/>
      <c r="F75" s="455"/>
      <c r="G75" s="454">
        <f>E75*F75</f>
        <v>0</v>
      </c>
      <c r="H75" s="440"/>
      <c r="I75" s="453"/>
      <c r="J75" s="453"/>
      <c r="K75" s="453"/>
      <c r="L75" s="453"/>
      <c r="M75" s="440">
        <f>G75+H75+I75+J75+K75+L75</f>
        <v>0</v>
      </c>
      <c r="N75" s="440"/>
      <c r="O75" s="440"/>
      <c r="P75" s="440"/>
      <c r="Q75" s="440"/>
      <c r="R75" s="440"/>
      <c r="S75" s="440"/>
      <c r="T75" s="440">
        <f>N75+O75+P75+Q75+R75+S75</f>
        <v>0</v>
      </c>
      <c r="U75" s="440">
        <f>M75-T75</f>
        <v>0</v>
      </c>
      <c r="V75" s="440">
        <f>G75*2%</f>
        <v>0</v>
      </c>
      <c r="W75" s="452">
        <f>U75-V75</f>
        <v>0</v>
      </c>
      <c r="X75" s="457"/>
      <c r="Y75" s="489"/>
    </row>
    <row r="76" spans="1:26" s="404" customFormat="1" ht="65.25" hidden="1" customHeight="1" x14ac:dyDescent="0.5">
      <c r="A76" s="429"/>
      <c r="B76" s="428"/>
      <c r="C76" s="457"/>
      <c r="D76" s="457"/>
      <c r="E76" s="456"/>
      <c r="F76" s="455"/>
      <c r="G76" s="454"/>
      <c r="H76" s="440"/>
      <c r="I76" s="453"/>
      <c r="J76" s="453"/>
      <c r="K76" s="453"/>
      <c r="L76" s="453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52"/>
      <c r="X76" s="457"/>
      <c r="Y76" s="489"/>
    </row>
    <row r="77" spans="1:26" s="404" customFormat="1" ht="65.25" hidden="1" customHeight="1" x14ac:dyDescent="0.5">
      <c r="A77" s="490"/>
      <c r="B77" s="428"/>
      <c r="C77" s="457">
        <v>1201</v>
      </c>
      <c r="D77" s="457">
        <v>1200</v>
      </c>
      <c r="E77" s="456"/>
      <c r="F77" s="455"/>
      <c r="G77" s="454">
        <f>E77*F77</f>
        <v>0</v>
      </c>
      <c r="H77" s="440"/>
      <c r="I77" s="453"/>
      <c r="J77" s="453"/>
      <c r="K77" s="453"/>
      <c r="L77" s="453"/>
      <c r="M77" s="440">
        <f>G77+H77+I77+J77+K77+L77</f>
        <v>0</v>
      </c>
      <c r="N77" s="440"/>
      <c r="O77" s="440"/>
      <c r="P77" s="440"/>
      <c r="Q77" s="440"/>
      <c r="R77" s="440"/>
      <c r="S77" s="440"/>
      <c r="T77" s="440">
        <f>N77+O77+P77+Q77+R77+S77</f>
        <v>0</v>
      </c>
      <c r="U77" s="440">
        <f>M77-T77</f>
        <v>0</v>
      </c>
      <c r="V77" s="440">
        <f>G77*2%</f>
        <v>0</v>
      </c>
      <c r="W77" s="452">
        <f>U77-V77</f>
        <v>0</v>
      </c>
      <c r="X77" s="457"/>
      <c r="Y77" s="489"/>
    </row>
    <row r="78" spans="1:26" s="404" customFormat="1" ht="65.25" hidden="1" customHeight="1" x14ac:dyDescent="0.5">
      <c r="A78" s="476"/>
      <c r="B78" s="428"/>
      <c r="C78" s="457"/>
      <c r="D78" s="457"/>
      <c r="E78" s="456"/>
      <c r="F78" s="455"/>
      <c r="G78" s="454"/>
      <c r="H78" s="440"/>
      <c r="I78" s="453"/>
      <c r="J78" s="453"/>
      <c r="K78" s="453"/>
      <c r="L78" s="453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52"/>
      <c r="X78" s="457"/>
    </row>
    <row r="79" spans="1:26" s="404" customFormat="1" ht="65.25" customHeight="1" x14ac:dyDescent="0.5">
      <c r="A79" s="439" t="s">
        <v>544</v>
      </c>
      <c r="B79" s="428"/>
      <c r="C79" s="457">
        <v>1201</v>
      </c>
      <c r="D79" s="457">
        <v>1200</v>
      </c>
      <c r="E79" s="456">
        <v>334.64</v>
      </c>
      <c r="F79" s="455">
        <v>15</v>
      </c>
      <c r="G79" s="454">
        <f>E79*F79</f>
        <v>5019.5999999999995</v>
      </c>
      <c r="H79" s="440"/>
      <c r="I79" s="453">
        <v>0</v>
      </c>
      <c r="J79" s="453">
        <v>0</v>
      </c>
      <c r="K79" s="453"/>
      <c r="L79" s="453">
        <v>0</v>
      </c>
      <c r="M79" s="440">
        <f>G79+H79+I79+J79+K79+L79</f>
        <v>5019.5999999999995</v>
      </c>
      <c r="N79" s="440">
        <v>527.02</v>
      </c>
      <c r="O79" s="440">
        <f>G79*1.1875%</f>
        <v>59.607749999999996</v>
      </c>
      <c r="P79" s="440"/>
      <c r="Q79" s="440"/>
      <c r="R79" s="440"/>
      <c r="S79" s="440"/>
      <c r="T79" s="440">
        <f>N79+O79+P79+Q79+R79+S79</f>
        <v>586.62774999999999</v>
      </c>
      <c r="U79" s="440">
        <f>M79-T79</f>
        <v>4432.9722499999998</v>
      </c>
      <c r="V79" s="440">
        <v>200.78</v>
      </c>
      <c r="W79" s="452">
        <f>U79-V79</f>
        <v>4232.1922500000001</v>
      </c>
      <c r="X79" s="457"/>
    </row>
    <row r="80" spans="1:26" s="404" customFormat="1" ht="65.25" customHeight="1" x14ac:dyDescent="0.5">
      <c r="A80" s="429" t="s">
        <v>543</v>
      </c>
      <c r="B80" s="428"/>
      <c r="C80" s="457"/>
      <c r="D80" s="457"/>
      <c r="E80" s="456"/>
      <c r="F80" s="455"/>
      <c r="G80" s="454"/>
      <c r="H80" s="440"/>
      <c r="I80" s="453"/>
      <c r="J80" s="453"/>
      <c r="K80" s="453"/>
      <c r="L80" s="453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52"/>
      <c r="X80" s="457"/>
    </row>
    <row r="81" spans="1:24" s="404" customFormat="1" ht="65.25" hidden="1" customHeight="1" x14ac:dyDescent="0.5">
      <c r="A81" s="441"/>
      <c r="B81" s="428"/>
      <c r="C81" s="457">
        <v>1201</v>
      </c>
      <c r="D81" s="457">
        <v>1200</v>
      </c>
      <c r="E81" s="488"/>
      <c r="F81" s="455"/>
      <c r="G81" s="454">
        <f>E81*F81</f>
        <v>0</v>
      </c>
      <c r="H81" s="440"/>
      <c r="I81" s="453"/>
      <c r="J81" s="453"/>
      <c r="K81" s="453"/>
      <c r="L81" s="453"/>
      <c r="M81" s="440">
        <f>G81+H81+I81+J81+K81+L81</f>
        <v>0</v>
      </c>
      <c r="N81" s="440"/>
      <c r="O81" s="440"/>
      <c r="P81" s="440"/>
      <c r="Q81" s="440"/>
      <c r="R81" s="440"/>
      <c r="S81" s="440"/>
      <c r="T81" s="440">
        <f>N81+O81+P81+Q81+R81+S81</f>
        <v>0</v>
      </c>
      <c r="U81" s="440">
        <f>M81-T81</f>
        <v>0</v>
      </c>
      <c r="V81" s="440">
        <f>G81*2%</f>
        <v>0</v>
      </c>
      <c r="W81" s="452">
        <f>U81-V81</f>
        <v>0</v>
      </c>
      <c r="X81" s="457"/>
    </row>
    <row r="82" spans="1:24" s="404" customFormat="1" ht="65.25" hidden="1" customHeight="1" x14ac:dyDescent="0.5">
      <c r="A82" s="429"/>
      <c r="B82" s="428"/>
      <c r="C82" s="457"/>
      <c r="D82" s="457"/>
      <c r="E82" s="488"/>
      <c r="F82" s="455"/>
      <c r="G82" s="454"/>
      <c r="H82" s="440"/>
      <c r="I82" s="453"/>
      <c r="J82" s="453"/>
      <c r="K82" s="453"/>
      <c r="L82" s="453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52"/>
      <c r="X82" s="457"/>
    </row>
    <row r="83" spans="1:24" s="404" customFormat="1" ht="65.25" customHeight="1" x14ac:dyDescent="0.5">
      <c r="A83" s="441" t="s">
        <v>542</v>
      </c>
      <c r="B83" s="428"/>
      <c r="C83" s="457">
        <v>1201</v>
      </c>
      <c r="D83" s="457">
        <v>1200</v>
      </c>
      <c r="E83" s="456">
        <v>156.37</v>
      </c>
      <c r="F83" s="455">
        <v>15</v>
      </c>
      <c r="G83" s="454">
        <f>E83*F83</f>
        <v>2345.5500000000002</v>
      </c>
      <c r="H83" s="440"/>
      <c r="I83" s="453">
        <v>0</v>
      </c>
      <c r="J83" s="453"/>
      <c r="K83" s="453"/>
      <c r="L83" s="453">
        <v>9.19</v>
      </c>
      <c r="M83" s="440">
        <f>G83+H83+I83+J83+K83+L83</f>
        <v>2354.7400000000002</v>
      </c>
      <c r="N83" s="440">
        <v>0</v>
      </c>
      <c r="O83" s="440"/>
      <c r="P83" s="440"/>
      <c r="Q83" s="440"/>
      <c r="R83" s="440"/>
      <c r="S83" s="440"/>
      <c r="T83" s="440">
        <f>N83+O83+P83+Q83+R83+S83</f>
        <v>0</v>
      </c>
      <c r="U83" s="440">
        <f>M83-T83</f>
        <v>2354.7400000000002</v>
      </c>
      <c r="V83" s="440">
        <v>0</v>
      </c>
      <c r="W83" s="452">
        <f>U83-V83</f>
        <v>2354.7400000000002</v>
      </c>
      <c r="X83" s="457"/>
    </row>
    <row r="84" spans="1:24" s="404" customFormat="1" ht="65.25" customHeight="1" x14ac:dyDescent="0.5">
      <c r="A84" s="429" t="s">
        <v>541</v>
      </c>
      <c r="B84" s="428"/>
      <c r="C84" s="457"/>
      <c r="D84" s="457"/>
      <c r="E84" s="456"/>
      <c r="F84" s="455"/>
      <c r="G84" s="454"/>
      <c r="H84" s="440"/>
      <c r="I84" s="453"/>
      <c r="J84" s="453"/>
      <c r="K84" s="453"/>
      <c r="L84" s="453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52"/>
      <c r="X84" s="457"/>
    </row>
    <row r="85" spans="1:24" s="404" customFormat="1" ht="65.25" hidden="1" customHeight="1" x14ac:dyDescent="0.5">
      <c r="A85" s="441"/>
      <c r="B85" s="428"/>
      <c r="C85" s="457">
        <v>1201</v>
      </c>
      <c r="D85" s="457">
        <v>1200</v>
      </c>
      <c r="E85" s="456"/>
      <c r="F85" s="455"/>
      <c r="G85" s="454">
        <f>E85*F85</f>
        <v>0</v>
      </c>
      <c r="H85" s="440"/>
      <c r="I85" s="453"/>
      <c r="J85" s="453"/>
      <c r="K85" s="453"/>
      <c r="L85" s="453"/>
      <c r="M85" s="440">
        <f>G85+H85+I85+J85+K85+L85</f>
        <v>0</v>
      </c>
      <c r="N85" s="440"/>
      <c r="O85" s="440"/>
      <c r="P85" s="440"/>
      <c r="Q85" s="440"/>
      <c r="R85" s="440"/>
      <c r="S85" s="440"/>
      <c r="T85" s="440">
        <f>N85+O85+P85+Q85+R85+S85</f>
        <v>0</v>
      </c>
      <c r="U85" s="440">
        <f>M85-T85</f>
        <v>0</v>
      </c>
      <c r="V85" s="440"/>
      <c r="W85" s="452">
        <f>U85-V85</f>
        <v>0</v>
      </c>
      <c r="X85" s="457"/>
    </row>
    <row r="86" spans="1:24" s="404" customFormat="1" ht="65.25" hidden="1" customHeight="1" x14ac:dyDescent="0.5">
      <c r="A86" s="429"/>
      <c r="B86" s="428"/>
      <c r="C86" s="457"/>
      <c r="D86" s="457"/>
      <c r="E86" s="456"/>
      <c r="F86" s="455"/>
      <c r="G86" s="454"/>
      <c r="H86" s="440"/>
      <c r="I86" s="453"/>
      <c r="J86" s="453"/>
      <c r="K86" s="453"/>
      <c r="L86" s="453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52"/>
      <c r="X86" s="457"/>
    </row>
    <row r="87" spans="1:24" s="404" customFormat="1" ht="65.25" hidden="1" customHeight="1" x14ac:dyDescent="0.5">
      <c r="A87" s="429"/>
      <c r="B87" s="428"/>
      <c r="C87" s="467"/>
      <c r="D87" s="467"/>
      <c r="E87" s="466"/>
      <c r="F87" s="465"/>
      <c r="G87" s="464"/>
      <c r="H87" s="462"/>
      <c r="I87" s="463"/>
      <c r="J87" s="463"/>
      <c r="K87" s="463"/>
      <c r="L87" s="463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1"/>
      <c r="X87" s="467"/>
    </row>
    <row r="88" spans="1:24" s="404" customFormat="1" ht="65.25" hidden="1" customHeight="1" x14ac:dyDescent="0.5">
      <c r="A88" s="429"/>
      <c r="B88" s="428"/>
      <c r="C88" s="467"/>
      <c r="D88" s="467"/>
      <c r="E88" s="466"/>
      <c r="F88" s="465"/>
      <c r="G88" s="464"/>
      <c r="H88" s="462"/>
      <c r="I88" s="463"/>
      <c r="J88" s="463"/>
      <c r="K88" s="463"/>
      <c r="L88" s="463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1"/>
      <c r="X88" s="467"/>
    </row>
    <row r="89" spans="1:24" s="404" customFormat="1" ht="65.25" hidden="1" customHeight="1" x14ac:dyDescent="0.5">
      <c r="A89" s="441"/>
      <c r="B89" s="428"/>
      <c r="C89" s="457">
        <v>1201</v>
      </c>
      <c r="D89" s="457">
        <v>1200</v>
      </c>
      <c r="E89" s="456"/>
      <c r="F89" s="455"/>
      <c r="G89" s="454">
        <f>E89*F89</f>
        <v>0</v>
      </c>
      <c r="H89" s="440"/>
      <c r="I89" s="453"/>
      <c r="J89" s="477"/>
      <c r="K89" s="453"/>
      <c r="L89" s="453"/>
      <c r="M89" s="440">
        <f>G89+H89+I89+J89+K89+L89</f>
        <v>0</v>
      </c>
      <c r="N89" s="440"/>
      <c r="O89" s="440"/>
      <c r="P89" s="440"/>
      <c r="Q89" s="440"/>
      <c r="R89" s="440"/>
      <c r="S89" s="440"/>
      <c r="T89" s="440">
        <f>N89+O89+P89+Q89+R89+S89</f>
        <v>0</v>
      </c>
      <c r="U89" s="440">
        <f>M89-T89</f>
        <v>0</v>
      </c>
      <c r="V89" s="440"/>
      <c r="W89" s="452">
        <f>U89-V89</f>
        <v>0</v>
      </c>
      <c r="X89" s="457"/>
    </row>
    <row r="90" spans="1:24" s="404" customFormat="1" ht="65.25" hidden="1" customHeight="1" x14ac:dyDescent="0.5">
      <c r="A90" s="429"/>
      <c r="B90" s="428"/>
      <c r="C90" s="457"/>
      <c r="D90" s="457"/>
      <c r="E90" s="456"/>
      <c r="F90" s="455"/>
      <c r="G90" s="454"/>
      <c r="H90" s="440"/>
      <c r="I90" s="453"/>
      <c r="J90" s="477"/>
      <c r="K90" s="453"/>
      <c r="L90" s="453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52"/>
      <c r="X90" s="457"/>
    </row>
    <row r="91" spans="1:24" s="404" customFormat="1" ht="65.25" hidden="1" customHeight="1" x14ac:dyDescent="0.5">
      <c r="A91" s="441"/>
      <c r="B91" s="428"/>
      <c r="C91" s="457">
        <v>1201</v>
      </c>
      <c r="D91" s="457">
        <v>1200</v>
      </c>
      <c r="E91" s="456"/>
      <c r="F91" s="455"/>
      <c r="G91" s="454">
        <f>E91*F91</f>
        <v>0</v>
      </c>
      <c r="H91" s="440"/>
      <c r="I91" s="453"/>
      <c r="J91" s="477"/>
      <c r="K91" s="453"/>
      <c r="L91" s="453"/>
      <c r="M91" s="440">
        <f>G91+H91+I91+J91+K91+L91</f>
        <v>0</v>
      </c>
      <c r="N91" s="440"/>
      <c r="O91" s="440"/>
      <c r="P91" s="440"/>
      <c r="Q91" s="440"/>
      <c r="R91" s="440"/>
      <c r="S91" s="440"/>
      <c r="T91" s="440"/>
      <c r="U91" s="440">
        <f>M91-T91</f>
        <v>0</v>
      </c>
      <c r="V91" s="440"/>
      <c r="W91" s="452">
        <f>U91-V91</f>
        <v>0</v>
      </c>
      <c r="X91" s="457"/>
    </row>
    <row r="92" spans="1:24" s="404" customFormat="1" ht="65.25" hidden="1" customHeight="1" x14ac:dyDescent="0.5">
      <c r="A92" s="429"/>
      <c r="B92" s="428"/>
      <c r="C92" s="457"/>
      <c r="D92" s="457"/>
      <c r="E92" s="456"/>
      <c r="F92" s="455"/>
      <c r="G92" s="454"/>
      <c r="H92" s="440"/>
      <c r="I92" s="453"/>
      <c r="J92" s="477"/>
      <c r="K92" s="453"/>
      <c r="L92" s="453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52"/>
      <c r="X92" s="457"/>
    </row>
    <row r="93" spans="1:24" s="404" customFormat="1" ht="65.25" customHeight="1" x14ac:dyDescent="0.5">
      <c r="A93" s="439" t="s">
        <v>176</v>
      </c>
      <c r="B93" s="428"/>
      <c r="C93" s="457">
        <v>1201</v>
      </c>
      <c r="D93" s="457">
        <v>1200</v>
      </c>
      <c r="E93" s="456">
        <v>160.56</v>
      </c>
      <c r="F93" s="455">
        <v>15</v>
      </c>
      <c r="G93" s="454">
        <f>E93*F93</f>
        <v>2408.4</v>
      </c>
      <c r="H93" s="440"/>
      <c r="I93" s="453">
        <v>0</v>
      </c>
      <c r="J93" s="453"/>
      <c r="K93" s="453"/>
      <c r="L93" s="453">
        <v>2.35</v>
      </c>
      <c r="M93" s="440">
        <f>G93+H93+I93+J93+K93+L93</f>
        <v>2410.75</v>
      </c>
      <c r="N93" s="440">
        <v>0</v>
      </c>
      <c r="O93" s="440">
        <v>0</v>
      </c>
      <c r="P93" s="440"/>
      <c r="Q93" s="440"/>
      <c r="R93" s="440"/>
      <c r="S93" s="440"/>
      <c r="T93" s="440">
        <f>N93+O93+P93+Q93+R93+S93</f>
        <v>0</v>
      </c>
      <c r="U93" s="440">
        <f>M93-T93</f>
        <v>2410.75</v>
      </c>
      <c r="V93" s="440">
        <v>0</v>
      </c>
      <c r="W93" s="452">
        <f>U93-V93</f>
        <v>2410.75</v>
      </c>
      <c r="X93" s="457"/>
    </row>
    <row r="94" spans="1:24" s="404" customFormat="1" ht="65.25" customHeight="1" x14ac:dyDescent="0.5">
      <c r="A94" s="459" t="s">
        <v>540</v>
      </c>
      <c r="B94" s="428"/>
      <c r="C94" s="457"/>
      <c r="D94" s="457"/>
      <c r="E94" s="456"/>
      <c r="F94" s="455"/>
      <c r="G94" s="454"/>
      <c r="H94" s="440"/>
      <c r="I94" s="453"/>
      <c r="J94" s="453"/>
      <c r="K94" s="453"/>
      <c r="L94" s="453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52"/>
      <c r="X94" s="457"/>
    </row>
    <row r="95" spans="1:24" s="404" customFormat="1" ht="65.25" customHeight="1" x14ac:dyDescent="0.5">
      <c r="A95" s="441" t="s">
        <v>539</v>
      </c>
      <c r="B95" s="428"/>
      <c r="C95" s="457">
        <v>1201</v>
      </c>
      <c r="D95" s="457">
        <v>1200</v>
      </c>
      <c r="E95" s="456">
        <v>126.61</v>
      </c>
      <c r="F95" s="478">
        <v>15</v>
      </c>
      <c r="G95" s="454">
        <f>E95*F95</f>
        <v>1899.15</v>
      </c>
      <c r="H95" s="440"/>
      <c r="I95" s="453">
        <v>0</v>
      </c>
      <c r="J95" s="453">
        <v>0</v>
      </c>
      <c r="K95" s="453"/>
      <c r="L95" s="453">
        <v>78.180000000000007</v>
      </c>
      <c r="M95" s="440">
        <f>G95+H95+I95+J95+K95+L95</f>
        <v>1977.3300000000002</v>
      </c>
      <c r="N95" s="440">
        <v>0</v>
      </c>
      <c r="O95" s="440"/>
      <c r="P95" s="440"/>
      <c r="Q95" s="440"/>
      <c r="R95" s="440"/>
      <c r="S95" s="440"/>
      <c r="T95" s="440">
        <f>N95+O95+P95+Q95+R95+S95</f>
        <v>0</v>
      </c>
      <c r="U95" s="440">
        <f>M95-T95</f>
        <v>1977.3300000000002</v>
      </c>
      <c r="V95" s="440">
        <v>0</v>
      </c>
      <c r="W95" s="452">
        <f>U95-V95</f>
        <v>1977.3300000000002</v>
      </c>
      <c r="X95" s="457"/>
    </row>
    <row r="96" spans="1:24" s="404" customFormat="1" ht="65.25" customHeight="1" x14ac:dyDescent="0.5">
      <c r="A96" s="429" t="s">
        <v>538</v>
      </c>
      <c r="B96" s="428"/>
      <c r="C96" s="457"/>
      <c r="D96" s="457"/>
      <c r="E96" s="456"/>
      <c r="F96" s="478"/>
      <c r="G96" s="454"/>
      <c r="H96" s="440"/>
      <c r="I96" s="453"/>
      <c r="J96" s="453"/>
      <c r="K96" s="453"/>
      <c r="L96" s="453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52"/>
      <c r="X96" s="457"/>
    </row>
    <row r="97" spans="1:24" s="404" customFormat="1" ht="65.25" hidden="1" customHeight="1" x14ac:dyDescent="0.5">
      <c r="A97" s="459"/>
      <c r="B97" s="428"/>
      <c r="C97" s="467"/>
      <c r="D97" s="467"/>
      <c r="E97" s="466"/>
      <c r="F97" s="465"/>
      <c r="G97" s="464"/>
      <c r="H97" s="462"/>
      <c r="I97" s="463"/>
      <c r="J97" s="463"/>
      <c r="K97" s="463"/>
      <c r="L97" s="463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1"/>
      <c r="X97" s="467"/>
    </row>
    <row r="98" spans="1:24" s="404" customFormat="1" ht="65.25" customHeight="1" x14ac:dyDescent="0.5">
      <c r="A98" s="439" t="s">
        <v>176</v>
      </c>
      <c r="B98" s="428"/>
      <c r="C98" s="457">
        <v>1201</v>
      </c>
      <c r="D98" s="457">
        <v>1200</v>
      </c>
      <c r="E98" s="456">
        <v>160.56</v>
      </c>
      <c r="F98" s="455">
        <v>15</v>
      </c>
      <c r="G98" s="454">
        <f>E98*F98</f>
        <v>2408.4</v>
      </c>
      <c r="H98" s="440"/>
      <c r="I98" s="453">
        <v>0</v>
      </c>
      <c r="J98" s="453"/>
      <c r="K98" s="453"/>
      <c r="L98" s="453">
        <v>2.35</v>
      </c>
      <c r="M98" s="440">
        <f>G98+H98+I98+J98+K98+L98</f>
        <v>2410.75</v>
      </c>
      <c r="N98" s="440">
        <v>0</v>
      </c>
      <c r="O98" s="440"/>
      <c r="P98" s="440">
        <v>0</v>
      </c>
      <c r="Q98" s="440"/>
      <c r="R98" s="440"/>
      <c r="S98" s="440"/>
      <c r="T98" s="440">
        <f>N98+O98+P98+Q98+R98+S98</f>
        <v>0</v>
      </c>
      <c r="U98" s="440">
        <f>M98-T98</f>
        <v>2410.75</v>
      </c>
      <c r="V98" s="440">
        <v>0</v>
      </c>
      <c r="W98" s="452">
        <f>U98-V98</f>
        <v>2410.75</v>
      </c>
      <c r="X98" s="457"/>
    </row>
    <row r="99" spans="1:24" s="404" customFormat="1" ht="65.25" customHeight="1" x14ac:dyDescent="0.5">
      <c r="A99" s="459" t="s">
        <v>537</v>
      </c>
      <c r="B99" s="428"/>
      <c r="C99" s="457"/>
      <c r="D99" s="457"/>
      <c r="E99" s="456"/>
      <c r="F99" s="455"/>
      <c r="G99" s="454"/>
      <c r="H99" s="440"/>
      <c r="I99" s="453"/>
      <c r="J99" s="453"/>
      <c r="K99" s="453"/>
      <c r="L99" s="453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52"/>
      <c r="X99" s="457"/>
    </row>
    <row r="100" spans="1:24" s="404" customFormat="1" ht="65.25" customHeight="1" x14ac:dyDescent="0.5">
      <c r="A100" s="441" t="s">
        <v>176</v>
      </c>
      <c r="B100" s="428"/>
      <c r="C100" s="457">
        <v>1201</v>
      </c>
      <c r="D100" s="457">
        <v>1200</v>
      </c>
      <c r="E100" s="456">
        <v>160.56</v>
      </c>
      <c r="F100" s="455">
        <v>15</v>
      </c>
      <c r="G100" s="454">
        <f>E100*F100</f>
        <v>2408.4</v>
      </c>
      <c r="H100" s="440"/>
      <c r="I100" s="453">
        <v>0</v>
      </c>
      <c r="J100" s="453"/>
      <c r="K100" s="453"/>
      <c r="L100" s="453">
        <v>2.35</v>
      </c>
      <c r="M100" s="440">
        <f>G100+H100+I100+J100+K100+L100</f>
        <v>2410.75</v>
      </c>
      <c r="N100" s="440">
        <v>0</v>
      </c>
      <c r="O100" s="440"/>
      <c r="P100" s="440"/>
      <c r="Q100" s="440"/>
      <c r="R100" s="440"/>
      <c r="S100" s="440"/>
      <c r="T100" s="440">
        <f>N100+O100+P100+Q100+R100+S100</f>
        <v>0</v>
      </c>
      <c r="U100" s="440">
        <f>M100-T100</f>
        <v>2410.75</v>
      </c>
      <c r="V100" s="440">
        <v>48.17</v>
      </c>
      <c r="W100" s="452">
        <f>U100-V100</f>
        <v>2362.58</v>
      </c>
      <c r="X100" s="457"/>
    </row>
    <row r="101" spans="1:24" s="404" customFormat="1" ht="65.25" customHeight="1" x14ac:dyDescent="0.5">
      <c r="A101" s="459" t="s">
        <v>536</v>
      </c>
      <c r="B101" s="428"/>
      <c r="C101" s="457"/>
      <c r="D101" s="457"/>
      <c r="E101" s="456"/>
      <c r="F101" s="455"/>
      <c r="G101" s="454"/>
      <c r="H101" s="440"/>
      <c r="I101" s="453"/>
      <c r="J101" s="453"/>
      <c r="K101" s="453"/>
      <c r="L101" s="453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52"/>
      <c r="X101" s="457"/>
    </row>
    <row r="102" spans="1:24" s="404" customFormat="1" ht="65.25" hidden="1" customHeight="1" x14ac:dyDescent="0.5">
      <c r="A102" s="486"/>
      <c r="B102" s="428"/>
      <c r="C102" s="457">
        <v>1201</v>
      </c>
      <c r="D102" s="457">
        <v>1200</v>
      </c>
      <c r="E102" s="456"/>
      <c r="F102" s="455"/>
      <c r="G102" s="454">
        <f>E102*F102</f>
        <v>0</v>
      </c>
      <c r="H102" s="440"/>
      <c r="I102" s="453"/>
      <c r="J102" s="453"/>
      <c r="K102" s="453"/>
      <c r="L102" s="453"/>
      <c r="M102" s="440">
        <f>G102+H102+I102+J102+K102+L102</f>
        <v>0</v>
      </c>
      <c r="N102" s="440"/>
      <c r="O102" s="440"/>
      <c r="P102" s="440"/>
      <c r="Q102" s="440"/>
      <c r="R102" s="440"/>
      <c r="S102" s="440"/>
      <c r="T102" s="440">
        <f>N102+O102+P102+Q102+R102+S102</f>
        <v>0</v>
      </c>
      <c r="U102" s="440">
        <f>M102-T102</f>
        <v>0</v>
      </c>
      <c r="V102" s="440"/>
      <c r="W102" s="452">
        <f>U102-V102</f>
        <v>0</v>
      </c>
      <c r="X102" s="457"/>
    </row>
    <row r="103" spans="1:24" s="404" customFormat="1" ht="65.25" hidden="1" customHeight="1" x14ac:dyDescent="0.5">
      <c r="A103" s="483"/>
      <c r="B103" s="428"/>
      <c r="C103" s="457"/>
      <c r="D103" s="457"/>
      <c r="E103" s="456"/>
      <c r="F103" s="455"/>
      <c r="G103" s="454"/>
      <c r="H103" s="440"/>
      <c r="I103" s="453"/>
      <c r="J103" s="453"/>
      <c r="K103" s="453"/>
      <c r="L103" s="453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52"/>
      <c r="X103" s="457"/>
    </row>
    <row r="104" spans="1:24" s="404" customFormat="1" ht="65.25" hidden="1" customHeight="1" x14ac:dyDescent="0.5">
      <c r="A104" s="486"/>
      <c r="B104" s="428"/>
      <c r="C104" s="457">
        <v>1201</v>
      </c>
      <c r="D104" s="457">
        <v>1200</v>
      </c>
      <c r="E104" s="456"/>
      <c r="F104" s="455"/>
      <c r="G104" s="454">
        <f>E104*F104</f>
        <v>0</v>
      </c>
      <c r="H104" s="440"/>
      <c r="I104" s="453"/>
      <c r="J104" s="453"/>
      <c r="K104" s="453"/>
      <c r="L104" s="453"/>
      <c r="M104" s="440">
        <f>G104+H104+I104+J104+K104+L104</f>
        <v>0</v>
      </c>
      <c r="N104" s="440"/>
      <c r="O104" s="440"/>
      <c r="P104" s="440"/>
      <c r="Q104" s="440"/>
      <c r="R104" s="440"/>
      <c r="S104" s="440"/>
      <c r="T104" s="440">
        <f>N104+O104+P104+Q104+R104+S104</f>
        <v>0</v>
      </c>
      <c r="U104" s="440">
        <f>M104-T104</f>
        <v>0</v>
      </c>
      <c r="V104" s="440"/>
      <c r="W104" s="452">
        <f>U104-V104</f>
        <v>0</v>
      </c>
      <c r="X104" s="457"/>
    </row>
    <row r="105" spans="1:24" s="404" customFormat="1" ht="65.25" hidden="1" customHeight="1" x14ac:dyDescent="0.5">
      <c r="A105" s="480"/>
      <c r="B105" s="428"/>
      <c r="C105" s="457"/>
      <c r="D105" s="457"/>
      <c r="E105" s="456"/>
      <c r="F105" s="455"/>
      <c r="G105" s="454"/>
      <c r="H105" s="440"/>
      <c r="I105" s="453"/>
      <c r="J105" s="453"/>
      <c r="K105" s="453"/>
      <c r="L105" s="453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52"/>
      <c r="X105" s="457"/>
    </row>
    <row r="106" spans="1:24" s="404" customFormat="1" ht="65.25" hidden="1" customHeight="1" x14ac:dyDescent="0.5">
      <c r="A106" s="486"/>
      <c r="B106" s="428"/>
      <c r="C106" s="457">
        <v>1201</v>
      </c>
      <c r="D106" s="457">
        <v>1200</v>
      </c>
      <c r="E106" s="456"/>
      <c r="F106" s="455"/>
      <c r="G106" s="454">
        <f>E106*F106</f>
        <v>0</v>
      </c>
      <c r="H106" s="440"/>
      <c r="I106" s="453"/>
      <c r="J106" s="453"/>
      <c r="K106" s="453"/>
      <c r="L106" s="453"/>
      <c r="M106" s="440">
        <f>G106+H106+I106+J106+K106+L106</f>
        <v>0</v>
      </c>
      <c r="N106" s="440"/>
      <c r="O106" s="440"/>
      <c r="P106" s="440"/>
      <c r="Q106" s="440"/>
      <c r="R106" s="440"/>
      <c r="S106" s="440"/>
      <c r="T106" s="440">
        <f>N106+O106+P106+Q106+R106+S106</f>
        <v>0</v>
      </c>
      <c r="U106" s="440">
        <f>M106-T106</f>
        <v>0</v>
      </c>
      <c r="V106" s="440"/>
      <c r="W106" s="452">
        <f>U106-V106</f>
        <v>0</v>
      </c>
      <c r="X106" s="457"/>
    </row>
    <row r="107" spans="1:24" s="404" customFormat="1" ht="65.25" hidden="1" customHeight="1" x14ac:dyDescent="0.5">
      <c r="A107" s="483"/>
      <c r="B107" s="428"/>
      <c r="C107" s="457"/>
      <c r="D107" s="457"/>
      <c r="E107" s="456"/>
      <c r="F107" s="455"/>
      <c r="G107" s="454"/>
      <c r="H107" s="440"/>
      <c r="I107" s="453"/>
      <c r="J107" s="453"/>
      <c r="K107" s="453"/>
      <c r="L107" s="453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52"/>
      <c r="X107" s="457"/>
    </row>
    <row r="108" spans="1:24" s="404" customFormat="1" ht="65.25" hidden="1" customHeight="1" x14ac:dyDescent="0.5">
      <c r="A108" s="486"/>
      <c r="B108" s="428"/>
      <c r="C108" s="457">
        <v>1201</v>
      </c>
      <c r="D108" s="457">
        <v>1200</v>
      </c>
      <c r="E108" s="456"/>
      <c r="F108" s="455"/>
      <c r="G108" s="454">
        <f>E108*F108</f>
        <v>0</v>
      </c>
      <c r="H108" s="440"/>
      <c r="I108" s="453"/>
      <c r="J108" s="453"/>
      <c r="K108" s="453"/>
      <c r="L108" s="453"/>
      <c r="M108" s="440">
        <f>G108+H108+I108+J108+K108+L108</f>
        <v>0</v>
      </c>
      <c r="N108" s="440"/>
      <c r="O108" s="440"/>
      <c r="P108" s="440"/>
      <c r="Q108" s="440"/>
      <c r="R108" s="440"/>
      <c r="S108" s="440"/>
      <c r="T108" s="440">
        <f>N108+O108+P108+Q108+R108+S108</f>
        <v>0</v>
      </c>
      <c r="U108" s="440">
        <f>M108-T108</f>
        <v>0</v>
      </c>
      <c r="V108" s="440"/>
      <c r="W108" s="452">
        <f>U108-V108</f>
        <v>0</v>
      </c>
      <c r="X108" s="457"/>
    </row>
    <row r="109" spans="1:24" s="404" customFormat="1" ht="65.25" hidden="1" customHeight="1" x14ac:dyDescent="0.5">
      <c r="A109" s="487"/>
      <c r="B109" s="428"/>
      <c r="C109" s="457"/>
      <c r="D109" s="457"/>
      <c r="E109" s="456"/>
      <c r="F109" s="455"/>
      <c r="G109" s="454"/>
      <c r="H109" s="440"/>
      <c r="I109" s="453"/>
      <c r="J109" s="453"/>
      <c r="K109" s="453"/>
      <c r="L109" s="453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52"/>
      <c r="X109" s="457"/>
    </row>
    <row r="110" spans="1:24" s="404" customFormat="1" ht="65.25" hidden="1" customHeight="1" x14ac:dyDescent="0.5">
      <c r="A110" s="486"/>
      <c r="B110" s="428"/>
      <c r="C110" s="457">
        <v>1201</v>
      </c>
      <c r="D110" s="457">
        <v>1200</v>
      </c>
      <c r="E110" s="456"/>
      <c r="F110" s="455"/>
      <c r="G110" s="454">
        <f>E110*F110</f>
        <v>0</v>
      </c>
      <c r="H110" s="440"/>
      <c r="I110" s="453"/>
      <c r="J110" s="453"/>
      <c r="K110" s="453"/>
      <c r="L110" s="453"/>
      <c r="M110" s="440">
        <f>G110+H110+I110+J110+K110+L110</f>
        <v>0</v>
      </c>
      <c r="N110" s="440"/>
      <c r="O110" s="440"/>
      <c r="P110" s="440"/>
      <c r="Q110" s="440"/>
      <c r="R110" s="440"/>
      <c r="S110" s="440"/>
      <c r="T110" s="440">
        <f>N110+O110+P110+Q110+R110+S110</f>
        <v>0</v>
      </c>
      <c r="U110" s="440">
        <f>M110-T110</f>
        <v>0</v>
      </c>
      <c r="V110" s="440"/>
      <c r="W110" s="452">
        <f>U110-V110</f>
        <v>0</v>
      </c>
      <c r="X110" s="457"/>
    </row>
    <row r="111" spans="1:24" s="404" customFormat="1" ht="65.25" hidden="1" customHeight="1" x14ac:dyDescent="0.5">
      <c r="A111" s="483"/>
      <c r="B111" s="428"/>
      <c r="C111" s="457"/>
      <c r="D111" s="457"/>
      <c r="E111" s="456"/>
      <c r="F111" s="455"/>
      <c r="G111" s="454"/>
      <c r="H111" s="440"/>
      <c r="I111" s="453"/>
      <c r="J111" s="453"/>
      <c r="K111" s="453"/>
      <c r="L111" s="453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52"/>
      <c r="X111" s="457"/>
    </row>
    <row r="112" spans="1:24" s="404" customFormat="1" ht="65.25" hidden="1" customHeight="1" x14ac:dyDescent="0.5">
      <c r="A112" s="486"/>
      <c r="B112" s="428"/>
      <c r="C112" s="457">
        <v>1201</v>
      </c>
      <c r="D112" s="457">
        <v>1200</v>
      </c>
      <c r="E112" s="456"/>
      <c r="F112" s="455"/>
      <c r="G112" s="454">
        <f>E112*F112</f>
        <v>0</v>
      </c>
      <c r="H112" s="440"/>
      <c r="I112" s="453"/>
      <c r="J112" s="453"/>
      <c r="K112" s="453"/>
      <c r="L112" s="453"/>
      <c r="M112" s="440">
        <f>G112+H112+I112+J112+K112+L112</f>
        <v>0</v>
      </c>
      <c r="N112" s="440"/>
      <c r="O112" s="440"/>
      <c r="P112" s="440"/>
      <c r="Q112" s="440"/>
      <c r="R112" s="440"/>
      <c r="S112" s="440"/>
      <c r="T112" s="440">
        <f>N112+O112+P112+Q112+R112+S112</f>
        <v>0</v>
      </c>
      <c r="U112" s="440">
        <f>M112-T112</f>
        <v>0</v>
      </c>
      <c r="V112" s="440"/>
      <c r="W112" s="452">
        <f>U112-V112</f>
        <v>0</v>
      </c>
      <c r="X112" s="457"/>
    </row>
    <row r="113" spans="1:24" s="404" customFormat="1" ht="65.25" hidden="1" customHeight="1" x14ac:dyDescent="0.5">
      <c r="A113" s="483"/>
      <c r="B113" s="428"/>
      <c r="C113" s="457"/>
      <c r="D113" s="457"/>
      <c r="E113" s="456"/>
      <c r="F113" s="455"/>
      <c r="G113" s="454"/>
      <c r="H113" s="440"/>
      <c r="I113" s="453"/>
      <c r="J113" s="453"/>
      <c r="K113" s="453"/>
      <c r="L113" s="453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52"/>
      <c r="X113" s="457"/>
    </row>
    <row r="114" spans="1:24" s="404" customFormat="1" ht="65.25" hidden="1" customHeight="1" x14ac:dyDescent="0.5">
      <c r="A114" s="486"/>
      <c r="B114" s="428"/>
      <c r="C114" s="457">
        <v>1201</v>
      </c>
      <c r="D114" s="457">
        <v>1200</v>
      </c>
      <c r="E114" s="456"/>
      <c r="F114" s="455"/>
      <c r="G114" s="454">
        <f>E114*F114</f>
        <v>0</v>
      </c>
      <c r="H114" s="440"/>
      <c r="I114" s="453"/>
      <c r="J114" s="453"/>
      <c r="K114" s="453"/>
      <c r="L114" s="453"/>
      <c r="M114" s="440">
        <f>G114+H114+I114+J114+K114+L114</f>
        <v>0</v>
      </c>
      <c r="N114" s="440"/>
      <c r="O114" s="440"/>
      <c r="P114" s="440"/>
      <c r="Q114" s="440"/>
      <c r="R114" s="440"/>
      <c r="S114" s="440"/>
      <c r="T114" s="440">
        <f>N114+O114+P114+Q114+R114+S114</f>
        <v>0</v>
      </c>
      <c r="U114" s="440">
        <f>M114-T114</f>
        <v>0</v>
      </c>
      <c r="V114" s="440"/>
      <c r="W114" s="452">
        <f>U114-V114</f>
        <v>0</v>
      </c>
      <c r="X114" s="457"/>
    </row>
    <row r="115" spans="1:24" s="404" customFormat="1" ht="65.25" hidden="1" customHeight="1" x14ac:dyDescent="0.5">
      <c r="A115" s="483"/>
      <c r="B115" s="428"/>
      <c r="C115" s="457"/>
      <c r="D115" s="457"/>
      <c r="E115" s="456"/>
      <c r="F115" s="455"/>
      <c r="G115" s="454"/>
      <c r="H115" s="440"/>
      <c r="I115" s="453"/>
      <c r="J115" s="453"/>
      <c r="K115" s="453"/>
      <c r="L115" s="453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52"/>
      <c r="X115" s="457"/>
    </row>
    <row r="116" spans="1:24" s="404" customFormat="1" ht="65.25" hidden="1" customHeight="1" x14ac:dyDescent="0.5">
      <c r="A116" s="486"/>
      <c r="B116" s="428"/>
      <c r="C116" s="457">
        <v>1201</v>
      </c>
      <c r="D116" s="457">
        <v>1200</v>
      </c>
      <c r="E116" s="456"/>
      <c r="F116" s="455"/>
      <c r="G116" s="454">
        <f>E116*F116</f>
        <v>0</v>
      </c>
      <c r="H116" s="440"/>
      <c r="I116" s="453"/>
      <c r="J116" s="453"/>
      <c r="K116" s="453"/>
      <c r="L116" s="453"/>
      <c r="M116" s="440">
        <f>G116+H116+I116+J116+K116+L116</f>
        <v>0</v>
      </c>
      <c r="N116" s="440"/>
      <c r="O116" s="440"/>
      <c r="P116" s="440"/>
      <c r="Q116" s="440"/>
      <c r="R116" s="440"/>
      <c r="S116" s="440"/>
      <c r="T116" s="440">
        <f>N116+O116+P116+Q116+R116+S116</f>
        <v>0</v>
      </c>
      <c r="U116" s="440">
        <f>M116-T116</f>
        <v>0</v>
      </c>
      <c r="V116" s="440"/>
      <c r="W116" s="452">
        <f>U116-V116</f>
        <v>0</v>
      </c>
      <c r="X116" s="457"/>
    </row>
    <row r="117" spans="1:24" s="404" customFormat="1" ht="65.25" hidden="1" customHeight="1" x14ac:dyDescent="0.5">
      <c r="A117" s="483"/>
      <c r="B117" s="428"/>
      <c r="C117" s="457"/>
      <c r="D117" s="457"/>
      <c r="E117" s="456"/>
      <c r="F117" s="455"/>
      <c r="G117" s="454"/>
      <c r="H117" s="440"/>
      <c r="I117" s="453"/>
      <c r="J117" s="453"/>
      <c r="K117" s="453"/>
      <c r="L117" s="453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52"/>
      <c r="X117" s="457"/>
    </row>
    <row r="118" spans="1:24" s="404" customFormat="1" ht="65.25" hidden="1" customHeight="1" x14ac:dyDescent="0.5">
      <c r="A118" s="486"/>
      <c r="B118" s="428"/>
      <c r="C118" s="457">
        <v>1201</v>
      </c>
      <c r="D118" s="457">
        <v>1200</v>
      </c>
      <c r="E118" s="456"/>
      <c r="F118" s="455"/>
      <c r="G118" s="454">
        <f>E118*F118</f>
        <v>0</v>
      </c>
      <c r="H118" s="440"/>
      <c r="I118" s="453"/>
      <c r="J118" s="453"/>
      <c r="K118" s="453"/>
      <c r="L118" s="453"/>
      <c r="M118" s="440">
        <f>G118+H118+I118+J118+K118+L118</f>
        <v>0</v>
      </c>
      <c r="N118" s="440"/>
      <c r="O118" s="440"/>
      <c r="P118" s="440"/>
      <c r="Q118" s="440"/>
      <c r="R118" s="440"/>
      <c r="S118" s="440"/>
      <c r="T118" s="440">
        <f>N118+O118+P118+Q118+R118+S118</f>
        <v>0</v>
      </c>
      <c r="U118" s="440">
        <f>M118-T118</f>
        <v>0</v>
      </c>
      <c r="V118" s="440"/>
      <c r="W118" s="452">
        <f>U118-V118</f>
        <v>0</v>
      </c>
      <c r="X118" s="457"/>
    </row>
    <row r="119" spans="1:24" s="404" customFormat="1" ht="65.25" hidden="1" customHeight="1" x14ac:dyDescent="0.5">
      <c r="A119" s="480"/>
      <c r="B119" s="428"/>
      <c r="C119" s="457"/>
      <c r="D119" s="457"/>
      <c r="E119" s="456"/>
      <c r="F119" s="455"/>
      <c r="G119" s="454"/>
      <c r="H119" s="440"/>
      <c r="I119" s="453"/>
      <c r="J119" s="453"/>
      <c r="K119" s="453"/>
      <c r="L119" s="453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52"/>
      <c r="X119" s="457"/>
    </row>
    <row r="120" spans="1:24" s="404" customFormat="1" ht="65.25" hidden="1" customHeight="1" x14ac:dyDescent="0.5">
      <c r="A120" s="486"/>
      <c r="B120" s="428"/>
      <c r="C120" s="457">
        <v>1201</v>
      </c>
      <c r="D120" s="457">
        <v>1200</v>
      </c>
      <c r="E120" s="456"/>
      <c r="F120" s="455"/>
      <c r="G120" s="454">
        <f>E120*F120</f>
        <v>0</v>
      </c>
      <c r="H120" s="440"/>
      <c r="I120" s="453"/>
      <c r="J120" s="453"/>
      <c r="K120" s="453"/>
      <c r="L120" s="453"/>
      <c r="M120" s="440">
        <f>G120+H120+I120+J120+K120+L120</f>
        <v>0</v>
      </c>
      <c r="N120" s="440"/>
      <c r="O120" s="440"/>
      <c r="P120" s="440"/>
      <c r="Q120" s="440"/>
      <c r="R120" s="440"/>
      <c r="S120" s="440"/>
      <c r="T120" s="440">
        <f>N120+O120+P120+Q120+R120+S120</f>
        <v>0</v>
      </c>
      <c r="U120" s="440">
        <f>M120-T120</f>
        <v>0</v>
      </c>
      <c r="V120" s="440"/>
      <c r="W120" s="452">
        <f>U120-V120</f>
        <v>0</v>
      </c>
      <c r="X120" s="457"/>
    </row>
    <row r="121" spans="1:24" s="404" customFormat="1" ht="65.25" hidden="1" customHeight="1" x14ac:dyDescent="0.5">
      <c r="A121" s="480"/>
      <c r="B121" s="428"/>
      <c r="C121" s="457"/>
      <c r="D121" s="457"/>
      <c r="E121" s="456"/>
      <c r="F121" s="455"/>
      <c r="G121" s="454"/>
      <c r="H121" s="440"/>
      <c r="I121" s="453"/>
      <c r="J121" s="453"/>
      <c r="K121" s="453"/>
      <c r="L121" s="453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52"/>
      <c r="X121" s="457"/>
    </row>
    <row r="122" spans="1:24" s="404" customFormat="1" ht="65.25" customHeight="1" x14ac:dyDescent="0.5">
      <c r="A122" s="441" t="s">
        <v>453</v>
      </c>
      <c r="B122" s="428"/>
      <c r="C122" s="457">
        <v>1201</v>
      </c>
      <c r="D122" s="457">
        <v>1200</v>
      </c>
      <c r="E122" s="456">
        <v>171.97</v>
      </c>
      <c r="F122" s="455">
        <v>15</v>
      </c>
      <c r="G122" s="454">
        <f>E122*F122</f>
        <v>2579.5500000000002</v>
      </c>
      <c r="H122" s="440"/>
      <c r="I122" s="453">
        <v>0</v>
      </c>
      <c r="J122" s="453"/>
      <c r="K122" s="453"/>
      <c r="L122" s="453">
        <v>0</v>
      </c>
      <c r="M122" s="440">
        <f>G122+H122+I122+J122+K122+L122</f>
        <v>2579.5500000000002</v>
      </c>
      <c r="N122" s="440">
        <v>16.27</v>
      </c>
      <c r="O122" s="440"/>
      <c r="P122" s="440"/>
      <c r="Q122" s="440"/>
      <c r="R122" s="440"/>
      <c r="S122" s="440"/>
      <c r="T122" s="440">
        <f>N122+O122+P122+Q122+R122+S122</f>
        <v>16.27</v>
      </c>
      <c r="U122" s="440">
        <f>M122-T122</f>
        <v>2563.2800000000002</v>
      </c>
      <c r="V122" s="440">
        <v>51.59</v>
      </c>
      <c r="W122" s="452">
        <f>U122-V122</f>
        <v>2511.69</v>
      </c>
      <c r="X122" s="457"/>
    </row>
    <row r="123" spans="1:24" s="404" customFormat="1" ht="65.25" customHeight="1" x14ac:dyDescent="0.5">
      <c r="A123" s="459" t="s">
        <v>535</v>
      </c>
      <c r="B123" s="428"/>
      <c r="C123" s="457"/>
      <c r="D123" s="457"/>
      <c r="E123" s="456"/>
      <c r="F123" s="455"/>
      <c r="G123" s="454"/>
      <c r="H123" s="440"/>
      <c r="I123" s="453"/>
      <c r="J123" s="453"/>
      <c r="K123" s="453"/>
      <c r="L123" s="453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52"/>
      <c r="X123" s="457"/>
    </row>
    <row r="124" spans="1:24" s="404" customFormat="1" ht="65.25" hidden="1" customHeight="1" x14ac:dyDescent="0.5">
      <c r="A124" s="184" t="s">
        <v>534</v>
      </c>
      <c r="B124" s="428"/>
      <c r="C124" s="457">
        <v>1201</v>
      </c>
      <c r="D124" s="457">
        <v>1200</v>
      </c>
      <c r="E124" s="456"/>
      <c r="F124" s="455"/>
      <c r="G124" s="454">
        <f>E124*F124</f>
        <v>0</v>
      </c>
      <c r="H124" s="440"/>
      <c r="I124" s="453"/>
      <c r="J124" s="453"/>
      <c r="K124" s="453"/>
      <c r="L124" s="453"/>
      <c r="M124" s="440">
        <f>G124+H124+I124+J124+K124+L124</f>
        <v>0</v>
      </c>
      <c r="N124" s="440"/>
      <c r="O124" s="440"/>
      <c r="P124" s="440"/>
      <c r="Q124" s="440"/>
      <c r="R124" s="440"/>
      <c r="S124" s="440"/>
      <c r="T124" s="440">
        <f>N124+O124+P124+Q124+R124+S124</f>
        <v>0</v>
      </c>
      <c r="U124" s="440">
        <f>M124-T124</f>
        <v>0</v>
      </c>
      <c r="V124" s="440"/>
      <c r="W124" s="452">
        <f>U124-V124</f>
        <v>0</v>
      </c>
      <c r="X124" s="457"/>
    </row>
    <row r="125" spans="1:24" s="404" customFormat="1" ht="65.25" hidden="1" customHeight="1" x14ac:dyDescent="0.5">
      <c r="A125" s="429"/>
      <c r="B125" s="428"/>
      <c r="C125" s="457"/>
      <c r="D125" s="457"/>
      <c r="E125" s="456"/>
      <c r="F125" s="455"/>
      <c r="G125" s="454"/>
      <c r="H125" s="440"/>
      <c r="I125" s="453"/>
      <c r="J125" s="453"/>
      <c r="K125" s="453"/>
      <c r="L125" s="453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52"/>
      <c r="X125" s="457"/>
    </row>
    <row r="126" spans="1:24" s="404" customFormat="1" ht="65.25" hidden="1" customHeight="1" x14ac:dyDescent="0.5">
      <c r="A126" s="439" t="s">
        <v>533</v>
      </c>
      <c r="B126" s="428"/>
      <c r="C126" s="457">
        <v>1201</v>
      </c>
      <c r="D126" s="457">
        <v>1200</v>
      </c>
      <c r="E126" s="456"/>
      <c r="F126" s="455"/>
      <c r="G126" s="454">
        <f>E126*F126</f>
        <v>0</v>
      </c>
      <c r="H126" s="440"/>
      <c r="I126" s="453"/>
      <c r="J126" s="453"/>
      <c r="K126" s="453"/>
      <c r="L126" s="453"/>
      <c r="M126" s="440">
        <f>G126+H126+I126+J126+K126+L126</f>
        <v>0</v>
      </c>
      <c r="N126" s="440"/>
      <c r="O126" s="440"/>
      <c r="P126" s="440"/>
      <c r="Q126" s="440"/>
      <c r="R126" s="440"/>
      <c r="S126" s="440"/>
      <c r="T126" s="440">
        <f>N126+O126+P126+Q126+R126+S126</f>
        <v>0</v>
      </c>
      <c r="U126" s="440">
        <f>M126-T126</f>
        <v>0</v>
      </c>
      <c r="V126" s="440"/>
      <c r="W126" s="452">
        <f>U126-V126</f>
        <v>0</v>
      </c>
      <c r="X126" s="457"/>
    </row>
    <row r="127" spans="1:24" s="404" customFormat="1" ht="65.25" hidden="1" customHeight="1" x14ac:dyDescent="0.5">
      <c r="A127" s="459"/>
      <c r="B127" s="428"/>
      <c r="C127" s="457"/>
      <c r="D127" s="457"/>
      <c r="E127" s="456"/>
      <c r="F127" s="455"/>
      <c r="G127" s="454"/>
      <c r="H127" s="440"/>
      <c r="I127" s="453"/>
      <c r="J127" s="453"/>
      <c r="K127" s="453"/>
      <c r="L127" s="453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52"/>
      <c r="X127" s="457"/>
    </row>
    <row r="128" spans="1:24" s="404" customFormat="1" ht="65.25" hidden="1" customHeight="1" x14ac:dyDescent="0.5">
      <c r="A128" s="439"/>
      <c r="B128" s="428"/>
      <c r="C128" s="457">
        <v>1201</v>
      </c>
      <c r="D128" s="457">
        <v>1200</v>
      </c>
      <c r="E128" s="456"/>
      <c r="F128" s="455"/>
      <c r="G128" s="454">
        <f>E128*F128</f>
        <v>0</v>
      </c>
      <c r="H128" s="440"/>
      <c r="I128" s="453"/>
      <c r="J128" s="453"/>
      <c r="K128" s="453"/>
      <c r="L128" s="453"/>
      <c r="M128" s="440">
        <f>G128+H128+I128+J128+K128+L128</f>
        <v>0</v>
      </c>
      <c r="N128" s="440"/>
      <c r="O128" s="440"/>
      <c r="P128" s="440"/>
      <c r="Q128" s="440"/>
      <c r="R128" s="440"/>
      <c r="S128" s="440"/>
      <c r="T128" s="440">
        <f>N128+O128+P128+Q128+R128+S128</f>
        <v>0</v>
      </c>
      <c r="U128" s="440">
        <f>M128-T128</f>
        <v>0</v>
      </c>
      <c r="V128" s="440"/>
      <c r="W128" s="452">
        <f>U128-V128</f>
        <v>0</v>
      </c>
      <c r="X128" s="457"/>
    </row>
    <row r="129" spans="1:24" s="404" customFormat="1" ht="65.25" hidden="1" customHeight="1" x14ac:dyDescent="0.5">
      <c r="A129" s="480"/>
      <c r="B129" s="428"/>
      <c r="C129" s="457"/>
      <c r="D129" s="457"/>
      <c r="E129" s="456"/>
      <c r="F129" s="455"/>
      <c r="G129" s="454"/>
      <c r="H129" s="440"/>
      <c r="I129" s="453"/>
      <c r="J129" s="453"/>
      <c r="K129" s="453"/>
      <c r="L129" s="453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52"/>
      <c r="X129" s="457"/>
    </row>
    <row r="130" spans="1:24" s="404" customFormat="1" ht="65.25" hidden="1" customHeight="1" x14ac:dyDescent="0.5">
      <c r="A130" s="429"/>
      <c r="B130" s="428"/>
      <c r="C130" s="467"/>
      <c r="D130" s="467"/>
      <c r="E130" s="466"/>
      <c r="F130" s="465"/>
      <c r="G130" s="464"/>
      <c r="H130" s="462"/>
      <c r="I130" s="463"/>
      <c r="J130" s="463"/>
      <c r="K130" s="463"/>
      <c r="L130" s="463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1"/>
      <c r="X130" s="467"/>
    </row>
    <row r="131" spans="1:24" s="404" customFormat="1" ht="65.25" customHeight="1" x14ac:dyDescent="0.5">
      <c r="A131" s="439" t="s">
        <v>453</v>
      </c>
      <c r="B131" s="428"/>
      <c r="C131" s="457">
        <v>1201</v>
      </c>
      <c r="D131" s="457">
        <v>1200</v>
      </c>
      <c r="E131" s="456">
        <v>171.97</v>
      </c>
      <c r="F131" s="455">
        <v>15</v>
      </c>
      <c r="G131" s="454">
        <f>E131*F131</f>
        <v>2579.5500000000002</v>
      </c>
      <c r="H131" s="440"/>
      <c r="I131" s="453">
        <v>0</v>
      </c>
      <c r="J131" s="453"/>
      <c r="K131" s="453"/>
      <c r="L131" s="453">
        <v>0</v>
      </c>
      <c r="M131" s="440">
        <f>G131+H131+I131+J131+K131+L131</f>
        <v>2579.5500000000002</v>
      </c>
      <c r="N131" s="440">
        <v>16.27</v>
      </c>
      <c r="O131" s="440">
        <f>G131*1.1875%</f>
        <v>30.632156250000001</v>
      </c>
      <c r="P131" s="440"/>
      <c r="Q131" s="440"/>
      <c r="R131" s="440"/>
      <c r="S131" s="440"/>
      <c r="T131" s="440">
        <f>N131+O131+P131+Q131+R131+S131</f>
        <v>46.902156250000004</v>
      </c>
      <c r="U131" s="440">
        <f>M131-T131</f>
        <v>2532.64784375</v>
      </c>
      <c r="V131" s="440">
        <v>51.59</v>
      </c>
      <c r="W131" s="452">
        <f>U131-V131</f>
        <v>2481.0578437499998</v>
      </c>
      <c r="X131" s="457"/>
    </row>
    <row r="132" spans="1:24" s="404" customFormat="1" ht="65.25" customHeight="1" x14ac:dyDescent="0.5">
      <c r="A132" s="429" t="s">
        <v>532</v>
      </c>
      <c r="B132" s="428"/>
      <c r="C132" s="457"/>
      <c r="D132" s="457"/>
      <c r="E132" s="456"/>
      <c r="F132" s="455"/>
      <c r="G132" s="454"/>
      <c r="H132" s="440"/>
      <c r="I132" s="453"/>
      <c r="J132" s="453"/>
      <c r="K132" s="453"/>
      <c r="L132" s="453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52"/>
      <c r="X132" s="457"/>
    </row>
    <row r="133" spans="1:24" s="404" customFormat="1" ht="65.25" hidden="1" customHeight="1" x14ac:dyDescent="0.5">
      <c r="A133" s="484"/>
      <c r="B133" s="428"/>
      <c r="C133" s="457">
        <v>1201</v>
      </c>
      <c r="D133" s="457">
        <v>1200</v>
      </c>
      <c r="E133" s="456"/>
      <c r="F133" s="455"/>
      <c r="G133" s="454">
        <f>E133*F133</f>
        <v>0</v>
      </c>
      <c r="H133" s="440"/>
      <c r="I133" s="453"/>
      <c r="J133" s="453"/>
      <c r="K133" s="453"/>
      <c r="L133" s="453"/>
      <c r="M133" s="440">
        <f>G133+H133+I133+J133+K133+L133</f>
        <v>0</v>
      </c>
      <c r="N133" s="440"/>
      <c r="O133" s="440"/>
      <c r="P133" s="440"/>
      <c r="Q133" s="440"/>
      <c r="R133" s="440"/>
      <c r="S133" s="440"/>
      <c r="T133" s="440">
        <f>N133+O133+P133+Q133+R133+S133</f>
        <v>0</v>
      </c>
      <c r="U133" s="440">
        <f>M133-T133</f>
        <v>0</v>
      </c>
      <c r="V133" s="440">
        <v>0</v>
      </c>
      <c r="W133" s="452">
        <f>U133-V133</f>
        <v>0</v>
      </c>
      <c r="X133" s="457"/>
    </row>
    <row r="134" spans="1:24" s="404" customFormat="1" ht="65.25" hidden="1" customHeight="1" x14ac:dyDescent="0.5">
      <c r="A134" s="480"/>
      <c r="B134" s="428"/>
      <c r="C134" s="457"/>
      <c r="D134" s="457"/>
      <c r="E134" s="456"/>
      <c r="F134" s="455"/>
      <c r="G134" s="454"/>
      <c r="H134" s="440"/>
      <c r="I134" s="453"/>
      <c r="J134" s="453"/>
      <c r="K134" s="453"/>
      <c r="L134" s="453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52"/>
      <c r="X134" s="457"/>
    </row>
    <row r="135" spans="1:24" s="404" customFormat="1" ht="65.25" hidden="1" customHeight="1" x14ac:dyDescent="0.5">
      <c r="A135" s="429"/>
      <c r="B135" s="428"/>
      <c r="C135" s="467"/>
      <c r="D135" s="467"/>
      <c r="E135" s="466"/>
      <c r="F135" s="465"/>
      <c r="G135" s="464"/>
      <c r="H135" s="462"/>
      <c r="I135" s="463"/>
      <c r="J135" s="463"/>
      <c r="K135" s="463"/>
      <c r="L135" s="463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1"/>
      <c r="X135" s="467"/>
    </row>
    <row r="136" spans="1:24" s="404" customFormat="1" ht="65.25" customHeight="1" x14ac:dyDescent="0.5">
      <c r="A136" s="441" t="s">
        <v>531</v>
      </c>
      <c r="B136" s="428"/>
      <c r="C136" s="457">
        <v>1201</v>
      </c>
      <c r="D136" s="457">
        <v>1200</v>
      </c>
      <c r="E136" s="456">
        <v>194.14</v>
      </c>
      <c r="F136" s="455">
        <v>15</v>
      </c>
      <c r="G136" s="454">
        <f>E136*F136</f>
        <v>2912.1</v>
      </c>
      <c r="H136" s="440"/>
      <c r="I136" s="453">
        <v>0</v>
      </c>
      <c r="J136" s="453"/>
      <c r="K136" s="453"/>
      <c r="L136" s="453">
        <v>0</v>
      </c>
      <c r="M136" s="440">
        <f>G136+H136+I136+J136+K136+L136</f>
        <v>2912.1</v>
      </c>
      <c r="N136" s="440">
        <v>67.37</v>
      </c>
      <c r="O136" s="440"/>
      <c r="P136" s="440"/>
      <c r="Q136" s="440"/>
      <c r="R136" s="440"/>
      <c r="S136" s="440"/>
      <c r="T136" s="440">
        <f>N136+O136+P136+Q136+R136+S136</f>
        <v>67.37</v>
      </c>
      <c r="U136" s="440">
        <f>M136-T136</f>
        <v>2844.73</v>
      </c>
      <c r="V136" s="440">
        <v>58.24</v>
      </c>
      <c r="W136" s="452">
        <f>U136-V136</f>
        <v>2786.4900000000002</v>
      </c>
      <c r="X136" s="457"/>
    </row>
    <row r="137" spans="1:24" s="404" customFormat="1" ht="65.25" customHeight="1" x14ac:dyDescent="0.5">
      <c r="A137" s="429" t="s">
        <v>530</v>
      </c>
      <c r="B137" s="428"/>
      <c r="C137" s="457"/>
      <c r="D137" s="457"/>
      <c r="E137" s="456"/>
      <c r="F137" s="455"/>
      <c r="G137" s="454"/>
      <c r="H137" s="440"/>
      <c r="I137" s="453"/>
      <c r="J137" s="453"/>
      <c r="K137" s="453"/>
      <c r="L137" s="453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52"/>
      <c r="X137" s="457"/>
    </row>
    <row r="138" spans="1:24" s="404" customFormat="1" ht="65.25" hidden="1" customHeight="1" x14ac:dyDescent="0.5">
      <c r="A138" s="429"/>
      <c r="B138" s="428"/>
      <c r="C138" s="467"/>
      <c r="D138" s="467"/>
      <c r="E138" s="466"/>
      <c r="F138" s="465"/>
      <c r="G138" s="464"/>
      <c r="H138" s="462"/>
      <c r="I138" s="463"/>
      <c r="J138" s="463"/>
      <c r="K138" s="463"/>
      <c r="L138" s="463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1"/>
      <c r="X138" s="467"/>
    </row>
    <row r="139" spans="1:24" s="404" customFormat="1" ht="65.25" customHeight="1" x14ac:dyDescent="0.5">
      <c r="A139" s="441" t="s">
        <v>529</v>
      </c>
      <c r="B139" s="428"/>
      <c r="C139" s="457">
        <v>1201</v>
      </c>
      <c r="D139" s="457">
        <v>1200</v>
      </c>
      <c r="E139" s="456">
        <v>190.8</v>
      </c>
      <c r="F139" s="455">
        <v>15</v>
      </c>
      <c r="G139" s="454">
        <f>E139*F139</f>
        <v>2862</v>
      </c>
      <c r="H139" s="440"/>
      <c r="I139" s="453">
        <v>0</v>
      </c>
      <c r="J139" s="453"/>
      <c r="K139" s="453"/>
      <c r="L139" s="453">
        <v>0</v>
      </c>
      <c r="M139" s="440">
        <f>G139+H139+I139+J139+K139+L139</f>
        <v>2862</v>
      </c>
      <c r="N139" s="440">
        <v>61.92</v>
      </c>
      <c r="O139" s="440">
        <v>0</v>
      </c>
      <c r="P139" s="440">
        <v>0</v>
      </c>
      <c r="Q139" s="440"/>
      <c r="R139" s="440"/>
      <c r="S139" s="440"/>
      <c r="T139" s="440">
        <f>N139+O139+P139+Q139+R139+S139</f>
        <v>61.92</v>
      </c>
      <c r="U139" s="440">
        <f>M139-T139</f>
        <v>2800.08</v>
      </c>
      <c r="V139" s="440">
        <v>0</v>
      </c>
      <c r="W139" s="452">
        <f>U139-V139</f>
        <v>2800.08</v>
      </c>
      <c r="X139" s="457"/>
    </row>
    <row r="140" spans="1:24" s="404" customFormat="1" ht="65.25" customHeight="1" x14ac:dyDescent="0.5">
      <c r="A140" s="429" t="s">
        <v>528</v>
      </c>
      <c r="B140" s="428"/>
      <c r="C140" s="457"/>
      <c r="D140" s="457"/>
      <c r="E140" s="456"/>
      <c r="F140" s="455"/>
      <c r="G140" s="454"/>
      <c r="H140" s="440"/>
      <c r="I140" s="453"/>
      <c r="J140" s="453"/>
      <c r="K140" s="453"/>
      <c r="L140" s="453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52"/>
      <c r="X140" s="457"/>
    </row>
    <row r="141" spans="1:24" s="404" customFormat="1" ht="65.25" customHeight="1" x14ac:dyDescent="0.5">
      <c r="A141" s="441" t="s">
        <v>527</v>
      </c>
      <c r="B141" s="428"/>
      <c r="C141" s="457">
        <v>1201</v>
      </c>
      <c r="D141" s="457">
        <v>1200</v>
      </c>
      <c r="E141" s="456">
        <v>167.26666</v>
      </c>
      <c r="F141" s="455">
        <v>15</v>
      </c>
      <c r="G141" s="454">
        <f>E141*F141</f>
        <v>2508.9998999999998</v>
      </c>
      <c r="H141" s="440"/>
      <c r="I141" s="453">
        <v>0</v>
      </c>
      <c r="J141" s="453"/>
      <c r="K141" s="453"/>
      <c r="L141" s="453">
        <v>0</v>
      </c>
      <c r="M141" s="440">
        <f>G141+H141+I141+J141+K141+L141</f>
        <v>2508.9998999999998</v>
      </c>
      <c r="N141" s="440">
        <v>8.6</v>
      </c>
      <c r="O141" s="440"/>
      <c r="P141" s="440">
        <v>0</v>
      </c>
      <c r="Q141" s="440"/>
      <c r="R141" s="440"/>
      <c r="S141" s="440"/>
      <c r="T141" s="440">
        <f>N141+O141+P141+Q141+R141+S141</f>
        <v>8.6</v>
      </c>
      <c r="U141" s="440">
        <f>M141-T141</f>
        <v>2500.3998999999999</v>
      </c>
      <c r="V141" s="440">
        <v>0</v>
      </c>
      <c r="W141" s="452">
        <f>U141-V141</f>
        <v>2500.3998999999999</v>
      </c>
      <c r="X141" s="457"/>
    </row>
    <row r="142" spans="1:24" s="404" customFormat="1" ht="65.25" customHeight="1" x14ac:dyDescent="0.5">
      <c r="A142" s="429" t="s">
        <v>526</v>
      </c>
      <c r="B142" s="428"/>
      <c r="C142" s="457"/>
      <c r="D142" s="457"/>
      <c r="E142" s="456"/>
      <c r="F142" s="455"/>
      <c r="G142" s="454"/>
      <c r="H142" s="440"/>
      <c r="I142" s="453"/>
      <c r="J142" s="453"/>
      <c r="K142" s="453"/>
      <c r="L142" s="453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52"/>
      <c r="X142" s="457"/>
    </row>
    <row r="143" spans="1:24" s="404" customFormat="1" ht="65.25" hidden="1" customHeight="1" x14ac:dyDescent="0.5">
      <c r="A143" s="429"/>
      <c r="B143" s="428"/>
      <c r="C143" s="467"/>
      <c r="D143" s="467"/>
      <c r="E143" s="466"/>
      <c r="F143" s="465"/>
      <c r="G143" s="464"/>
      <c r="H143" s="462"/>
      <c r="I143" s="463"/>
      <c r="J143" s="463"/>
      <c r="K143" s="463"/>
      <c r="L143" s="463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1"/>
      <c r="X143" s="467"/>
    </row>
    <row r="144" spans="1:24" s="404" customFormat="1" ht="65.25" hidden="1" customHeight="1" x14ac:dyDescent="0.5">
      <c r="A144" s="441"/>
      <c r="B144" s="428"/>
      <c r="C144" s="457">
        <v>1201</v>
      </c>
      <c r="D144" s="457">
        <v>1200</v>
      </c>
      <c r="E144" s="456"/>
      <c r="F144" s="455"/>
      <c r="G144" s="454">
        <f>E144*F144</f>
        <v>0</v>
      </c>
      <c r="H144" s="440"/>
      <c r="I144" s="453"/>
      <c r="J144" s="453"/>
      <c r="K144" s="453"/>
      <c r="L144" s="453"/>
      <c r="M144" s="440">
        <f>G144+H144+I144+J144+K144+L144</f>
        <v>0</v>
      </c>
      <c r="N144" s="440"/>
      <c r="O144" s="440"/>
      <c r="P144" s="440"/>
      <c r="Q144" s="440"/>
      <c r="R144" s="440"/>
      <c r="S144" s="440"/>
      <c r="T144" s="440">
        <f>N144+O144+P144+Q144+R144+S144</f>
        <v>0</v>
      </c>
      <c r="U144" s="440">
        <f>M144-T144</f>
        <v>0</v>
      </c>
      <c r="V144" s="440"/>
      <c r="W144" s="452">
        <f>U144-V144</f>
        <v>0</v>
      </c>
      <c r="X144" s="457"/>
    </row>
    <row r="145" spans="1:24" s="404" customFormat="1" ht="65.25" hidden="1" customHeight="1" x14ac:dyDescent="0.5">
      <c r="A145" s="480"/>
      <c r="B145" s="428"/>
      <c r="C145" s="457"/>
      <c r="D145" s="457"/>
      <c r="E145" s="456"/>
      <c r="F145" s="455"/>
      <c r="G145" s="454"/>
      <c r="H145" s="440"/>
      <c r="I145" s="453"/>
      <c r="J145" s="453"/>
      <c r="K145" s="453"/>
      <c r="L145" s="453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52"/>
      <c r="X145" s="457"/>
    </row>
    <row r="146" spans="1:24" s="404" customFormat="1" ht="65.25" hidden="1" customHeight="1" x14ac:dyDescent="0.5">
      <c r="A146" s="429"/>
      <c r="B146" s="428"/>
      <c r="C146" s="467"/>
      <c r="D146" s="467"/>
      <c r="E146" s="466"/>
      <c r="F146" s="465"/>
      <c r="G146" s="464"/>
      <c r="H146" s="462"/>
      <c r="I146" s="463"/>
      <c r="J146" s="463"/>
      <c r="K146" s="463"/>
      <c r="L146" s="463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1"/>
      <c r="X146" s="467"/>
    </row>
    <row r="147" spans="1:24" s="404" customFormat="1" ht="65.25" customHeight="1" x14ac:dyDescent="0.5">
      <c r="A147" s="441" t="s">
        <v>525</v>
      </c>
      <c r="B147" s="428"/>
      <c r="C147" s="457">
        <v>1201</v>
      </c>
      <c r="D147" s="457">
        <v>1200</v>
      </c>
      <c r="E147" s="456">
        <v>140.61000000000001</v>
      </c>
      <c r="F147" s="455">
        <v>15</v>
      </c>
      <c r="G147" s="454">
        <f>E147*F147</f>
        <v>2109.15</v>
      </c>
      <c r="H147" s="440"/>
      <c r="I147" s="453">
        <v>0</v>
      </c>
      <c r="J147" s="453"/>
      <c r="K147" s="453"/>
      <c r="L147" s="453">
        <v>63.32</v>
      </c>
      <c r="M147" s="440">
        <f>G147+H147+I147+J147+K147+L147</f>
        <v>2172.4700000000003</v>
      </c>
      <c r="N147" s="440">
        <v>0</v>
      </c>
      <c r="O147" s="440"/>
      <c r="P147" s="440"/>
      <c r="Q147" s="440"/>
      <c r="R147" s="440"/>
      <c r="S147" s="440"/>
      <c r="T147" s="440">
        <f>N147+O147+P147+Q147+R147+S147</f>
        <v>0</v>
      </c>
      <c r="U147" s="440">
        <f>M147-T147</f>
        <v>2172.4700000000003</v>
      </c>
      <c r="V147" s="440"/>
      <c r="W147" s="452">
        <f>U147-V147</f>
        <v>2172.4700000000003</v>
      </c>
      <c r="X147" s="457"/>
    </row>
    <row r="148" spans="1:24" s="404" customFormat="1" ht="65.25" customHeight="1" x14ac:dyDescent="0.5">
      <c r="A148" s="429" t="s">
        <v>524</v>
      </c>
      <c r="B148" s="428"/>
      <c r="C148" s="457"/>
      <c r="D148" s="457"/>
      <c r="E148" s="456"/>
      <c r="F148" s="455"/>
      <c r="G148" s="454"/>
      <c r="H148" s="440"/>
      <c r="I148" s="453"/>
      <c r="J148" s="453"/>
      <c r="K148" s="453"/>
      <c r="L148" s="453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52"/>
      <c r="X148" s="457"/>
    </row>
    <row r="149" spans="1:24" s="404" customFormat="1" ht="65.25" hidden="1" customHeight="1" x14ac:dyDescent="0.5">
      <c r="A149" s="484"/>
      <c r="B149" s="428"/>
      <c r="C149" s="457">
        <v>1201</v>
      </c>
      <c r="D149" s="457">
        <v>1200</v>
      </c>
      <c r="E149" s="456"/>
      <c r="F149" s="455"/>
      <c r="G149" s="454">
        <f>E149*F149</f>
        <v>0</v>
      </c>
      <c r="H149" s="440"/>
      <c r="I149" s="453"/>
      <c r="J149" s="453"/>
      <c r="K149" s="453"/>
      <c r="L149" s="453"/>
      <c r="M149" s="440">
        <f>G149+H149+I149+J149+K149+L149</f>
        <v>0</v>
      </c>
      <c r="N149" s="440"/>
      <c r="O149" s="440"/>
      <c r="P149" s="440"/>
      <c r="Q149" s="440"/>
      <c r="R149" s="440"/>
      <c r="S149" s="440"/>
      <c r="T149" s="440">
        <f>N149+O149+P149+Q149+R149+S149</f>
        <v>0</v>
      </c>
      <c r="U149" s="440">
        <f>M149-T149</f>
        <v>0</v>
      </c>
      <c r="V149" s="440"/>
      <c r="W149" s="452">
        <f>U149-V149</f>
        <v>0</v>
      </c>
      <c r="X149" s="457"/>
    </row>
    <row r="150" spans="1:24" s="404" customFormat="1" ht="65.25" hidden="1" customHeight="1" x14ac:dyDescent="0.5">
      <c r="A150" s="480"/>
      <c r="B150" s="428"/>
      <c r="C150" s="457"/>
      <c r="D150" s="457"/>
      <c r="E150" s="456"/>
      <c r="F150" s="455"/>
      <c r="G150" s="454"/>
      <c r="H150" s="440"/>
      <c r="I150" s="453"/>
      <c r="J150" s="453"/>
      <c r="K150" s="453"/>
      <c r="L150" s="453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52"/>
      <c r="X150" s="457"/>
    </row>
    <row r="151" spans="1:24" s="404" customFormat="1" ht="65.25" hidden="1" customHeight="1" x14ac:dyDescent="0.5">
      <c r="A151" s="485"/>
      <c r="B151" s="428"/>
      <c r="C151" s="457">
        <v>1201</v>
      </c>
      <c r="D151" s="457">
        <v>1200</v>
      </c>
      <c r="E151" s="456"/>
      <c r="F151" s="455"/>
      <c r="G151" s="454">
        <f>E151*F151</f>
        <v>0</v>
      </c>
      <c r="H151" s="440"/>
      <c r="I151" s="453"/>
      <c r="J151" s="453"/>
      <c r="K151" s="453"/>
      <c r="L151" s="453"/>
      <c r="M151" s="440">
        <f>G151+H151+I151+J151+K151+L151</f>
        <v>0</v>
      </c>
      <c r="N151" s="440"/>
      <c r="O151" s="440"/>
      <c r="P151" s="440"/>
      <c r="Q151" s="440"/>
      <c r="R151" s="440"/>
      <c r="S151" s="440"/>
      <c r="T151" s="440">
        <f>N151+O151+P151+Q151+R151+S151</f>
        <v>0</v>
      </c>
      <c r="U151" s="440">
        <f>M151-T151</f>
        <v>0</v>
      </c>
      <c r="V151" s="440"/>
      <c r="W151" s="452">
        <f>U151-V151</f>
        <v>0</v>
      </c>
      <c r="X151" s="457"/>
    </row>
    <row r="152" spans="1:24" s="404" customFormat="1" ht="65.25" hidden="1" customHeight="1" x14ac:dyDescent="0.5">
      <c r="A152" s="480"/>
      <c r="B152" s="428"/>
      <c r="C152" s="457"/>
      <c r="D152" s="457"/>
      <c r="E152" s="456"/>
      <c r="F152" s="455"/>
      <c r="G152" s="454"/>
      <c r="H152" s="440"/>
      <c r="I152" s="453"/>
      <c r="J152" s="453"/>
      <c r="K152" s="453"/>
      <c r="L152" s="453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52"/>
      <c r="X152" s="457"/>
    </row>
    <row r="153" spans="1:24" s="404" customFormat="1" ht="65.25" customHeight="1" x14ac:dyDescent="0.5">
      <c r="A153" s="441" t="s">
        <v>523</v>
      </c>
      <c r="B153" s="428"/>
      <c r="C153" s="457">
        <v>1201</v>
      </c>
      <c r="D153" s="457">
        <v>1200</v>
      </c>
      <c r="E153" s="456">
        <v>233.63</v>
      </c>
      <c r="F153" s="455">
        <v>15</v>
      </c>
      <c r="G153" s="454">
        <f>E153*F153</f>
        <v>3504.45</v>
      </c>
      <c r="H153" s="440"/>
      <c r="I153" s="453">
        <v>0</v>
      </c>
      <c r="J153" s="453"/>
      <c r="K153" s="453"/>
      <c r="L153" s="453">
        <v>0</v>
      </c>
      <c r="M153" s="440">
        <f>G153+H153+I153+J153+K153+L153</f>
        <v>3504.45</v>
      </c>
      <c r="N153" s="440">
        <v>152.1</v>
      </c>
      <c r="O153" s="440"/>
      <c r="P153" s="440"/>
      <c r="Q153" s="440"/>
      <c r="R153" s="440"/>
      <c r="S153" s="440"/>
      <c r="T153" s="440">
        <f>N153+O153+P153+Q153+R153+S153</f>
        <v>152.1</v>
      </c>
      <c r="U153" s="440">
        <f>M153-T153</f>
        <v>3352.35</v>
      </c>
      <c r="V153" s="440"/>
      <c r="W153" s="452">
        <f>U153-V153</f>
        <v>3352.35</v>
      </c>
      <c r="X153" s="451"/>
    </row>
    <row r="154" spans="1:24" s="404" customFormat="1" ht="65.25" customHeight="1" x14ac:dyDescent="0.5">
      <c r="A154" s="429" t="s">
        <v>522</v>
      </c>
      <c r="B154" s="428"/>
      <c r="C154" s="457"/>
      <c r="D154" s="457"/>
      <c r="E154" s="456"/>
      <c r="F154" s="455"/>
      <c r="G154" s="454"/>
      <c r="H154" s="440"/>
      <c r="I154" s="453"/>
      <c r="J154" s="453"/>
      <c r="K154" s="453"/>
      <c r="L154" s="453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52"/>
      <c r="X154" s="451"/>
    </row>
    <row r="155" spans="1:24" s="404" customFormat="1" ht="65.25" hidden="1" customHeight="1" x14ac:dyDescent="0.5">
      <c r="A155" s="429"/>
      <c r="B155" s="428"/>
      <c r="C155" s="467"/>
      <c r="D155" s="467"/>
      <c r="E155" s="466"/>
      <c r="F155" s="465"/>
      <c r="G155" s="464"/>
      <c r="H155" s="462"/>
      <c r="I155" s="463"/>
      <c r="J155" s="463"/>
      <c r="K155" s="463"/>
      <c r="L155" s="463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1"/>
      <c r="X155" s="460"/>
    </row>
    <row r="156" spans="1:24" s="404" customFormat="1" ht="65.25" customHeight="1" x14ac:dyDescent="0.5">
      <c r="A156" s="441" t="s">
        <v>521</v>
      </c>
      <c r="B156" s="428"/>
      <c r="C156" s="457">
        <v>1201</v>
      </c>
      <c r="D156" s="457">
        <v>1200</v>
      </c>
      <c r="E156" s="456">
        <v>406.75</v>
      </c>
      <c r="F156" s="455">
        <v>15</v>
      </c>
      <c r="G156" s="454">
        <f>E156*F156</f>
        <v>6101.25</v>
      </c>
      <c r="H156" s="440"/>
      <c r="I156" s="453">
        <v>0</v>
      </c>
      <c r="J156" s="453"/>
      <c r="K156" s="453"/>
      <c r="L156" s="453">
        <v>0</v>
      </c>
      <c r="M156" s="440">
        <f>G156+H156+I156+J156+K156+L156</f>
        <v>6101.25</v>
      </c>
      <c r="N156" s="440">
        <v>756.04</v>
      </c>
      <c r="O156" s="440"/>
      <c r="P156" s="440"/>
      <c r="Q156" s="440"/>
      <c r="R156" s="440"/>
      <c r="S156" s="440"/>
      <c r="T156" s="440">
        <f>N156+O156+P156+Q156+R156+S156</f>
        <v>756.04</v>
      </c>
      <c r="U156" s="440">
        <f>M156-T156</f>
        <v>5345.21</v>
      </c>
      <c r="V156" s="440">
        <v>244.05</v>
      </c>
      <c r="W156" s="452">
        <f>U156-V156</f>
        <v>5101.16</v>
      </c>
      <c r="X156" s="451"/>
    </row>
    <row r="157" spans="1:24" s="404" customFormat="1" ht="65.25" customHeight="1" x14ac:dyDescent="0.5">
      <c r="A157" s="429" t="s">
        <v>520</v>
      </c>
      <c r="B157" s="428"/>
      <c r="C157" s="457"/>
      <c r="D157" s="457"/>
      <c r="E157" s="456"/>
      <c r="F157" s="455"/>
      <c r="G157" s="454"/>
      <c r="H157" s="440"/>
      <c r="I157" s="453"/>
      <c r="J157" s="453"/>
      <c r="K157" s="453"/>
      <c r="L157" s="453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52"/>
      <c r="X157" s="451"/>
    </row>
    <row r="158" spans="1:24" s="404" customFormat="1" ht="65.25" hidden="1" customHeight="1" x14ac:dyDescent="0.5">
      <c r="A158" s="429"/>
      <c r="B158" s="428"/>
      <c r="C158" s="467"/>
      <c r="D158" s="467"/>
      <c r="E158" s="466"/>
      <c r="F158" s="465"/>
      <c r="G158" s="464"/>
      <c r="H158" s="462"/>
      <c r="I158" s="463"/>
      <c r="J158" s="463"/>
      <c r="K158" s="463"/>
      <c r="L158" s="463"/>
      <c r="M158" s="462"/>
      <c r="N158" s="462"/>
      <c r="O158" s="462"/>
      <c r="P158" s="462"/>
      <c r="Q158" s="462"/>
      <c r="R158" s="462"/>
      <c r="S158" s="462"/>
      <c r="T158" s="462"/>
      <c r="U158" s="462"/>
      <c r="V158" s="462"/>
      <c r="W158" s="461"/>
      <c r="X158" s="460"/>
    </row>
    <row r="159" spans="1:24" s="404" customFormat="1" ht="65.25" hidden="1" customHeight="1" x14ac:dyDescent="0.5">
      <c r="A159" s="441" t="s">
        <v>519</v>
      </c>
      <c r="B159" s="428"/>
      <c r="C159" s="457">
        <v>1202</v>
      </c>
      <c r="D159" s="457">
        <v>1201</v>
      </c>
      <c r="E159" s="456"/>
      <c r="F159" s="455"/>
      <c r="G159" s="454">
        <f>E159*F159</f>
        <v>0</v>
      </c>
      <c r="H159" s="440"/>
      <c r="I159" s="453"/>
      <c r="J159" s="453"/>
      <c r="K159" s="453"/>
      <c r="L159" s="453"/>
      <c r="M159" s="440">
        <f>G159+H159+I159+J159+K159+L159</f>
        <v>0</v>
      </c>
      <c r="N159" s="440"/>
      <c r="O159" s="440"/>
      <c r="P159" s="440"/>
      <c r="Q159" s="440"/>
      <c r="R159" s="440"/>
      <c r="S159" s="440"/>
      <c r="T159" s="440">
        <f>N159+O159+P159+Q159+R159+S159</f>
        <v>0</v>
      </c>
      <c r="U159" s="440">
        <f>M159-T159</f>
        <v>0</v>
      </c>
      <c r="V159" s="440">
        <v>0</v>
      </c>
      <c r="W159" s="452">
        <f>U159-V159</f>
        <v>0</v>
      </c>
      <c r="X159" s="451"/>
    </row>
    <row r="160" spans="1:24" s="404" customFormat="1" ht="65.25" hidden="1" customHeight="1" x14ac:dyDescent="0.5">
      <c r="A160" s="480"/>
      <c r="B160" s="428"/>
      <c r="C160" s="457"/>
      <c r="D160" s="457"/>
      <c r="E160" s="456"/>
      <c r="F160" s="455"/>
      <c r="G160" s="454"/>
      <c r="H160" s="440"/>
      <c r="I160" s="453"/>
      <c r="J160" s="453"/>
      <c r="K160" s="453"/>
      <c r="L160" s="453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52"/>
      <c r="X160" s="451"/>
    </row>
    <row r="161" spans="1:24" s="404" customFormat="1" ht="65.25" hidden="1" customHeight="1" x14ac:dyDescent="0.5">
      <c r="A161" s="429"/>
      <c r="B161" s="428"/>
      <c r="C161" s="467"/>
      <c r="D161" s="467"/>
      <c r="E161" s="466"/>
      <c r="F161" s="465"/>
      <c r="G161" s="464"/>
      <c r="H161" s="462"/>
      <c r="I161" s="463"/>
      <c r="J161" s="463"/>
      <c r="K161" s="463"/>
      <c r="L161" s="463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1"/>
      <c r="X161" s="460"/>
    </row>
    <row r="162" spans="1:24" s="404" customFormat="1" ht="65.25" hidden="1" customHeight="1" x14ac:dyDescent="0.5">
      <c r="A162" s="429"/>
      <c r="B162" s="428"/>
      <c r="C162" s="467"/>
      <c r="D162" s="467"/>
      <c r="E162" s="466"/>
      <c r="F162" s="465"/>
      <c r="G162" s="464"/>
      <c r="H162" s="462"/>
      <c r="I162" s="463"/>
      <c r="J162" s="463"/>
      <c r="K162" s="463"/>
      <c r="L162" s="463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1"/>
      <c r="X162" s="460"/>
    </row>
    <row r="163" spans="1:24" s="404" customFormat="1" ht="65.25" customHeight="1" x14ac:dyDescent="0.5">
      <c r="A163" s="439" t="s">
        <v>518</v>
      </c>
      <c r="B163" s="428"/>
      <c r="C163" s="457">
        <v>1201</v>
      </c>
      <c r="D163" s="457">
        <v>1200</v>
      </c>
      <c r="E163" s="456">
        <v>262.52999999999997</v>
      </c>
      <c r="F163" s="455">
        <v>15</v>
      </c>
      <c r="G163" s="454">
        <f>E163*F163</f>
        <v>3937.95</v>
      </c>
      <c r="H163" s="440"/>
      <c r="I163" s="453">
        <v>0</v>
      </c>
      <c r="J163" s="453"/>
      <c r="K163" s="453"/>
      <c r="L163" s="453">
        <v>0</v>
      </c>
      <c r="M163" s="440">
        <f>G163+H163+I163+J163+K163+L163</f>
        <v>3937.95</v>
      </c>
      <c r="N163" s="440">
        <v>339.16</v>
      </c>
      <c r="O163" s="440"/>
      <c r="P163" s="440"/>
      <c r="Q163" s="440"/>
      <c r="R163" s="440"/>
      <c r="S163" s="440"/>
      <c r="T163" s="440">
        <f>N163+O163+P163+Q163+R163+S163</f>
        <v>339.16</v>
      </c>
      <c r="U163" s="440">
        <f>M163-T163</f>
        <v>3598.79</v>
      </c>
      <c r="V163" s="440">
        <v>118.14</v>
      </c>
      <c r="W163" s="452">
        <f>U163-V163</f>
        <v>3480.65</v>
      </c>
      <c r="X163" s="451"/>
    </row>
    <row r="164" spans="1:24" s="404" customFormat="1" ht="65.25" customHeight="1" x14ac:dyDescent="0.5">
      <c r="A164" s="429" t="s">
        <v>517</v>
      </c>
      <c r="B164" s="428"/>
      <c r="C164" s="457"/>
      <c r="D164" s="457"/>
      <c r="E164" s="456"/>
      <c r="F164" s="455"/>
      <c r="G164" s="454"/>
      <c r="H164" s="440"/>
      <c r="I164" s="453"/>
      <c r="J164" s="453"/>
      <c r="K164" s="453"/>
      <c r="L164" s="453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52"/>
      <c r="X164" s="451"/>
    </row>
    <row r="165" spans="1:24" s="404" customFormat="1" ht="65.25" hidden="1" customHeight="1" x14ac:dyDescent="0.5">
      <c r="A165" s="185"/>
      <c r="B165" s="428"/>
      <c r="C165" s="457">
        <v>1201</v>
      </c>
      <c r="D165" s="457">
        <v>1200</v>
      </c>
      <c r="E165" s="456"/>
      <c r="F165" s="455"/>
      <c r="G165" s="454">
        <f>E165*F165</f>
        <v>0</v>
      </c>
      <c r="H165" s="440"/>
      <c r="I165" s="453"/>
      <c r="J165" s="453"/>
      <c r="K165" s="453"/>
      <c r="L165" s="453"/>
      <c r="M165" s="440">
        <f>G165+H165+I165+J165+K165+L165</f>
        <v>0</v>
      </c>
      <c r="N165" s="440"/>
      <c r="O165" s="440"/>
      <c r="P165" s="440"/>
      <c r="Q165" s="440"/>
      <c r="R165" s="440"/>
      <c r="S165" s="440"/>
      <c r="T165" s="440">
        <f>N165+O165+P165+Q165+R165+S165</f>
        <v>0</v>
      </c>
      <c r="U165" s="440">
        <f>M165-T165</f>
        <v>0</v>
      </c>
      <c r="V165" s="440"/>
      <c r="W165" s="452">
        <f>U165-V165</f>
        <v>0</v>
      </c>
      <c r="X165" s="451"/>
    </row>
    <row r="166" spans="1:24" s="404" customFormat="1" ht="65.25" hidden="1" customHeight="1" x14ac:dyDescent="0.5">
      <c r="A166" s="480"/>
      <c r="B166" s="428"/>
      <c r="C166" s="457"/>
      <c r="D166" s="457"/>
      <c r="E166" s="456"/>
      <c r="F166" s="455"/>
      <c r="G166" s="454"/>
      <c r="H166" s="440"/>
      <c r="I166" s="453"/>
      <c r="J166" s="453"/>
      <c r="K166" s="453"/>
      <c r="L166" s="453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52"/>
      <c r="X166" s="451"/>
    </row>
    <row r="167" spans="1:24" s="404" customFormat="1" ht="65.25" hidden="1" customHeight="1" x14ac:dyDescent="0.5">
      <c r="A167" s="429"/>
      <c r="B167" s="428"/>
      <c r="C167" s="467"/>
      <c r="D167" s="467"/>
      <c r="E167" s="466"/>
      <c r="F167" s="465"/>
      <c r="G167" s="464"/>
      <c r="H167" s="462"/>
      <c r="I167" s="463"/>
      <c r="J167" s="463"/>
      <c r="K167" s="463"/>
      <c r="L167" s="463"/>
      <c r="M167" s="462"/>
      <c r="N167" s="462"/>
      <c r="O167" s="462"/>
      <c r="P167" s="462"/>
      <c r="Q167" s="462"/>
      <c r="R167" s="462"/>
      <c r="S167" s="462"/>
      <c r="T167" s="462"/>
      <c r="U167" s="462"/>
      <c r="V167" s="462"/>
      <c r="W167" s="461"/>
      <c r="X167" s="460"/>
    </row>
    <row r="168" spans="1:24" s="404" customFormat="1" ht="65.25" customHeight="1" x14ac:dyDescent="0.5">
      <c r="A168" s="441" t="s">
        <v>516</v>
      </c>
      <c r="B168" s="428"/>
      <c r="C168" s="457">
        <v>1201</v>
      </c>
      <c r="D168" s="457">
        <v>1200</v>
      </c>
      <c r="E168" s="456">
        <v>288.42</v>
      </c>
      <c r="F168" s="455">
        <v>15</v>
      </c>
      <c r="G168" s="454">
        <f>E168*F168</f>
        <v>4326.3</v>
      </c>
      <c r="H168" s="440"/>
      <c r="I168" s="453">
        <v>0</v>
      </c>
      <c r="J168" s="453"/>
      <c r="K168" s="453"/>
      <c r="L168" s="453">
        <v>0</v>
      </c>
      <c r="M168" s="440">
        <f>G168+H168+I168+J168+K168+L168</f>
        <v>4326.3</v>
      </c>
      <c r="N168" s="440">
        <v>402.78</v>
      </c>
      <c r="O168" s="440"/>
      <c r="P168" s="440"/>
      <c r="Q168" s="440"/>
      <c r="R168" s="440"/>
      <c r="S168" s="440"/>
      <c r="T168" s="440">
        <f>N168+O168+P168+Q168+R168+S168</f>
        <v>402.78</v>
      </c>
      <c r="U168" s="440">
        <f>M168-T168</f>
        <v>3923.5200000000004</v>
      </c>
      <c r="V168" s="440">
        <v>173.5</v>
      </c>
      <c r="W168" s="452">
        <f>U168-V168</f>
        <v>3750.0200000000004</v>
      </c>
      <c r="X168" s="451"/>
    </row>
    <row r="169" spans="1:24" s="404" customFormat="1" ht="65.25" customHeight="1" x14ac:dyDescent="0.5">
      <c r="A169" s="429" t="s">
        <v>515</v>
      </c>
      <c r="B169" s="428"/>
      <c r="C169" s="457"/>
      <c r="D169" s="457"/>
      <c r="E169" s="456"/>
      <c r="F169" s="455"/>
      <c r="G169" s="454"/>
      <c r="H169" s="440"/>
      <c r="I169" s="453"/>
      <c r="J169" s="453"/>
      <c r="K169" s="453"/>
      <c r="L169" s="453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52"/>
      <c r="X169" s="451"/>
    </row>
    <row r="170" spans="1:24" s="404" customFormat="1" ht="65.25" hidden="1" customHeight="1" x14ac:dyDescent="0.5">
      <c r="A170" s="429"/>
      <c r="B170" s="428"/>
      <c r="C170" s="467"/>
      <c r="D170" s="467"/>
      <c r="E170" s="466"/>
      <c r="F170" s="465"/>
      <c r="G170" s="464"/>
      <c r="H170" s="462"/>
      <c r="I170" s="463"/>
      <c r="J170" s="463"/>
      <c r="K170" s="463"/>
      <c r="L170" s="463"/>
      <c r="M170" s="462"/>
      <c r="N170" s="462"/>
      <c r="O170" s="462"/>
      <c r="P170" s="462"/>
      <c r="Q170" s="462"/>
      <c r="R170" s="462"/>
      <c r="S170" s="462"/>
      <c r="T170" s="462"/>
      <c r="U170" s="462"/>
      <c r="V170" s="462"/>
      <c r="W170" s="461"/>
      <c r="X170" s="460"/>
    </row>
    <row r="171" spans="1:24" s="404" customFormat="1" ht="65.25" hidden="1" customHeight="1" x14ac:dyDescent="0.5">
      <c r="A171" s="184"/>
      <c r="B171" s="428"/>
      <c r="C171" s="457">
        <v>1201</v>
      </c>
      <c r="D171" s="457">
        <v>1200</v>
      </c>
      <c r="E171" s="456"/>
      <c r="F171" s="455"/>
      <c r="G171" s="454">
        <f>E171*F171</f>
        <v>0</v>
      </c>
      <c r="H171" s="440"/>
      <c r="I171" s="453"/>
      <c r="J171" s="453"/>
      <c r="K171" s="453"/>
      <c r="L171" s="453"/>
      <c r="M171" s="440">
        <f>G171+H171+I171+J171+K171+L171</f>
        <v>0</v>
      </c>
      <c r="N171" s="440"/>
      <c r="O171" s="440"/>
      <c r="P171" s="440"/>
      <c r="Q171" s="440"/>
      <c r="R171" s="440"/>
      <c r="S171" s="440"/>
      <c r="T171" s="440">
        <f>N171+O171+P171+Q171+R171+S171</f>
        <v>0</v>
      </c>
      <c r="U171" s="440">
        <f>M171-T171</f>
        <v>0</v>
      </c>
      <c r="V171" s="440"/>
      <c r="W171" s="452">
        <f>U171-V171</f>
        <v>0</v>
      </c>
      <c r="X171" s="451"/>
    </row>
    <row r="172" spans="1:24" s="404" customFormat="1" ht="65.25" hidden="1" customHeight="1" x14ac:dyDescent="0.5">
      <c r="A172" s="480"/>
      <c r="B172" s="428"/>
      <c r="C172" s="457"/>
      <c r="D172" s="457"/>
      <c r="E172" s="456"/>
      <c r="F172" s="455"/>
      <c r="G172" s="454"/>
      <c r="H172" s="440"/>
      <c r="I172" s="453"/>
      <c r="J172" s="453"/>
      <c r="K172" s="453"/>
      <c r="L172" s="453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52"/>
      <c r="X172" s="451"/>
    </row>
    <row r="173" spans="1:24" s="404" customFormat="1" ht="65.25" hidden="1" customHeight="1" x14ac:dyDescent="0.5">
      <c r="A173" s="429"/>
      <c r="B173" s="428"/>
      <c r="C173" s="467"/>
      <c r="D173" s="467"/>
      <c r="E173" s="466"/>
      <c r="F173" s="465"/>
      <c r="G173" s="464"/>
      <c r="H173" s="462"/>
      <c r="I173" s="463"/>
      <c r="J173" s="463"/>
      <c r="K173" s="463"/>
      <c r="L173" s="463"/>
      <c r="M173" s="462"/>
      <c r="N173" s="462"/>
      <c r="O173" s="462"/>
      <c r="P173" s="462"/>
      <c r="Q173" s="462"/>
      <c r="R173" s="462"/>
      <c r="S173" s="462"/>
      <c r="T173" s="462"/>
      <c r="U173" s="462"/>
      <c r="V173" s="462"/>
      <c r="W173" s="461"/>
      <c r="X173" s="460"/>
    </row>
    <row r="174" spans="1:24" s="404" customFormat="1" ht="65.25" hidden="1" customHeight="1" x14ac:dyDescent="0.5">
      <c r="A174" s="429"/>
      <c r="B174" s="428"/>
      <c r="C174" s="467"/>
      <c r="D174" s="467"/>
      <c r="E174" s="466"/>
      <c r="F174" s="465"/>
      <c r="G174" s="464"/>
      <c r="H174" s="462"/>
      <c r="I174" s="463"/>
      <c r="J174" s="463"/>
      <c r="K174" s="463"/>
      <c r="L174" s="463"/>
      <c r="M174" s="462"/>
      <c r="N174" s="462"/>
      <c r="O174" s="462"/>
      <c r="P174" s="462"/>
      <c r="Q174" s="462"/>
      <c r="R174" s="462"/>
      <c r="S174" s="462"/>
      <c r="T174" s="462"/>
      <c r="U174" s="462"/>
      <c r="V174" s="462"/>
      <c r="W174" s="461"/>
      <c r="X174" s="460"/>
    </row>
    <row r="175" spans="1:24" s="404" customFormat="1" ht="65.25" hidden="1" customHeight="1" x14ac:dyDescent="0.5">
      <c r="A175" s="441"/>
      <c r="B175" s="428"/>
      <c r="C175" s="457">
        <v>1201</v>
      </c>
      <c r="D175" s="457">
        <v>1200</v>
      </c>
      <c r="E175" s="456"/>
      <c r="F175" s="455"/>
      <c r="G175" s="454">
        <f>E175*F175</f>
        <v>0</v>
      </c>
      <c r="H175" s="440"/>
      <c r="I175" s="453"/>
      <c r="J175" s="453"/>
      <c r="K175" s="453"/>
      <c r="L175" s="453"/>
      <c r="M175" s="440">
        <f>G175+H175+I175+J175+K175+L175</f>
        <v>0</v>
      </c>
      <c r="N175" s="440"/>
      <c r="O175" s="440"/>
      <c r="P175" s="440"/>
      <c r="Q175" s="440"/>
      <c r="R175" s="440"/>
      <c r="S175" s="440"/>
      <c r="T175" s="440">
        <f>N175+O175+P175+Q175+R175+S175</f>
        <v>0</v>
      </c>
      <c r="U175" s="440">
        <f>M175-T175</f>
        <v>0</v>
      </c>
      <c r="V175" s="440"/>
      <c r="W175" s="452">
        <f>U175-V175</f>
        <v>0</v>
      </c>
      <c r="X175" s="451"/>
    </row>
    <row r="176" spans="1:24" s="404" customFormat="1" ht="65.25" hidden="1" customHeight="1" x14ac:dyDescent="0.5">
      <c r="A176" s="429"/>
      <c r="B176" s="428"/>
      <c r="C176" s="457"/>
      <c r="D176" s="457"/>
      <c r="E176" s="456"/>
      <c r="F176" s="455"/>
      <c r="G176" s="454"/>
      <c r="H176" s="440"/>
      <c r="I176" s="453"/>
      <c r="J176" s="453"/>
      <c r="K176" s="453"/>
      <c r="L176" s="453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52"/>
      <c r="X176" s="451"/>
    </row>
    <row r="177" spans="1:24" s="404" customFormat="1" ht="65.25" hidden="1" customHeight="1" x14ac:dyDescent="0.5">
      <c r="A177" s="429"/>
      <c r="B177" s="428"/>
      <c r="C177" s="467"/>
      <c r="D177" s="467"/>
      <c r="E177" s="466"/>
      <c r="F177" s="465"/>
      <c r="G177" s="464"/>
      <c r="H177" s="462"/>
      <c r="I177" s="463"/>
      <c r="J177" s="463"/>
      <c r="K177" s="463"/>
      <c r="L177" s="463"/>
      <c r="M177" s="462"/>
      <c r="N177" s="462"/>
      <c r="O177" s="462"/>
      <c r="P177" s="462"/>
      <c r="Q177" s="462"/>
      <c r="R177" s="462"/>
      <c r="S177" s="462"/>
      <c r="T177" s="462"/>
      <c r="U177" s="462"/>
      <c r="V177" s="462"/>
      <c r="W177" s="461"/>
      <c r="X177" s="460"/>
    </row>
    <row r="178" spans="1:24" s="404" customFormat="1" ht="65.25" hidden="1" customHeight="1" x14ac:dyDescent="0.5">
      <c r="A178" s="441"/>
      <c r="B178" s="428"/>
      <c r="C178" s="457">
        <v>1201</v>
      </c>
      <c r="D178" s="457">
        <v>1200</v>
      </c>
      <c r="E178" s="456"/>
      <c r="F178" s="455"/>
      <c r="G178" s="454">
        <f>E178*F178</f>
        <v>0</v>
      </c>
      <c r="H178" s="440"/>
      <c r="I178" s="453"/>
      <c r="J178" s="453"/>
      <c r="K178" s="453"/>
      <c r="L178" s="453"/>
      <c r="M178" s="440">
        <f>G178+H178+I178+J178+K178+L178</f>
        <v>0</v>
      </c>
      <c r="N178" s="440"/>
      <c r="O178" s="440"/>
      <c r="P178" s="440"/>
      <c r="Q178" s="440"/>
      <c r="R178" s="440"/>
      <c r="S178" s="440"/>
      <c r="T178" s="440">
        <f>N178+O178+P178+Q178+R178+S178</f>
        <v>0</v>
      </c>
      <c r="U178" s="440">
        <f>M178-T178</f>
        <v>0</v>
      </c>
      <c r="V178" s="440">
        <f>G178*2%</f>
        <v>0</v>
      </c>
      <c r="W178" s="452">
        <f>U178-V178</f>
        <v>0</v>
      </c>
      <c r="X178" s="451"/>
    </row>
    <row r="179" spans="1:24" s="404" customFormat="1" ht="65.25" hidden="1" customHeight="1" x14ac:dyDescent="0.5">
      <c r="A179" s="429"/>
      <c r="B179" s="428"/>
      <c r="C179" s="457"/>
      <c r="D179" s="457"/>
      <c r="E179" s="456"/>
      <c r="F179" s="455"/>
      <c r="G179" s="454"/>
      <c r="H179" s="440"/>
      <c r="I179" s="453"/>
      <c r="J179" s="453"/>
      <c r="K179" s="453"/>
      <c r="L179" s="453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52"/>
      <c r="X179" s="451"/>
    </row>
    <row r="180" spans="1:24" s="404" customFormat="1" ht="65.25" hidden="1" customHeight="1" x14ac:dyDescent="0.5">
      <c r="A180" s="429"/>
      <c r="B180" s="428"/>
      <c r="C180" s="467"/>
      <c r="D180" s="467"/>
      <c r="E180" s="466"/>
      <c r="F180" s="465"/>
      <c r="G180" s="464"/>
      <c r="H180" s="462"/>
      <c r="I180" s="463"/>
      <c r="J180" s="463"/>
      <c r="K180" s="463"/>
      <c r="L180" s="463"/>
      <c r="M180" s="462"/>
      <c r="N180" s="462"/>
      <c r="O180" s="462"/>
      <c r="P180" s="462"/>
      <c r="Q180" s="462"/>
      <c r="R180" s="462"/>
      <c r="S180" s="462"/>
      <c r="T180" s="462"/>
      <c r="U180" s="462"/>
      <c r="V180" s="462"/>
      <c r="W180" s="461"/>
      <c r="X180" s="460"/>
    </row>
    <row r="181" spans="1:24" s="404" customFormat="1" ht="65.25" customHeight="1" x14ac:dyDescent="0.5">
      <c r="A181" s="441" t="s">
        <v>104</v>
      </c>
      <c r="B181" s="428"/>
      <c r="C181" s="457">
        <v>1201</v>
      </c>
      <c r="D181" s="457">
        <v>1200</v>
      </c>
      <c r="E181" s="456">
        <v>222.26666</v>
      </c>
      <c r="F181" s="455">
        <v>15</v>
      </c>
      <c r="G181" s="454">
        <f>E181*F181</f>
        <v>3333.9998999999998</v>
      </c>
      <c r="H181" s="440"/>
      <c r="I181" s="453"/>
      <c r="J181" s="453">
        <v>0</v>
      </c>
      <c r="K181" s="453"/>
      <c r="L181" s="453">
        <v>0</v>
      </c>
      <c r="M181" s="440">
        <f>G181+H181+I181+J181+K181+L181</f>
        <v>3333.9998999999998</v>
      </c>
      <c r="N181" s="440">
        <v>133.56</v>
      </c>
      <c r="O181" s="440"/>
      <c r="P181" s="440"/>
      <c r="Q181" s="440"/>
      <c r="R181" s="440"/>
      <c r="S181" s="440"/>
      <c r="T181" s="440">
        <f>N181+O181+P181+Q181+R181+S181</f>
        <v>133.56</v>
      </c>
      <c r="U181" s="440">
        <f>M181-T181</f>
        <v>3200.4398999999999</v>
      </c>
      <c r="V181" s="440"/>
      <c r="W181" s="452">
        <f>U181-V181</f>
        <v>3200.4398999999999</v>
      </c>
      <c r="X181" s="451"/>
    </row>
    <row r="182" spans="1:24" s="404" customFormat="1" ht="65.25" customHeight="1" x14ac:dyDescent="0.5">
      <c r="A182" s="429" t="s">
        <v>514</v>
      </c>
      <c r="B182" s="428"/>
      <c r="C182" s="457"/>
      <c r="D182" s="457"/>
      <c r="E182" s="456"/>
      <c r="F182" s="455"/>
      <c r="G182" s="454"/>
      <c r="H182" s="440"/>
      <c r="I182" s="453"/>
      <c r="J182" s="453"/>
      <c r="K182" s="453"/>
      <c r="L182" s="453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52"/>
      <c r="X182" s="451"/>
    </row>
    <row r="183" spans="1:24" s="404" customFormat="1" ht="65.25" hidden="1" customHeight="1" x14ac:dyDescent="0.5">
      <c r="A183" s="429"/>
      <c r="B183" s="428"/>
      <c r="C183" s="467"/>
      <c r="D183" s="467"/>
      <c r="E183" s="466"/>
      <c r="F183" s="465"/>
      <c r="G183" s="464"/>
      <c r="H183" s="462"/>
      <c r="I183" s="463"/>
      <c r="J183" s="463"/>
      <c r="K183" s="463"/>
      <c r="L183" s="463"/>
      <c r="M183" s="462"/>
      <c r="N183" s="462"/>
      <c r="O183" s="462"/>
      <c r="P183" s="462"/>
      <c r="Q183" s="462"/>
      <c r="R183" s="462"/>
      <c r="S183" s="462"/>
      <c r="T183" s="462"/>
      <c r="U183" s="462"/>
      <c r="V183" s="462"/>
      <c r="W183" s="461"/>
      <c r="X183" s="460"/>
    </row>
    <row r="184" spans="1:24" s="404" customFormat="1" ht="65.25" hidden="1" customHeight="1" x14ac:dyDescent="0.5">
      <c r="A184" s="429"/>
      <c r="B184" s="428"/>
      <c r="C184" s="467"/>
      <c r="D184" s="467"/>
      <c r="E184" s="466"/>
      <c r="F184" s="465"/>
      <c r="G184" s="464"/>
      <c r="H184" s="462"/>
      <c r="I184" s="463"/>
      <c r="J184" s="463"/>
      <c r="K184" s="463"/>
      <c r="L184" s="463"/>
      <c r="M184" s="462"/>
      <c r="N184" s="462"/>
      <c r="O184" s="462"/>
      <c r="P184" s="462"/>
      <c r="Q184" s="462"/>
      <c r="R184" s="462"/>
      <c r="S184" s="462"/>
      <c r="T184" s="462"/>
      <c r="U184" s="462"/>
      <c r="V184" s="462"/>
      <c r="W184" s="461"/>
      <c r="X184" s="460"/>
    </row>
    <row r="185" spans="1:24" s="404" customFormat="1" ht="65.25" customHeight="1" x14ac:dyDescent="0.5">
      <c r="A185" s="441" t="s">
        <v>513</v>
      </c>
      <c r="B185" s="428"/>
      <c r="C185" s="457">
        <v>1201</v>
      </c>
      <c r="D185" s="457">
        <v>1200</v>
      </c>
      <c r="E185" s="456">
        <v>140.38</v>
      </c>
      <c r="F185" s="455">
        <v>15</v>
      </c>
      <c r="G185" s="454">
        <f>E185*F185</f>
        <v>2105.6999999999998</v>
      </c>
      <c r="H185" s="440"/>
      <c r="I185" s="453">
        <v>0</v>
      </c>
      <c r="J185" s="453"/>
      <c r="K185" s="453"/>
      <c r="L185" s="453">
        <v>63.69</v>
      </c>
      <c r="M185" s="440">
        <f>G185+H185+I185+J185+K185+L185</f>
        <v>2169.39</v>
      </c>
      <c r="N185" s="440">
        <v>0</v>
      </c>
      <c r="O185" s="440">
        <f>G185*1.1875%</f>
        <v>25.005187499999998</v>
      </c>
      <c r="P185" s="440">
        <v>0</v>
      </c>
      <c r="Q185" s="440"/>
      <c r="R185" s="440"/>
      <c r="S185" s="440"/>
      <c r="T185" s="440">
        <f>N185+O185+P185+Q185+R185+S185</f>
        <v>25.005187499999998</v>
      </c>
      <c r="U185" s="440">
        <f>M185-T185</f>
        <v>2144.3848125</v>
      </c>
      <c r="V185" s="440"/>
      <c r="W185" s="452">
        <f>U185-V185</f>
        <v>2144.3848125</v>
      </c>
      <c r="X185" s="451"/>
    </row>
    <row r="186" spans="1:24" s="404" customFormat="1" ht="65.25" customHeight="1" x14ac:dyDescent="0.5">
      <c r="A186" s="459" t="s">
        <v>512</v>
      </c>
      <c r="B186" s="428"/>
      <c r="C186" s="457"/>
      <c r="D186" s="457"/>
      <c r="E186" s="456"/>
      <c r="F186" s="455"/>
      <c r="G186" s="454"/>
      <c r="H186" s="440"/>
      <c r="I186" s="453"/>
      <c r="J186" s="453"/>
      <c r="K186" s="453"/>
      <c r="L186" s="453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52"/>
      <c r="X186" s="451"/>
    </row>
    <row r="187" spans="1:24" s="404" customFormat="1" ht="65.25" hidden="1" customHeight="1" x14ac:dyDescent="0.5">
      <c r="A187" s="439"/>
      <c r="B187" s="428"/>
      <c r="C187" s="457">
        <v>1201</v>
      </c>
      <c r="D187" s="457">
        <v>1200</v>
      </c>
      <c r="E187" s="456"/>
      <c r="F187" s="455"/>
      <c r="G187" s="454">
        <f>E187*F187</f>
        <v>0</v>
      </c>
      <c r="H187" s="440"/>
      <c r="I187" s="453"/>
      <c r="J187" s="453"/>
      <c r="K187" s="453"/>
      <c r="L187" s="453"/>
      <c r="M187" s="440">
        <f>G187+H187+I187+J187+K187+L187</f>
        <v>0</v>
      </c>
      <c r="N187" s="440"/>
      <c r="O187" s="440"/>
      <c r="P187" s="440"/>
      <c r="Q187" s="440"/>
      <c r="R187" s="440"/>
      <c r="S187" s="440"/>
      <c r="T187" s="440">
        <f>N187+O187+P187+Q187+R187+S187</f>
        <v>0</v>
      </c>
      <c r="U187" s="440">
        <f>M187-T187</f>
        <v>0</v>
      </c>
      <c r="V187" s="440"/>
      <c r="W187" s="452">
        <f>U187-V187</f>
        <v>0</v>
      </c>
      <c r="X187" s="451"/>
    </row>
    <row r="188" spans="1:24" s="404" customFormat="1" ht="65.25" hidden="1" customHeight="1" x14ac:dyDescent="0.5">
      <c r="A188" s="483"/>
      <c r="B188" s="428"/>
      <c r="C188" s="457"/>
      <c r="D188" s="457"/>
      <c r="E188" s="456"/>
      <c r="F188" s="455"/>
      <c r="G188" s="454"/>
      <c r="H188" s="440"/>
      <c r="I188" s="453"/>
      <c r="J188" s="453"/>
      <c r="K188" s="453"/>
      <c r="L188" s="453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52"/>
      <c r="X188" s="451"/>
    </row>
    <row r="189" spans="1:24" s="404" customFormat="1" ht="65.25" hidden="1" customHeight="1" x14ac:dyDescent="0.5">
      <c r="A189" s="459"/>
      <c r="B189" s="428"/>
      <c r="C189" s="467"/>
      <c r="D189" s="467"/>
      <c r="E189" s="466"/>
      <c r="F189" s="465"/>
      <c r="G189" s="464"/>
      <c r="H189" s="462"/>
      <c r="I189" s="463"/>
      <c r="J189" s="463"/>
      <c r="K189" s="463"/>
      <c r="L189" s="463"/>
      <c r="M189" s="462"/>
      <c r="N189" s="462"/>
      <c r="O189" s="462"/>
      <c r="P189" s="462"/>
      <c r="Q189" s="462"/>
      <c r="R189" s="462"/>
      <c r="S189" s="462"/>
      <c r="T189" s="462"/>
      <c r="U189" s="462"/>
      <c r="V189" s="462"/>
      <c r="W189" s="461"/>
      <c r="X189" s="460"/>
    </row>
    <row r="190" spans="1:24" s="404" customFormat="1" ht="65.25" hidden="1" customHeight="1" x14ac:dyDescent="0.5">
      <c r="A190" s="459"/>
      <c r="B190" s="428"/>
      <c r="C190" s="467"/>
      <c r="D190" s="467"/>
      <c r="E190" s="466"/>
      <c r="F190" s="465"/>
      <c r="G190" s="464"/>
      <c r="H190" s="462"/>
      <c r="I190" s="463"/>
      <c r="J190" s="463"/>
      <c r="K190" s="463"/>
      <c r="L190" s="463"/>
      <c r="M190" s="462"/>
      <c r="N190" s="462"/>
      <c r="O190" s="462"/>
      <c r="P190" s="462"/>
      <c r="Q190" s="462"/>
      <c r="R190" s="462"/>
      <c r="S190" s="462"/>
      <c r="T190" s="462"/>
      <c r="U190" s="462"/>
      <c r="V190" s="462"/>
      <c r="W190" s="461"/>
      <c r="X190" s="460"/>
    </row>
    <row r="191" spans="1:24" s="404" customFormat="1" ht="65.25" hidden="1" customHeight="1" x14ac:dyDescent="0.5">
      <c r="A191" s="459"/>
      <c r="B191" s="428"/>
      <c r="C191" s="467"/>
      <c r="D191" s="467"/>
      <c r="E191" s="466"/>
      <c r="F191" s="465"/>
      <c r="G191" s="464"/>
      <c r="H191" s="462"/>
      <c r="I191" s="463"/>
      <c r="J191" s="463"/>
      <c r="K191" s="463"/>
      <c r="L191" s="463"/>
      <c r="M191" s="462"/>
      <c r="N191" s="462"/>
      <c r="O191" s="462"/>
      <c r="P191" s="462"/>
      <c r="Q191" s="462"/>
      <c r="R191" s="462"/>
      <c r="S191" s="462"/>
      <c r="T191" s="462"/>
      <c r="U191" s="462"/>
      <c r="V191" s="462"/>
      <c r="W191" s="461"/>
      <c r="X191" s="460"/>
    </row>
    <row r="192" spans="1:24" s="404" customFormat="1" ht="65.25" customHeight="1" x14ac:dyDescent="0.5">
      <c r="A192" s="441" t="s">
        <v>104</v>
      </c>
      <c r="B192" s="428"/>
      <c r="C192" s="457">
        <v>1201</v>
      </c>
      <c r="D192" s="457">
        <v>1200</v>
      </c>
      <c r="E192" s="456">
        <v>167.26666</v>
      </c>
      <c r="F192" s="455">
        <v>15</v>
      </c>
      <c r="G192" s="454">
        <f>E192*F192</f>
        <v>2508.9998999999998</v>
      </c>
      <c r="H192" s="440"/>
      <c r="I192" s="453">
        <v>0</v>
      </c>
      <c r="J192" s="453"/>
      <c r="K192" s="453"/>
      <c r="L192" s="453">
        <v>0</v>
      </c>
      <c r="M192" s="440">
        <f>G192+H192+I192+J192+K192+L192</f>
        <v>2508.9998999999998</v>
      </c>
      <c r="N192" s="440">
        <v>8.6</v>
      </c>
      <c r="O192" s="440">
        <v>0</v>
      </c>
      <c r="P192" s="440"/>
      <c r="Q192" s="440"/>
      <c r="R192" s="440"/>
      <c r="S192" s="440"/>
      <c r="T192" s="440">
        <f>N192+O192+P192+Q192+R192+S192</f>
        <v>8.6</v>
      </c>
      <c r="U192" s="440">
        <f>M192-T192</f>
        <v>2500.3998999999999</v>
      </c>
      <c r="V192" s="440">
        <v>0</v>
      </c>
      <c r="W192" s="452">
        <f>U192-V192</f>
        <v>2500.3998999999999</v>
      </c>
      <c r="X192" s="451"/>
    </row>
    <row r="193" spans="1:24" s="404" customFormat="1" ht="65.25" customHeight="1" x14ac:dyDescent="0.5">
      <c r="A193" s="429" t="s">
        <v>511</v>
      </c>
      <c r="B193" s="428"/>
      <c r="C193" s="457"/>
      <c r="D193" s="457"/>
      <c r="E193" s="456"/>
      <c r="F193" s="455"/>
      <c r="G193" s="454"/>
      <c r="H193" s="440"/>
      <c r="I193" s="453"/>
      <c r="J193" s="453"/>
      <c r="K193" s="453"/>
      <c r="L193" s="453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52"/>
      <c r="X193" s="451"/>
    </row>
    <row r="194" spans="1:24" s="404" customFormat="1" ht="65.25" hidden="1" customHeight="1" x14ac:dyDescent="0.5">
      <c r="A194" s="429"/>
      <c r="B194" s="428"/>
      <c r="C194" s="467"/>
      <c r="D194" s="467"/>
      <c r="E194" s="466"/>
      <c r="F194" s="465"/>
      <c r="G194" s="464"/>
      <c r="H194" s="462"/>
      <c r="I194" s="463"/>
      <c r="J194" s="463"/>
      <c r="K194" s="463"/>
      <c r="L194" s="463"/>
      <c r="M194" s="462"/>
      <c r="N194" s="462"/>
      <c r="O194" s="462"/>
      <c r="P194" s="462"/>
      <c r="Q194" s="462"/>
      <c r="R194" s="462"/>
      <c r="S194" s="462"/>
      <c r="T194" s="462"/>
      <c r="U194" s="462"/>
      <c r="V194" s="462"/>
      <c r="W194" s="461"/>
      <c r="X194" s="460"/>
    </row>
    <row r="195" spans="1:24" s="404" customFormat="1" ht="65.25" hidden="1" customHeight="1" x14ac:dyDescent="0.5">
      <c r="A195" s="429"/>
      <c r="B195" s="428"/>
      <c r="C195" s="467"/>
      <c r="D195" s="467"/>
      <c r="E195" s="466"/>
      <c r="F195" s="465"/>
      <c r="G195" s="464"/>
      <c r="H195" s="462"/>
      <c r="I195" s="463"/>
      <c r="J195" s="463"/>
      <c r="K195" s="463"/>
      <c r="L195" s="463"/>
      <c r="M195" s="462"/>
      <c r="N195" s="462"/>
      <c r="O195" s="462"/>
      <c r="P195" s="462"/>
      <c r="Q195" s="462"/>
      <c r="R195" s="462"/>
      <c r="S195" s="462"/>
      <c r="T195" s="462"/>
      <c r="U195" s="462"/>
      <c r="V195" s="462"/>
      <c r="W195" s="461"/>
      <c r="X195" s="460"/>
    </row>
    <row r="196" spans="1:24" s="404" customFormat="1" ht="65.25" hidden="1" customHeight="1" x14ac:dyDescent="0.5">
      <c r="A196" s="429"/>
      <c r="B196" s="428"/>
      <c r="C196" s="467"/>
      <c r="D196" s="467"/>
      <c r="E196" s="466"/>
      <c r="F196" s="465"/>
      <c r="G196" s="464"/>
      <c r="H196" s="462"/>
      <c r="I196" s="463"/>
      <c r="J196" s="463"/>
      <c r="K196" s="463"/>
      <c r="L196" s="463"/>
      <c r="M196" s="462"/>
      <c r="N196" s="462"/>
      <c r="O196" s="462"/>
      <c r="P196" s="462"/>
      <c r="Q196" s="462"/>
      <c r="R196" s="462"/>
      <c r="S196" s="462"/>
      <c r="T196" s="462"/>
      <c r="U196" s="462"/>
      <c r="V196" s="462"/>
      <c r="W196" s="461"/>
      <c r="X196" s="460"/>
    </row>
    <row r="197" spans="1:24" s="404" customFormat="1" ht="65.25" hidden="1" customHeight="1" x14ac:dyDescent="0.5">
      <c r="A197" s="429"/>
      <c r="B197" s="428"/>
      <c r="C197" s="467"/>
      <c r="D197" s="467"/>
      <c r="E197" s="466"/>
      <c r="F197" s="465"/>
      <c r="G197" s="464"/>
      <c r="H197" s="462"/>
      <c r="I197" s="463"/>
      <c r="J197" s="463"/>
      <c r="K197" s="463"/>
      <c r="L197" s="463"/>
      <c r="M197" s="462"/>
      <c r="N197" s="462"/>
      <c r="O197" s="462"/>
      <c r="P197" s="462"/>
      <c r="Q197" s="462"/>
      <c r="R197" s="462"/>
      <c r="S197" s="462"/>
      <c r="T197" s="462"/>
      <c r="U197" s="462"/>
      <c r="V197" s="462"/>
      <c r="W197" s="461"/>
      <c r="X197" s="460"/>
    </row>
    <row r="198" spans="1:24" s="404" customFormat="1" ht="65.25" customHeight="1" x14ac:dyDescent="0.5">
      <c r="A198" s="441" t="s">
        <v>438</v>
      </c>
      <c r="B198" s="428"/>
      <c r="C198" s="457">
        <v>1201</v>
      </c>
      <c r="D198" s="457">
        <v>1200</v>
      </c>
      <c r="E198" s="456">
        <v>207.33330000000001</v>
      </c>
      <c r="F198" s="455">
        <v>15</v>
      </c>
      <c r="G198" s="454">
        <f>E198*F198</f>
        <v>3109.9994999999999</v>
      </c>
      <c r="H198" s="440"/>
      <c r="I198" s="453"/>
      <c r="J198" s="453"/>
      <c r="K198" s="453"/>
      <c r="L198" s="453">
        <v>0</v>
      </c>
      <c r="M198" s="440">
        <f>G198+H198+I198+J198+K198+L198</f>
        <v>3109.9994999999999</v>
      </c>
      <c r="N198" s="440">
        <v>109.18</v>
      </c>
      <c r="O198" s="440">
        <v>0</v>
      </c>
      <c r="P198" s="440"/>
      <c r="Q198" s="440"/>
      <c r="R198" s="440"/>
      <c r="S198" s="440"/>
      <c r="T198" s="440">
        <f>N198+O198+P198+Q198+R198+S198</f>
        <v>109.18</v>
      </c>
      <c r="U198" s="440">
        <f>M198-T198</f>
        <v>3000.8195000000001</v>
      </c>
      <c r="V198" s="440">
        <v>0</v>
      </c>
      <c r="W198" s="452">
        <f>U198-V198</f>
        <v>3000.8195000000001</v>
      </c>
      <c r="X198" s="451"/>
    </row>
    <row r="199" spans="1:24" s="404" customFormat="1" ht="65.25" customHeight="1" x14ac:dyDescent="0.5">
      <c r="A199" s="429" t="s">
        <v>510</v>
      </c>
      <c r="B199" s="428"/>
      <c r="C199" s="457"/>
      <c r="D199" s="457"/>
      <c r="E199" s="456"/>
      <c r="F199" s="455"/>
      <c r="G199" s="454"/>
      <c r="H199" s="440"/>
      <c r="I199" s="453"/>
      <c r="J199" s="453"/>
      <c r="K199" s="453"/>
      <c r="L199" s="453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52"/>
      <c r="X199" s="451"/>
    </row>
    <row r="200" spans="1:24" s="404" customFormat="1" ht="65.25" customHeight="1" x14ac:dyDescent="0.5">
      <c r="A200" s="441" t="s">
        <v>509</v>
      </c>
      <c r="B200" s="428"/>
      <c r="C200" s="457">
        <v>1201</v>
      </c>
      <c r="D200" s="457">
        <v>1200</v>
      </c>
      <c r="E200" s="456">
        <v>406.75</v>
      </c>
      <c r="F200" s="455">
        <v>15</v>
      </c>
      <c r="G200" s="454">
        <f>E200*F200</f>
        <v>6101.25</v>
      </c>
      <c r="H200" s="440"/>
      <c r="I200" s="453">
        <v>0</v>
      </c>
      <c r="J200" s="477"/>
      <c r="K200" s="453"/>
      <c r="L200" s="453">
        <v>0</v>
      </c>
      <c r="M200" s="440">
        <f>G200+H200+I200+J200+K200+L200</f>
        <v>6101.25</v>
      </c>
      <c r="N200" s="440">
        <v>756.04</v>
      </c>
      <c r="O200" s="440"/>
      <c r="P200" s="440"/>
      <c r="Q200" s="440"/>
      <c r="R200" s="440"/>
      <c r="S200" s="440"/>
      <c r="T200" s="440">
        <f>N200+O200+P200+Q200+R200+S200</f>
        <v>756.04</v>
      </c>
      <c r="U200" s="440">
        <f>M200-T200</f>
        <v>5345.21</v>
      </c>
      <c r="V200" s="440">
        <v>244.05</v>
      </c>
      <c r="W200" s="452">
        <f>U200-V200</f>
        <v>5101.16</v>
      </c>
      <c r="X200" s="451"/>
    </row>
    <row r="201" spans="1:24" s="404" customFormat="1" ht="65.25" customHeight="1" x14ac:dyDescent="0.5">
      <c r="A201" s="429" t="s">
        <v>508</v>
      </c>
      <c r="B201" s="428"/>
      <c r="C201" s="457"/>
      <c r="D201" s="457"/>
      <c r="E201" s="456"/>
      <c r="F201" s="455"/>
      <c r="G201" s="454"/>
      <c r="H201" s="440"/>
      <c r="I201" s="453"/>
      <c r="J201" s="477"/>
      <c r="K201" s="453"/>
      <c r="L201" s="453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52"/>
      <c r="X201" s="451"/>
    </row>
    <row r="202" spans="1:24" s="404" customFormat="1" ht="65.25" hidden="1" customHeight="1" x14ac:dyDescent="0.5">
      <c r="A202" s="429"/>
      <c r="B202" s="428"/>
      <c r="C202" s="467"/>
      <c r="D202" s="467"/>
      <c r="E202" s="466"/>
      <c r="F202" s="465"/>
      <c r="G202" s="464"/>
      <c r="H202" s="462"/>
      <c r="I202" s="463"/>
      <c r="J202" s="474"/>
      <c r="K202" s="463"/>
      <c r="L202" s="463"/>
      <c r="M202" s="462"/>
      <c r="N202" s="462"/>
      <c r="O202" s="462"/>
      <c r="P202" s="462"/>
      <c r="Q202" s="462"/>
      <c r="R202" s="462"/>
      <c r="S202" s="462"/>
      <c r="T202" s="462"/>
      <c r="U202" s="462"/>
      <c r="V202" s="462"/>
      <c r="W202" s="461"/>
      <c r="X202" s="460"/>
    </row>
    <row r="203" spans="1:24" s="404" customFormat="1" ht="65.25" hidden="1" customHeight="1" x14ac:dyDescent="0.5">
      <c r="A203" s="429"/>
      <c r="B203" s="428"/>
      <c r="C203" s="467"/>
      <c r="D203" s="467"/>
      <c r="E203" s="466"/>
      <c r="F203" s="465"/>
      <c r="G203" s="464"/>
      <c r="H203" s="462"/>
      <c r="I203" s="463"/>
      <c r="J203" s="474"/>
      <c r="K203" s="463"/>
      <c r="L203" s="463"/>
      <c r="M203" s="462"/>
      <c r="N203" s="462"/>
      <c r="O203" s="462"/>
      <c r="P203" s="462"/>
      <c r="Q203" s="462"/>
      <c r="R203" s="462"/>
      <c r="S203" s="462"/>
      <c r="T203" s="462"/>
      <c r="U203" s="462"/>
      <c r="V203" s="462"/>
      <c r="W203" s="461"/>
      <c r="X203" s="460"/>
    </row>
    <row r="204" spans="1:24" s="404" customFormat="1" ht="65.25" customHeight="1" x14ac:dyDescent="0.5">
      <c r="A204" s="429"/>
      <c r="B204" s="428"/>
      <c r="C204" s="467"/>
      <c r="D204" s="467"/>
      <c r="E204" s="466"/>
      <c r="F204" s="465"/>
      <c r="G204" s="464"/>
      <c r="H204" s="462"/>
      <c r="I204" s="463"/>
      <c r="J204" s="474"/>
      <c r="K204" s="463"/>
      <c r="L204" s="463"/>
      <c r="M204" s="462"/>
      <c r="N204" s="462"/>
      <c r="O204" s="462"/>
      <c r="P204" s="462"/>
      <c r="Q204" s="462"/>
      <c r="R204" s="462"/>
      <c r="S204" s="462"/>
      <c r="T204" s="462"/>
      <c r="U204" s="462"/>
      <c r="V204" s="462"/>
      <c r="W204" s="461"/>
      <c r="X204" s="460"/>
    </row>
    <row r="205" spans="1:24" s="404" customFormat="1" ht="65.25" customHeight="1" x14ac:dyDescent="0.5">
      <c r="A205" s="441" t="s">
        <v>507</v>
      </c>
      <c r="B205" s="428"/>
      <c r="C205" s="457">
        <v>1201</v>
      </c>
      <c r="D205" s="457">
        <v>1200</v>
      </c>
      <c r="E205" s="456">
        <v>171.97</v>
      </c>
      <c r="F205" s="455">
        <v>15</v>
      </c>
      <c r="G205" s="454">
        <f>E205*F205</f>
        <v>2579.5500000000002</v>
      </c>
      <c r="H205" s="440"/>
      <c r="I205" s="453"/>
      <c r="J205" s="477"/>
      <c r="K205" s="453"/>
      <c r="L205" s="453">
        <v>0</v>
      </c>
      <c r="M205" s="440">
        <f>G205+H205+I205+J205+K205+L205</f>
        <v>2579.5500000000002</v>
      </c>
      <c r="N205" s="440">
        <v>16.27</v>
      </c>
      <c r="O205" s="440">
        <v>0</v>
      </c>
      <c r="P205" s="440"/>
      <c r="Q205" s="440"/>
      <c r="R205" s="440">
        <v>0</v>
      </c>
      <c r="S205" s="440"/>
      <c r="T205" s="440">
        <f>N205+O205+P205+Q205+R205+S205</f>
        <v>16.27</v>
      </c>
      <c r="U205" s="440">
        <f>M205-T205</f>
        <v>2563.2800000000002</v>
      </c>
      <c r="V205" s="440">
        <v>51.59</v>
      </c>
      <c r="W205" s="452">
        <f>U205-V205</f>
        <v>2511.69</v>
      </c>
      <c r="X205" s="451"/>
    </row>
    <row r="206" spans="1:24" s="404" customFormat="1" ht="65.25" customHeight="1" x14ac:dyDescent="0.5">
      <c r="A206" s="429" t="s">
        <v>506</v>
      </c>
      <c r="B206" s="428"/>
      <c r="C206" s="457"/>
      <c r="D206" s="457"/>
      <c r="E206" s="456"/>
      <c r="F206" s="455"/>
      <c r="G206" s="454"/>
      <c r="H206" s="440"/>
      <c r="I206" s="453"/>
      <c r="J206" s="477"/>
      <c r="K206" s="453"/>
      <c r="L206" s="453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52"/>
      <c r="X206" s="451"/>
    </row>
    <row r="207" spans="1:24" s="404" customFormat="1" ht="65.25" customHeight="1" x14ac:dyDescent="0.5">
      <c r="A207" s="441" t="s">
        <v>505</v>
      </c>
      <c r="B207" s="428"/>
      <c r="C207" s="457">
        <v>1201</v>
      </c>
      <c r="D207" s="457">
        <v>1200</v>
      </c>
      <c r="E207" s="456">
        <v>144.22</v>
      </c>
      <c r="F207" s="455">
        <v>15</v>
      </c>
      <c r="G207" s="454">
        <f>E207*F207</f>
        <v>2163.3000000000002</v>
      </c>
      <c r="H207" s="440"/>
      <c r="I207" s="453">
        <v>0</v>
      </c>
      <c r="J207" s="477">
        <v>0</v>
      </c>
      <c r="K207" s="453"/>
      <c r="L207" s="453">
        <v>57.43</v>
      </c>
      <c r="M207" s="440">
        <f>G207+H207+I207+J207+K207+L207</f>
        <v>2220.73</v>
      </c>
      <c r="N207" s="440">
        <v>0</v>
      </c>
      <c r="O207" s="440"/>
      <c r="P207" s="440"/>
      <c r="Q207" s="440"/>
      <c r="R207" s="440"/>
      <c r="S207" s="440"/>
      <c r="T207" s="440">
        <f>N207+O207+P207+Q207+R207+S207</f>
        <v>0</v>
      </c>
      <c r="U207" s="440">
        <f>M207-T207</f>
        <v>2220.73</v>
      </c>
      <c r="V207" s="440">
        <v>43.27</v>
      </c>
      <c r="W207" s="452">
        <f>U207-V207</f>
        <v>2177.46</v>
      </c>
      <c r="X207" s="451"/>
    </row>
    <row r="208" spans="1:24" s="404" customFormat="1" ht="65.25" customHeight="1" x14ac:dyDescent="0.5">
      <c r="A208" s="429" t="s">
        <v>504</v>
      </c>
      <c r="B208" s="428"/>
      <c r="C208" s="457"/>
      <c r="D208" s="457"/>
      <c r="E208" s="456"/>
      <c r="F208" s="455"/>
      <c r="G208" s="454"/>
      <c r="H208" s="440"/>
      <c r="I208" s="453"/>
      <c r="J208" s="477"/>
      <c r="K208" s="453"/>
      <c r="L208" s="453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52"/>
      <c r="X208" s="451"/>
    </row>
    <row r="209" spans="1:24" s="404" customFormat="1" ht="65.25" customHeight="1" x14ac:dyDescent="0.5">
      <c r="A209" s="441" t="s">
        <v>503</v>
      </c>
      <c r="B209" s="428"/>
      <c r="C209" s="457">
        <v>1201</v>
      </c>
      <c r="D209" s="457">
        <v>1200</v>
      </c>
      <c r="E209" s="456">
        <v>262.52999999999997</v>
      </c>
      <c r="F209" s="455">
        <v>13</v>
      </c>
      <c r="G209" s="454">
        <f>E209*F209</f>
        <v>3412.8899999999994</v>
      </c>
      <c r="H209" s="440"/>
      <c r="I209" s="453">
        <v>0</v>
      </c>
      <c r="J209" s="477"/>
      <c r="K209" s="453"/>
      <c r="L209" s="453">
        <v>0</v>
      </c>
      <c r="M209" s="440">
        <f>G209+H209+I209+J209+K209+L209</f>
        <v>3412.8899999999994</v>
      </c>
      <c r="N209" s="440">
        <v>142.13999999999999</v>
      </c>
      <c r="O209" s="440"/>
      <c r="P209" s="440"/>
      <c r="Q209" s="440"/>
      <c r="R209" s="440"/>
      <c r="S209" s="440"/>
      <c r="T209" s="440">
        <f>N209+O209+P209+Q209+R209+S209</f>
        <v>142.13999999999999</v>
      </c>
      <c r="U209" s="440">
        <f>M209-T209</f>
        <v>3270.7499999999995</v>
      </c>
      <c r="V209" s="440">
        <v>118.14</v>
      </c>
      <c r="W209" s="452">
        <f>U209-V209</f>
        <v>3152.6099999999997</v>
      </c>
      <c r="X209" s="451"/>
    </row>
    <row r="210" spans="1:24" s="404" customFormat="1" ht="65.25" customHeight="1" x14ac:dyDescent="0.5">
      <c r="A210" s="429" t="s">
        <v>502</v>
      </c>
      <c r="B210" s="428"/>
      <c r="C210" s="457"/>
      <c r="D210" s="457"/>
      <c r="E210" s="456"/>
      <c r="F210" s="455"/>
      <c r="G210" s="454"/>
      <c r="H210" s="440"/>
      <c r="I210" s="453"/>
      <c r="J210" s="477"/>
      <c r="K210" s="453"/>
      <c r="L210" s="453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52"/>
      <c r="X210" s="451"/>
    </row>
    <row r="211" spans="1:24" s="404" customFormat="1" ht="65.25" hidden="1" customHeight="1" x14ac:dyDescent="0.5">
      <c r="A211" s="441" t="s">
        <v>496</v>
      </c>
      <c r="B211" s="428"/>
      <c r="C211" s="457">
        <v>1201</v>
      </c>
      <c r="D211" s="457">
        <v>1200</v>
      </c>
      <c r="E211" s="456"/>
      <c r="F211" s="455"/>
      <c r="G211" s="454">
        <f>E211*F211</f>
        <v>0</v>
      </c>
      <c r="H211" s="440"/>
      <c r="I211" s="453"/>
      <c r="J211" s="453"/>
      <c r="K211" s="453"/>
      <c r="L211" s="453"/>
      <c r="M211" s="440">
        <f>G211+H211+I211+J211+K211+L211</f>
        <v>0</v>
      </c>
      <c r="N211" s="440"/>
      <c r="O211" s="440"/>
      <c r="P211" s="440"/>
      <c r="Q211" s="440"/>
      <c r="R211" s="440"/>
      <c r="S211" s="440"/>
      <c r="T211" s="440">
        <f>N211+O211+P211+Q211+R211+S211</f>
        <v>0</v>
      </c>
      <c r="U211" s="440">
        <f>M211-T211</f>
        <v>0</v>
      </c>
      <c r="V211" s="440"/>
      <c r="W211" s="452">
        <f>U211-V211</f>
        <v>0</v>
      </c>
      <c r="X211" s="451"/>
    </row>
    <row r="212" spans="1:24" s="404" customFormat="1" ht="65.25" hidden="1" customHeight="1" x14ac:dyDescent="0.5">
      <c r="A212" s="476"/>
      <c r="B212" s="428"/>
      <c r="C212" s="457"/>
      <c r="D212" s="457"/>
      <c r="E212" s="456"/>
      <c r="F212" s="455"/>
      <c r="G212" s="454"/>
      <c r="H212" s="440"/>
      <c r="I212" s="453"/>
      <c r="J212" s="453"/>
      <c r="K212" s="453"/>
      <c r="L212" s="453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52"/>
      <c r="X212" s="451"/>
    </row>
    <row r="213" spans="1:24" s="404" customFormat="1" ht="65.25" customHeight="1" x14ac:dyDescent="0.5">
      <c r="A213" s="441" t="s">
        <v>501</v>
      </c>
      <c r="B213" s="428"/>
      <c r="C213" s="457">
        <v>1201</v>
      </c>
      <c r="D213" s="457">
        <v>1200</v>
      </c>
      <c r="E213" s="456">
        <v>138.43</v>
      </c>
      <c r="F213" s="455">
        <v>7</v>
      </c>
      <c r="G213" s="454">
        <f>E213*F213</f>
        <v>969.01</v>
      </c>
      <c r="H213" s="440"/>
      <c r="I213" s="453">
        <v>0</v>
      </c>
      <c r="J213" s="477"/>
      <c r="K213" s="453"/>
      <c r="L213" s="453">
        <v>31.19</v>
      </c>
      <c r="M213" s="440">
        <f>G213+H213+I213+J213+K213+L213</f>
        <v>1000.2</v>
      </c>
      <c r="N213" s="440">
        <v>0</v>
      </c>
      <c r="O213" s="440"/>
      <c r="P213" s="440"/>
      <c r="Q213" s="440"/>
      <c r="R213" s="440"/>
      <c r="S213" s="440"/>
      <c r="T213" s="440">
        <f>N213+O213+P213+Q213+R213+S213</f>
        <v>0</v>
      </c>
      <c r="U213" s="440">
        <f>M213-T213</f>
        <v>1000.2</v>
      </c>
      <c r="V213" s="440">
        <v>0</v>
      </c>
      <c r="W213" s="452">
        <f>U213-V213</f>
        <v>1000.2</v>
      </c>
      <c r="X213" s="451"/>
    </row>
    <row r="214" spans="1:24" s="404" customFormat="1" ht="65.25" customHeight="1" x14ac:dyDescent="0.5">
      <c r="A214" s="429" t="s">
        <v>500</v>
      </c>
      <c r="B214" s="428"/>
      <c r="C214" s="457"/>
      <c r="D214" s="457"/>
      <c r="E214" s="456"/>
      <c r="F214" s="455"/>
      <c r="G214" s="454"/>
      <c r="H214" s="440"/>
      <c r="I214" s="453"/>
      <c r="J214" s="477"/>
      <c r="K214" s="453"/>
      <c r="L214" s="453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52"/>
      <c r="X214" s="451"/>
    </row>
    <row r="215" spans="1:24" s="404" customFormat="1" ht="65.25" hidden="1" customHeight="1" x14ac:dyDescent="0.5">
      <c r="A215" s="484" t="s">
        <v>499</v>
      </c>
      <c r="B215" s="428"/>
      <c r="C215" s="457">
        <v>1201</v>
      </c>
      <c r="D215" s="457">
        <v>1200</v>
      </c>
      <c r="E215" s="456"/>
      <c r="F215" s="455"/>
      <c r="G215" s="454">
        <f>E215*F215</f>
        <v>0</v>
      </c>
      <c r="H215" s="440"/>
      <c r="I215" s="453"/>
      <c r="J215" s="477"/>
      <c r="K215" s="453"/>
      <c r="L215" s="453"/>
      <c r="M215" s="440">
        <f>G215+H215+I215+J215+K215+L215</f>
        <v>0</v>
      </c>
      <c r="N215" s="440"/>
      <c r="O215" s="440"/>
      <c r="P215" s="440"/>
      <c r="Q215" s="440"/>
      <c r="R215" s="440"/>
      <c r="S215" s="440"/>
      <c r="T215" s="440">
        <f>N215+O215+P215+Q215+R215+S215</f>
        <v>0</v>
      </c>
      <c r="U215" s="440">
        <f>M215-T215</f>
        <v>0</v>
      </c>
      <c r="V215" s="440">
        <f>G215*3%</f>
        <v>0</v>
      </c>
      <c r="W215" s="452">
        <f>U215-V215</f>
        <v>0</v>
      </c>
      <c r="X215" s="451"/>
    </row>
    <row r="216" spans="1:24" s="404" customFormat="1" ht="65.25" hidden="1" customHeight="1" x14ac:dyDescent="0.5">
      <c r="A216" s="483"/>
      <c r="B216" s="428"/>
      <c r="C216" s="457"/>
      <c r="D216" s="457"/>
      <c r="E216" s="456"/>
      <c r="F216" s="455"/>
      <c r="G216" s="454"/>
      <c r="H216" s="440"/>
      <c r="I216" s="453"/>
      <c r="J216" s="477"/>
      <c r="K216" s="453"/>
      <c r="L216" s="453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52"/>
      <c r="X216" s="451"/>
    </row>
    <row r="217" spans="1:24" s="404" customFormat="1" ht="65.25" hidden="1" customHeight="1" x14ac:dyDescent="0.5">
      <c r="A217" s="441" t="s">
        <v>496</v>
      </c>
      <c r="B217" s="428"/>
      <c r="C217" s="457">
        <v>1201</v>
      </c>
      <c r="D217" s="457">
        <v>1200</v>
      </c>
      <c r="E217" s="456"/>
      <c r="F217" s="455"/>
      <c r="G217" s="454">
        <f>E217*F217</f>
        <v>0</v>
      </c>
      <c r="H217" s="440"/>
      <c r="I217" s="453"/>
      <c r="J217" s="453"/>
      <c r="K217" s="453"/>
      <c r="L217" s="453"/>
      <c r="M217" s="440">
        <f>G217+H217+I217+J217+K217+L217</f>
        <v>0</v>
      </c>
      <c r="N217" s="440"/>
      <c r="O217" s="440"/>
      <c r="P217" s="440"/>
      <c r="Q217" s="440"/>
      <c r="R217" s="440"/>
      <c r="S217" s="440"/>
      <c r="T217" s="440">
        <f>N217+O217+P217+Q217+R217+S217</f>
        <v>0</v>
      </c>
      <c r="U217" s="440">
        <f>M217-T217</f>
        <v>0</v>
      </c>
      <c r="V217" s="440"/>
      <c r="W217" s="452">
        <f>U217-V217</f>
        <v>0</v>
      </c>
      <c r="X217" s="451"/>
    </row>
    <row r="218" spans="1:24" s="404" customFormat="1" ht="65.25" hidden="1" customHeight="1" x14ac:dyDescent="0.5">
      <c r="A218" s="429"/>
      <c r="B218" s="428"/>
      <c r="C218" s="457"/>
      <c r="D218" s="457"/>
      <c r="E218" s="456"/>
      <c r="F218" s="455"/>
      <c r="G218" s="454"/>
      <c r="H218" s="440"/>
      <c r="I218" s="453"/>
      <c r="J218" s="453"/>
      <c r="K218" s="453"/>
      <c r="L218" s="453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52"/>
      <c r="X218" s="451"/>
    </row>
    <row r="219" spans="1:24" s="404" customFormat="1" ht="65.25" customHeight="1" x14ac:dyDescent="0.5">
      <c r="A219" s="441" t="s">
        <v>498</v>
      </c>
      <c r="B219" s="428"/>
      <c r="C219" s="457">
        <v>1201</v>
      </c>
      <c r="D219" s="457">
        <v>1200</v>
      </c>
      <c r="E219" s="456">
        <v>216.32</v>
      </c>
      <c r="F219" s="455">
        <v>15</v>
      </c>
      <c r="G219" s="454">
        <f>E219*F219</f>
        <v>3244.7999999999997</v>
      </c>
      <c r="H219" s="440">
        <v>0</v>
      </c>
      <c r="I219" s="453">
        <v>0</v>
      </c>
      <c r="J219" s="453">
        <v>0</v>
      </c>
      <c r="K219" s="453"/>
      <c r="L219" s="453">
        <v>0</v>
      </c>
      <c r="M219" s="440">
        <f>G219+H219+I219+J219+K219+L219</f>
        <v>3244.7999999999997</v>
      </c>
      <c r="N219" s="440">
        <v>123.85</v>
      </c>
      <c r="O219" s="440">
        <v>0</v>
      </c>
      <c r="P219" s="440">
        <v>0</v>
      </c>
      <c r="Q219" s="440">
        <v>0</v>
      </c>
      <c r="R219" s="440">
        <v>0</v>
      </c>
      <c r="S219" s="440">
        <v>0</v>
      </c>
      <c r="T219" s="440">
        <f>N219+O219+P219+Q219+R219+S219</f>
        <v>123.85</v>
      </c>
      <c r="U219" s="440">
        <f>M219-T219</f>
        <v>3120.95</v>
      </c>
      <c r="V219" s="440">
        <v>97.34</v>
      </c>
      <c r="W219" s="452">
        <f>U219-V219</f>
        <v>3023.6099999999997</v>
      </c>
      <c r="X219" s="451"/>
    </row>
    <row r="220" spans="1:24" s="404" customFormat="1" ht="65.25" customHeight="1" x14ac:dyDescent="0.5">
      <c r="A220" s="429" t="s">
        <v>497</v>
      </c>
      <c r="B220" s="428"/>
      <c r="C220" s="457"/>
      <c r="D220" s="457"/>
      <c r="E220" s="456"/>
      <c r="F220" s="455"/>
      <c r="G220" s="454"/>
      <c r="H220" s="440"/>
      <c r="I220" s="453"/>
      <c r="J220" s="453"/>
      <c r="K220" s="453"/>
      <c r="L220" s="453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52"/>
      <c r="X220" s="451"/>
    </row>
    <row r="221" spans="1:24" s="404" customFormat="1" ht="65.25" hidden="1" customHeight="1" x14ac:dyDescent="0.5">
      <c r="A221" s="482" t="s">
        <v>496</v>
      </c>
      <c r="B221" s="428"/>
      <c r="C221" s="457">
        <v>1201</v>
      </c>
      <c r="D221" s="457">
        <v>1200</v>
      </c>
      <c r="E221" s="456"/>
      <c r="F221" s="455"/>
      <c r="G221" s="454">
        <f>E221*F221</f>
        <v>0</v>
      </c>
      <c r="H221" s="440"/>
      <c r="I221" s="453"/>
      <c r="J221" s="453"/>
      <c r="K221" s="453"/>
      <c r="L221" s="453"/>
      <c r="M221" s="440">
        <f>G221+H221+I221+J221+K221+L221</f>
        <v>0</v>
      </c>
      <c r="N221" s="440"/>
      <c r="O221" s="440"/>
      <c r="P221" s="440"/>
      <c r="Q221" s="440"/>
      <c r="R221" s="440"/>
      <c r="S221" s="440"/>
      <c r="T221" s="440">
        <f>N221+O221+P221+Q221+R221+S221</f>
        <v>0</v>
      </c>
      <c r="U221" s="440">
        <f>M221-T221</f>
        <v>0</v>
      </c>
      <c r="V221" s="440"/>
      <c r="W221" s="452">
        <f>U221-V221</f>
        <v>0</v>
      </c>
      <c r="X221" s="451"/>
    </row>
    <row r="222" spans="1:24" s="404" customFormat="1" ht="65.25" hidden="1" customHeight="1" x14ac:dyDescent="0.5">
      <c r="A222" s="429"/>
      <c r="B222" s="428"/>
      <c r="C222" s="457"/>
      <c r="D222" s="457"/>
      <c r="E222" s="456"/>
      <c r="F222" s="455"/>
      <c r="G222" s="454"/>
      <c r="H222" s="440"/>
      <c r="I222" s="453"/>
      <c r="J222" s="453"/>
      <c r="K222" s="453"/>
      <c r="L222" s="453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52"/>
      <c r="X222" s="451"/>
    </row>
    <row r="223" spans="1:24" s="404" customFormat="1" ht="65.25" hidden="1" customHeight="1" x14ac:dyDescent="0.5">
      <c r="A223" s="429"/>
      <c r="B223" s="428"/>
      <c r="C223" s="467"/>
      <c r="D223" s="467"/>
      <c r="E223" s="466"/>
      <c r="F223" s="465"/>
      <c r="G223" s="464"/>
      <c r="H223" s="462"/>
      <c r="I223" s="463"/>
      <c r="J223" s="463"/>
      <c r="K223" s="463"/>
      <c r="L223" s="463"/>
      <c r="M223" s="462"/>
      <c r="N223" s="462"/>
      <c r="O223" s="462"/>
      <c r="P223" s="462"/>
      <c r="Q223" s="462"/>
      <c r="R223" s="462"/>
      <c r="S223" s="462"/>
      <c r="T223" s="462"/>
      <c r="U223" s="462"/>
      <c r="V223" s="462"/>
      <c r="W223" s="461"/>
      <c r="X223" s="460"/>
    </row>
    <row r="224" spans="1:24" s="404" customFormat="1" ht="65.25" hidden="1" customHeight="1" x14ac:dyDescent="0.5">
      <c r="A224" s="429"/>
      <c r="B224" s="428"/>
      <c r="C224" s="467"/>
      <c r="D224" s="467"/>
      <c r="E224" s="466"/>
      <c r="F224" s="465"/>
      <c r="G224" s="464"/>
      <c r="H224" s="462"/>
      <c r="I224" s="463"/>
      <c r="J224" s="463"/>
      <c r="K224" s="463"/>
      <c r="L224" s="463"/>
      <c r="M224" s="462"/>
      <c r="N224" s="462"/>
      <c r="O224" s="462"/>
      <c r="P224" s="462"/>
      <c r="Q224" s="462"/>
      <c r="R224" s="462"/>
      <c r="S224" s="462"/>
      <c r="T224" s="462"/>
      <c r="U224" s="462"/>
      <c r="V224" s="462"/>
      <c r="W224" s="461"/>
      <c r="X224" s="460"/>
    </row>
    <row r="225" spans="1:24" s="404" customFormat="1" ht="65.25" hidden="1" customHeight="1" x14ac:dyDescent="0.5">
      <c r="A225" s="441"/>
      <c r="B225" s="428"/>
      <c r="C225" s="457">
        <v>1201</v>
      </c>
      <c r="D225" s="457">
        <v>1200</v>
      </c>
      <c r="E225" s="471"/>
      <c r="F225" s="455"/>
      <c r="G225" s="454">
        <f>E225*F225</f>
        <v>0</v>
      </c>
      <c r="H225" s="440"/>
      <c r="I225" s="453"/>
      <c r="J225" s="453"/>
      <c r="K225" s="453"/>
      <c r="L225" s="453"/>
      <c r="M225" s="440">
        <f>G225+H225+I225+J225+K225+L225</f>
        <v>0</v>
      </c>
      <c r="N225" s="440"/>
      <c r="O225" s="440"/>
      <c r="P225" s="440"/>
      <c r="Q225" s="440"/>
      <c r="R225" s="440"/>
      <c r="S225" s="440"/>
      <c r="T225" s="440">
        <f>N225+O225+P225+Q225+R225+S225</f>
        <v>0</v>
      </c>
      <c r="U225" s="440">
        <f>M225-T225</f>
        <v>0</v>
      </c>
      <c r="V225" s="440"/>
      <c r="W225" s="452">
        <f>U225-V225</f>
        <v>0</v>
      </c>
      <c r="X225" s="451"/>
    </row>
    <row r="226" spans="1:24" s="404" customFormat="1" ht="65.25" hidden="1" customHeight="1" x14ac:dyDescent="0.5">
      <c r="A226" s="480"/>
      <c r="B226" s="428"/>
      <c r="C226" s="457"/>
      <c r="D226" s="457"/>
      <c r="E226" s="471"/>
      <c r="F226" s="455"/>
      <c r="G226" s="454"/>
      <c r="H226" s="440"/>
      <c r="I226" s="453"/>
      <c r="J226" s="453"/>
      <c r="K226" s="453"/>
      <c r="L226" s="453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52"/>
      <c r="X226" s="451"/>
    </row>
    <row r="227" spans="1:24" s="404" customFormat="1" ht="65.25" hidden="1" customHeight="1" x14ac:dyDescent="0.5">
      <c r="A227" s="429"/>
      <c r="B227" s="428"/>
      <c r="C227" s="467"/>
      <c r="D227" s="467"/>
      <c r="E227" s="466"/>
      <c r="F227" s="465"/>
      <c r="G227" s="464"/>
      <c r="H227" s="462"/>
      <c r="I227" s="463"/>
      <c r="J227" s="463"/>
      <c r="K227" s="463"/>
      <c r="L227" s="463"/>
      <c r="M227" s="462"/>
      <c r="N227" s="462"/>
      <c r="O227" s="462"/>
      <c r="P227" s="462"/>
      <c r="Q227" s="462"/>
      <c r="R227" s="462"/>
      <c r="S227" s="462"/>
      <c r="T227" s="462"/>
      <c r="U227" s="462"/>
      <c r="V227" s="462"/>
      <c r="W227" s="461"/>
      <c r="X227" s="460"/>
    </row>
    <row r="228" spans="1:24" s="404" customFormat="1" ht="65.25" hidden="1" customHeight="1" x14ac:dyDescent="0.5">
      <c r="A228" s="429"/>
      <c r="B228" s="428"/>
      <c r="C228" s="467"/>
      <c r="D228" s="467"/>
      <c r="E228" s="466"/>
      <c r="F228" s="465"/>
      <c r="G228" s="464"/>
      <c r="H228" s="462"/>
      <c r="I228" s="463"/>
      <c r="J228" s="463"/>
      <c r="K228" s="463"/>
      <c r="L228" s="463"/>
      <c r="M228" s="462"/>
      <c r="N228" s="462"/>
      <c r="O228" s="462"/>
      <c r="P228" s="462"/>
      <c r="Q228" s="462"/>
      <c r="R228" s="462"/>
      <c r="S228" s="462"/>
      <c r="T228" s="462"/>
      <c r="U228" s="462"/>
      <c r="V228" s="462"/>
      <c r="W228" s="461"/>
      <c r="X228" s="460"/>
    </row>
    <row r="229" spans="1:24" s="404" customFormat="1" ht="65.25" hidden="1" customHeight="1" x14ac:dyDescent="0.5">
      <c r="A229" s="429"/>
      <c r="B229" s="428"/>
      <c r="C229" s="467"/>
      <c r="D229" s="467"/>
      <c r="E229" s="466"/>
      <c r="F229" s="465"/>
      <c r="G229" s="464"/>
      <c r="H229" s="462"/>
      <c r="I229" s="463"/>
      <c r="J229" s="463"/>
      <c r="K229" s="463"/>
      <c r="L229" s="463"/>
      <c r="M229" s="462"/>
      <c r="N229" s="462"/>
      <c r="O229" s="462"/>
      <c r="P229" s="462"/>
      <c r="Q229" s="462"/>
      <c r="R229" s="462"/>
      <c r="S229" s="462"/>
      <c r="T229" s="462"/>
      <c r="U229" s="462"/>
      <c r="V229" s="462"/>
      <c r="W229" s="461"/>
      <c r="X229" s="460"/>
    </row>
    <row r="230" spans="1:24" s="404" customFormat="1" ht="65.25" hidden="1" customHeight="1" x14ac:dyDescent="0.5">
      <c r="A230" s="429"/>
      <c r="B230" s="428"/>
      <c r="C230" s="467"/>
      <c r="D230" s="467"/>
      <c r="E230" s="466"/>
      <c r="F230" s="465"/>
      <c r="G230" s="464"/>
      <c r="H230" s="462"/>
      <c r="I230" s="463"/>
      <c r="J230" s="463"/>
      <c r="K230" s="463"/>
      <c r="L230" s="463"/>
      <c r="M230" s="462"/>
      <c r="N230" s="462"/>
      <c r="O230" s="462"/>
      <c r="P230" s="462"/>
      <c r="Q230" s="462"/>
      <c r="R230" s="462"/>
      <c r="S230" s="462"/>
      <c r="T230" s="462"/>
      <c r="U230" s="462"/>
      <c r="V230" s="462"/>
      <c r="W230" s="461"/>
      <c r="X230" s="460"/>
    </row>
    <row r="231" spans="1:24" s="404" customFormat="1" ht="65.25" customHeight="1" x14ac:dyDescent="0.5">
      <c r="A231" s="441" t="s">
        <v>495</v>
      </c>
      <c r="B231" s="428"/>
      <c r="C231" s="457">
        <v>1201</v>
      </c>
      <c r="D231" s="457">
        <v>1200</v>
      </c>
      <c r="E231" s="456">
        <v>262.52999999999997</v>
      </c>
      <c r="F231" s="455">
        <v>15</v>
      </c>
      <c r="G231" s="454">
        <f>E231*F231</f>
        <v>3937.95</v>
      </c>
      <c r="H231" s="440"/>
      <c r="I231" s="453">
        <v>0</v>
      </c>
      <c r="J231" s="453"/>
      <c r="K231" s="453"/>
      <c r="L231" s="453">
        <v>0</v>
      </c>
      <c r="M231" s="440">
        <f>G231+H231+I231+J231+K231+L231</f>
        <v>3937.95</v>
      </c>
      <c r="N231" s="440">
        <v>339.16</v>
      </c>
      <c r="O231" s="440"/>
      <c r="P231" s="440"/>
      <c r="Q231" s="440"/>
      <c r="R231" s="440"/>
      <c r="S231" s="440"/>
      <c r="T231" s="440">
        <f>N231+O231+P231+Q231+R231+S231</f>
        <v>339.16</v>
      </c>
      <c r="U231" s="440">
        <f>M231-T231</f>
        <v>3598.79</v>
      </c>
      <c r="V231" s="440">
        <v>118.14</v>
      </c>
      <c r="W231" s="452">
        <f>U231-V231</f>
        <v>3480.65</v>
      </c>
      <c r="X231" s="451"/>
    </row>
    <row r="232" spans="1:24" s="404" customFormat="1" ht="65.25" customHeight="1" x14ac:dyDescent="0.5">
      <c r="A232" s="429" t="s">
        <v>494</v>
      </c>
      <c r="B232" s="428"/>
      <c r="C232" s="457"/>
      <c r="D232" s="457"/>
      <c r="E232" s="456"/>
      <c r="F232" s="455"/>
      <c r="G232" s="454"/>
      <c r="H232" s="440"/>
      <c r="I232" s="453"/>
      <c r="J232" s="453"/>
      <c r="K232" s="453"/>
      <c r="L232" s="453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52"/>
      <c r="X232" s="451"/>
    </row>
    <row r="233" spans="1:24" s="404" customFormat="1" ht="65.25" hidden="1" customHeight="1" x14ac:dyDescent="0.5">
      <c r="A233" s="429"/>
      <c r="B233" s="428"/>
      <c r="C233" s="467"/>
      <c r="D233" s="467"/>
      <c r="E233" s="466"/>
      <c r="F233" s="465"/>
      <c r="G233" s="464"/>
      <c r="H233" s="462"/>
      <c r="I233" s="463"/>
      <c r="J233" s="463"/>
      <c r="K233" s="463"/>
      <c r="L233" s="463"/>
      <c r="M233" s="462"/>
      <c r="N233" s="462"/>
      <c r="O233" s="462"/>
      <c r="P233" s="462"/>
      <c r="Q233" s="462"/>
      <c r="R233" s="462"/>
      <c r="S233" s="462"/>
      <c r="T233" s="462"/>
      <c r="U233" s="462"/>
      <c r="V233" s="462"/>
      <c r="W233" s="461"/>
      <c r="X233" s="460"/>
    </row>
    <row r="234" spans="1:24" s="404" customFormat="1" ht="65.25" hidden="1" customHeight="1" x14ac:dyDescent="0.5">
      <c r="A234" s="481"/>
      <c r="B234" s="428"/>
      <c r="C234" s="457">
        <v>1201</v>
      </c>
      <c r="D234" s="457">
        <v>1200</v>
      </c>
      <c r="E234" s="456"/>
      <c r="F234" s="455"/>
      <c r="G234" s="454">
        <f>E234*F234</f>
        <v>0</v>
      </c>
      <c r="H234" s="440"/>
      <c r="I234" s="453"/>
      <c r="J234" s="477"/>
      <c r="K234" s="453"/>
      <c r="L234" s="453"/>
      <c r="M234" s="440">
        <f>G234+H234+I234+J234+K234+L234</f>
        <v>0</v>
      </c>
      <c r="N234" s="440"/>
      <c r="O234" s="440"/>
      <c r="P234" s="440"/>
      <c r="Q234" s="440"/>
      <c r="R234" s="440"/>
      <c r="S234" s="440"/>
      <c r="T234" s="440">
        <f>N234+O234+P234+Q234+R234+S234</f>
        <v>0</v>
      </c>
      <c r="U234" s="440">
        <f>M234-T234</f>
        <v>0</v>
      </c>
      <c r="V234" s="440"/>
      <c r="W234" s="452">
        <f>U234-V234</f>
        <v>0</v>
      </c>
      <c r="X234" s="451"/>
    </row>
    <row r="235" spans="1:24" s="404" customFormat="1" ht="65.25" hidden="1" customHeight="1" x14ac:dyDescent="0.5">
      <c r="A235" s="480"/>
      <c r="B235" s="428"/>
      <c r="C235" s="457"/>
      <c r="D235" s="457"/>
      <c r="E235" s="456"/>
      <c r="F235" s="455"/>
      <c r="G235" s="454"/>
      <c r="H235" s="440"/>
      <c r="I235" s="453"/>
      <c r="J235" s="477"/>
      <c r="K235" s="453"/>
      <c r="L235" s="453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52"/>
      <c r="X235" s="451"/>
    </row>
    <row r="236" spans="1:24" s="404" customFormat="1" ht="65.25" hidden="1" customHeight="1" x14ac:dyDescent="0.5">
      <c r="A236" s="441"/>
      <c r="B236" s="428"/>
      <c r="C236" s="457">
        <v>1201</v>
      </c>
      <c r="D236" s="457">
        <v>1200</v>
      </c>
      <c r="E236" s="456"/>
      <c r="F236" s="455"/>
      <c r="G236" s="454">
        <f>E236*F236</f>
        <v>0</v>
      </c>
      <c r="H236" s="440"/>
      <c r="I236" s="453"/>
      <c r="J236" s="477"/>
      <c r="K236" s="453"/>
      <c r="L236" s="453"/>
      <c r="M236" s="440">
        <f>G236+H236+I236+J236+K236+L236</f>
        <v>0</v>
      </c>
      <c r="N236" s="440"/>
      <c r="O236" s="440"/>
      <c r="P236" s="440"/>
      <c r="Q236" s="440"/>
      <c r="R236" s="440"/>
      <c r="S236" s="440"/>
      <c r="T236" s="440">
        <f>N236+O236+P236+Q236+R236+S236</f>
        <v>0</v>
      </c>
      <c r="U236" s="440">
        <f>M236-T236</f>
        <v>0</v>
      </c>
      <c r="V236" s="440"/>
      <c r="W236" s="452">
        <f>U236-V236</f>
        <v>0</v>
      </c>
      <c r="X236" s="451"/>
    </row>
    <row r="237" spans="1:24" s="404" customFormat="1" ht="65.25" hidden="1" customHeight="1" x14ac:dyDescent="0.5">
      <c r="A237" s="429"/>
      <c r="B237" s="428"/>
      <c r="C237" s="457"/>
      <c r="D237" s="457"/>
      <c r="E237" s="456"/>
      <c r="F237" s="455"/>
      <c r="G237" s="454"/>
      <c r="H237" s="440"/>
      <c r="I237" s="453"/>
      <c r="J237" s="477"/>
      <c r="K237" s="453"/>
      <c r="L237" s="453"/>
      <c r="M237" s="440"/>
      <c r="N237" s="440"/>
      <c r="O237" s="440"/>
      <c r="P237" s="440"/>
      <c r="Q237" s="440"/>
      <c r="R237" s="440"/>
      <c r="S237" s="440"/>
      <c r="T237" s="440"/>
      <c r="U237" s="440"/>
      <c r="V237" s="440"/>
      <c r="W237" s="452"/>
      <c r="X237" s="451"/>
    </row>
    <row r="238" spans="1:24" s="404" customFormat="1" ht="65.25" hidden="1" customHeight="1" x14ac:dyDescent="0.5">
      <c r="A238" s="429"/>
      <c r="B238" s="428"/>
      <c r="C238" s="467"/>
      <c r="D238" s="467"/>
      <c r="E238" s="466"/>
      <c r="F238" s="465"/>
      <c r="G238" s="464"/>
      <c r="H238" s="462"/>
      <c r="I238" s="463"/>
      <c r="J238" s="463"/>
      <c r="K238" s="463"/>
      <c r="L238" s="463"/>
      <c r="M238" s="462"/>
      <c r="N238" s="462"/>
      <c r="O238" s="462"/>
      <c r="P238" s="462"/>
      <c r="Q238" s="462"/>
      <c r="R238" s="462"/>
      <c r="S238" s="462"/>
      <c r="T238" s="462"/>
      <c r="U238" s="462"/>
      <c r="V238" s="462"/>
      <c r="W238" s="461"/>
      <c r="X238" s="460"/>
    </row>
    <row r="239" spans="1:24" s="404" customFormat="1" ht="65.25" hidden="1" customHeight="1" x14ac:dyDescent="0.5">
      <c r="A239" s="428"/>
      <c r="B239" s="428"/>
      <c r="C239" s="467"/>
      <c r="D239" s="467"/>
      <c r="E239" s="466"/>
      <c r="F239" s="465"/>
      <c r="G239" s="464"/>
      <c r="H239" s="462"/>
      <c r="I239" s="463"/>
      <c r="J239" s="474"/>
      <c r="K239" s="463"/>
      <c r="L239" s="463"/>
      <c r="M239" s="462"/>
      <c r="N239" s="462"/>
      <c r="O239" s="462"/>
      <c r="P239" s="462"/>
      <c r="Q239" s="462"/>
      <c r="R239" s="462"/>
      <c r="S239" s="462"/>
      <c r="T239" s="462"/>
      <c r="U239" s="462"/>
      <c r="V239" s="462"/>
      <c r="W239" s="461"/>
      <c r="X239" s="460"/>
    </row>
    <row r="240" spans="1:24" s="404" customFormat="1" ht="65.25" hidden="1" customHeight="1" x14ac:dyDescent="0.5">
      <c r="A240" s="428"/>
      <c r="B240" s="428"/>
      <c r="C240" s="467"/>
      <c r="D240" s="467"/>
      <c r="E240" s="466"/>
      <c r="F240" s="465"/>
      <c r="G240" s="464"/>
      <c r="H240" s="462"/>
      <c r="I240" s="463"/>
      <c r="J240" s="474"/>
      <c r="K240" s="463"/>
      <c r="L240" s="463"/>
      <c r="M240" s="462"/>
      <c r="N240" s="462"/>
      <c r="O240" s="462"/>
      <c r="P240" s="462"/>
      <c r="Q240" s="462"/>
      <c r="R240" s="462"/>
      <c r="S240" s="462"/>
      <c r="T240" s="462"/>
      <c r="U240" s="462"/>
      <c r="V240" s="462"/>
      <c r="W240" s="461"/>
      <c r="X240" s="460"/>
    </row>
    <row r="241" spans="1:24" s="404" customFormat="1" ht="65.25" hidden="1" customHeight="1" x14ac:dyDescent="0.5">
      <c r="A241" s="476"/>
      <c r="B241" s="428"/>
      <c r="C241" s="467"/>
      <c r="D241" s="467"/>
      <c r="E241" s="466"/>
      <c r="F241" s="465"/>
      <c r="G241" s="464"/>
      <c r="H241" s="462"/>
      <c r="I241" s="463"/>
      <c r="J241" s="474"/>
      <c r="K241" s="463"/>
      <c r="L241" s="463"/>
      <c r="M241" s="462"/>
      <c r="N241" s="462"/>
      <c r="O241" s="462"/>
      <c r="P241" s="462"/>
      <c r="Q241" s="462"/>
      <c r="R241" s="462"/>
      <c r="S241" s="462"/>
      <c r="T241" s="462"/>
      <c r="U241" s="462"/>
      <c r="V241" s="462"/>
      <c r="W241" s="461"/>
      <c r="X241" s="460"/>
    </row>
    <row r="242" spans="1:24" s="404" customFormat="1" ht="65.25" hidden="1" customHeight="1" x14ac:dyDescent="0.5">
      <c r="A242" s="476"/>
      <c r="B242" s="428"/>
      <c r="C242" s="467"/>
      <c r="D242" s="467"/>
      <c r="E242" s="466"/>
      <c r="F242" s="465"/>
      <c r="G242" s="464"/>
      <c r="H242" s="462"/>
      <c r="I242" s="463"/>
      <c r="J242" s="474"/>
      <c r="K242" s="463"/>
      <c r="L242" s="463"/>
      <c r="M242" s="462"/>
      <c r="N242" s="462"/>
      <c r="O242" s="462"/>
      <c r="P242" s="462"/>
      <c r="Q242" s="462"/>
      <c r="R242" s="462"/>
      <c r="S242" s="462"/>
      <c r="T242" s="462"/>
      <c r="U242" s="462"/>
      <c r="V242" s="462"/>
      <c r="W242" s="461"/>
      <c r="X242" s="460"/>
    </row>
    <row r="243" spans="1:24" s="404" customFormat="1" ht="65.25" hidden="1" customHeight="1" x14ac:dyDescent="0.5">
      <c r="A243" s="476"/>
      <c r="B243" s="428"/>
      <c r="C243" s="467"/>
      <c r="D243" s="467"/>
      <c r="E243" s="466"/>
      <c r="F243" s="465"/>
      <c r="G243" s="464"/>
      <c r="H243" s="462"/>
      <c r="I243" s="463"/>
      <c r="J243" s="474"/>
      <c r="K243" s="463"/>
      <c r="L243" s="463"/>
      <c r="M243" s="462"/>
      <c r="N243" s="462"/>
      <c r="O243" s="462"/>
      <c r="P243" s="462"/>
      <c r="Q243" s="462"/>
      <c r="R243" s="462"/>
      <c r="S243" s="462"/>
      <c r="T243" s="462"/>
      <c r="U243" s="462"/>
      <c r="V243" s="462"/>
      <c r="W243" s="461"/>
      <c r="X243" s="460"/>
    </row>
    <row r="244" spans="1:24" s="404" customFormat="1" ht="65.25" customHeight="1" x14ac:dyDescent="0.5">
      <c r="A244" s="441" t="s">
        <v>438</v>
      </c>
      <c r="B244" s="428"/>
      <c r="C244" s="457">
        <v>1201</v>
      </c>
      <c r="D244" s="457">
        <v>1200</v>
      </c>
      <c r="E244" s="456">
        <v>207.33330000000001</v>
      </c>
      <c r="F244" s="455">
        <v>15</v>
      </c>
      <c r="G244" s="454">
        <f>E244*F244</f>
        <v>3109.9994999999999</v>
      </c>
      <c r="H244" s="440"/>
      <c r="I244" s="453"/>
      <c r="J244" s="477"/>
      <c r="K244" s="453"/>
      <c r="L244" s="453">
        <v>0</v>
      </c>
      <c r="M244" s="440">
        <f>G244+H244+I244+J244+K244+L244</f>
        <v>3109.9994999999999</v>
      </c>
      <c r="N244" s="440">
        <v>109.18</v>
      </c>
      <c r="O244" s="440"/>
      <c r="P244" s="440"/>
      <c r="Q244" s="440"/>
      <c r="R244" s="440"/>
      <c r="S244" s="440"/>
      <c r="T244" s="440">
        <f>N244+O244+P244+Q244+R244+S244</f>
        <v>109.18</v>
      </c>
      <c r="U244" s="440">
        <f>M244-T244</f>
        <v>3000.8195000000001</v>
      </c>
      <c r="V244" s="440">
        <v>0</v>
      </c>
      <c r="W244" s="452">
        <f>U244-V244</f>
        <v>3000.8195000000001</v>
      </c>
      <c r="X244" s="451"/>
    </row>
    <row r="245" spans="1:24" s="404" customFormat="1" ht="65.25" customHeight="1" x14ac:dyDescent="0.5">
      <c r="A245" s="476" t="s">
        <v>493</v>
      </c>
      <c r="B245" s="428"/>
      <c r="C245" s="457"/>
      <c r="D245" s="457"/>
      <c r="E245" s="456"/>
      <c r="F245" s="455"/>
      <c r="G245" s="454"/>
      <c r="H245" s="440"/>
      <c r="I245" s="453"/>
      <c r="J245" s="477"/>
      <c r="K245" s="453"/>
      <c r="L245" s="453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52"/>
      <c r="X245" s="451"/>
    </row>
    <row r="246" spans="1:24" s="404" customFormat="1" ht="65.25" hidden="1" customHeight="1" x14ac:dyDescent="0.5">
      <c r="A246" s="476"/>
      <c r="B246" s="428"/>
      <c r="C246" s="467"/>
      <c r="D246" s="467"/>
      <c r="E246" s="466"/>
      <c r="F246" s="465"/>
      <c r="G246" s="464"/>
      <c r="H246" s="462"/>
      <c r="I246" s="463"/>
      <c r="J246" s="474"/>
      <c r="K246" s="463"/>
      <c r="L246" s="463"/>
      <c r="M246" s="462"/>
      <c r="N246" s="462"/>
      <c r="O246" s="462"/>
      <c r="P246" s="462"/>
      <c r="Q246" s="462"/>
      <c r="R246" s="462"/>
      <c r="S246" s="462"/>
      <c r="T246" s="462"/>
      <c r="U246" s="462"/>
      <c r="V246" s="462"/>
      <c r="W246" s="461"/>
      <c r="X246" s="460"/>
    </row>
    <row r="247" spans="1:24" s="404" customFormat="1" ht="65.25" hidden="1" customHeight="1" x14ac:dyDescent="0.5">
      <c r="A247" s="476"/>
      <c r="B247" s="428"/>
      <c r="C247" s="467"/>
      <c r="D247" s="467"/>
      <c r="E247" s="466"/>
      <c r="F247" s="465"/>
      <c r="G247" s="464"/>
      <c r="H247" s="462"/>
      <c r="I247" s="463"/>
      <c r="J247" s="474"/>
      <c r="K247" s="463"/>
      <c r="L247" s="463"/>
      <c r="M247" s="462"/>
      <c r="N247" s="462"/>
      <c r="O247" s="462"/>
      <c r="P247" s="462"/>
      <c r="Q247" s="462"/>
      <c r="R247" s="462"/>
      <c r="S247" s="462"/>
      <c r="T247" s="462"/>
      <c r="U247" s="462"/>
      <c r="V247" s="462"/>
      <c r="W247" s="461"/>
      <c r="X247" s="460"/>
    </row>
    <row r="248" spans="1:24" s="404" customFormat="1" ht="65.25" hidden="1" customHeight="1" x14ac:dyDescent="0.5">
      <c r="A248" s="476"/>
      <c r="B248" s="428"/>
      <c r="C248" s="467"/>
      <c r="D248" s="467"/>
      <c r="E248" s="466"/>
      <c r="F248" s="465"/>
      <c r="G248" s="464"/>
      <c r="H248" s="462"/>
      <c r="I248" s="463"/>
      <c r="J248" s="474"/>
      <c r="K248" s="463"/>
      <c r="L248" s="463"/>
      <c r="M248" s="462"/>
      <c r="N248" s="462"/>
      <c r="O248" s="462"/>
      <c r="P248" s="462"/>
      <c r="Q248" s="462"/>
      <c r="R248" s="462"/>
      <c r="S248" s="462"/>
      <c r="T248" s="462"/>
      <c r="U248" s="462"/>
      <c r="V248" s="462"/>
      <c r="W248" s="461"/>
      <c r="X248" s="460"/>
    </row>
    <row r="249" spans="1:24" s="404" customFormat="1" ht="65.25" hidden="1" customHeight="1" x14ac:dyDescent="0.5">
      <c r="A249" s="441"/>
      <c r="B249" s="428"/>
      <c r="C249" s="457">
        <v>1201</v>
      </c>
      <c r="D249" s="457">
        <v>1200</v>
      </c>
      <c r="E249" s="456"/>
      <c r="F249" s="478"/>
      <c r="G249" s="454">
        <f>E249*F249</f>
        <v>0</v>
      </c>
      <c r="H249" s="440"/>
      <c r="I249" s="453"/>
      <c r="J249" s="477"/>
      <c r="K249" s="453"/>
      <c r="L249" s="453"/>
      <c r="M249" s="440">
        <f>G249+H249+I249+J249+K249+L249</f>
        <v>0</v>
      </c>
      <c r="N249" s="440"/>
      <c r="O249" s="440"/>
      <c r="P249" s="440"/>
      <c r="Q249" s="440"/>
      <c r="R249" s="440"/>
      <c r="S249" s="440"/>
      <c r="T249" s="440">
        <f>N249+O249+P249+Q249+R249+S249</f>
        <v>0</v>
      </c>
      <c r="U249" s="440">
        <f>M249-T249</f>
        <v>0</v>
      </c>
      <c r="V249" s="440"/>
      <c r="W249" s="452">
        <f>U249-V249</f>
        <v>0</v>
      </c>
      <c r="X249" s="451"/>
    </row>
    <row r="250" spans="1:24" s="404" customFormat="1" ht="65.25" hidden="1" customHeight="1" x14ac:dyDescent="0.5">
      <c r="A250" s="476"/>
      <c r="B250" s="428"/>
      <c r="C250" s="457"/>
      <c r="D250" s="457"/>
      <c r="E250" s="456"/>
      <c r="F250" s="478"/>
      <c r="G250" s="454"/>
      <c r="H250" s="440"/>
      <c r="I250" s="453"/>
      <c r="J250" s="477"/>
      <c r="K250" s="453"/>
      <c r="L250" s="453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52"/>
      <c r="X250" s="451"/>
    </row>
    <row r="251" spans="1:24" s="404" customFormat="1" ht="65.25" hidden="1" customHeight="1" x14ac:dyDescent="0.5">
      <c r="A251" s="441"/>
      <c r="B251" s="428"/>
      <c r="C251" s="457">
        <v>1201</v>
      </c>
      <c r="D251" s="457">
        <v>1200</v>
      </c>
      <c r="E251" s="456"/>
      <c r="F251" s="478"/>
      <c r="G251" s="454">
        <f>E251*F251</f>
        <v>0</v>
      </c>
      <c r="H251" s="440"/>
      <c r="I251" s="453"/>
      <c r="J251" s="477"/>
      <c r="K251" s="453"/>
      <c r="L251" s="453"/>
      <c r="M251" s="440">
        <f>G251+H251+I251+J251+K251+L251</f>
        <v>0</v>
      </c>
      <c r="N251" s="440"/>
      <c r="O251" s="440"/>
      <c r="P251" s="440"/>
      <c r="Q251" s="440"/>
      <c r="R251" s="440"/>
      <c r="S251" s="440"/>
      <c r="T251" s="440">
        <f>N251+O251+P251+Q251+R251+S251</f>
        <v>0</v>
      </c>
      <c r="U251" s="440">
        <f>M251-T251</f>
        <v>0</v>
      </c>
      <c r="V251" s="440"/>
      <c r="W251" s="452">
        <f>U251-V251</f>
        <v>0</v>
      </c>
      <c r="X251" s="451"/>
    </row>
    <row r="252" spans="1:24" s="404" customFormat="1" ht="65.25" hidden="1" customHeight="1" x14ac:dyDescent="0.5">
      <c r="A252" s="476"/>
      <c r="B252" s="428"/>
      <c r="C252" s="457"/>
      <c r="D252" s="457"/>
      <c r="E252" s="456"/>
      <c r="F252" s="478"/>
      <c r="G252" s="454"/>
      <c r="H252" s="440"/>
      <c r="I252" s="453"/>
      <c r="J252" s="477"/>
      <c r="K252" s="453"/>
      <c r="L252" s="453"/>
      <c r="M252" s="440"/>
      <c r="N252" s="440"/>
      <c r="O252" s="440"/>
      <c r="P252" s="440"/>
      <c r="Q252" s="440"/>
      <c r="R252" s="440"/>
      <c r="S252" s="440"/>
      <c r="T252" s="440"/>
      <c r="U252" s="440"/>
      <c r="V252" s="440"/>
      <c r="W252" s="452"/>
      <c r="X252" s="451"/>
    </row>
    <row r="253" spans="1:24" s="404" customFormat="1" ht="65.25" hidden="1" customHeight="1" x14ac:dyDescent="0.5">
      <c r="A253" s="441"/>
      <c r="B253" s="428"/>
      <c r="C253" s="457">
        <v>1201</v>
      </c>
      <c r="D253" s="457">
        <v>1200</v>
      </c>
      <c r="E253" s="456"/>
      <c r="F253" s="478"/>
      <c r="G253" s="454">
        <f>E253*F253</f>
        <v>0</v>
      </c>
      <c r="H253" s="440"/>
      <c r="I253" s="453"/>
      <c r="J253" s="477"/>
      <c r="K253" s="453"/>
      <c r="L253" s="453"/>
      <c r="M253" s="440">
        <f>G253+H253+I253+J253+K253+L253</f>
        <v>0</v>
      </c>
      <c r="N253" s="440"/>
      <c r="O253" s="440"/>
      <c r="P253" s="440"/>
      <c r="Q253" s="440"/>
      <c r="R253" s="440"/>
      <c r="S253" s="440"/>
      <c r="T253" s="440">
        <f>N253+O253+P253+Q253+R253+S253</f>
        <v>0</v>
      </c>
      <c r="U253" s="440">
        <f>M253-T253</f>
        <v>0</v>
      </c>
      <c r="V253" s="440"/>
      <c r="W253" s="452">
        <f>U253-V253</f>
        <v>0</v>
      </c>
      <c r="X253" s="451"/>
    </row>
    <row r="254" spans="1:24" s="404" customFormat="1" ht="65.25" hidden="1" customHeight="1" x14ac:dyDescent="0.5">
      <c r="A254" s="476"/>
      <c r="B254" s="428"/>
      <c r="C254" s="457"/>
      <c r="D254" s="457"/>
      <c r="E254" s="456"/>
      <c r="F254" s="478"/>
      <c r="G254" s="454"/>
      <c r="H254" s="440"/>
      <c r="I254" s="453"/>
      <c r="J254" s="477"/>
      <c r="K254" s="453"/>
      <c r="L254" s="453"/>
      <c r="M254" s="440"/>
      <c r="N254" s="440"/>
      <c r="O254" s="440"/>
      <c r="P254" s="440"/>
      <c r="Q254" s="440"/>
      <c r="R254" s="440"/>
      <c r="S254" s="440"/>
      <c r="T254" s="440"/>
      <c r="U254" s="440"/>
      <c r="V254" s="440"/>
      <c r="W254" s="452"/>
      <c r="X254" s="451"/>
    </row>
    <row r="255" spans="1:24" s="404" customFormat="1" ht="65.25" hidden="1" customHeight="1" x14ac:dyDescent="0.5">
      <c r="A255" s="441" t="s">
        <v>492</v>
      </c>
      <c r="B255" s="428"/>
      <c r="C255" s="457">
        <v>1201</v>
      </c>
      <c r="D255" s="457">
        <v>1200</v>
      </c>
      <c r="E255" s="456"/>
      <c r="F255" s="478"/>
      <c r="G255" s="454">
        <f>E255*F255</f>
        <v>0</v>
      </c>
      <c r="H255" s="440"/>
      <c r="I255" s="453"/>
      <c r="J255" s="477"/>
      <c r="K255" s="453"/>
      <c r="L255" s="453"/>
      <c r="M255" s="440">
        <f>G255+H255+I255+J255+K255+L255</f>
        <v>0</v>
      </c>
      <c r="N255" s="440"/>
      <c r="O255" s="440"/>
      <c r="P255" s="440"/>
      <c r="Q255" s="440"/>
      <c r="R255" s="440"/>
      <c r="S255" s="440"/>
      <c r="T255" s="440">
        <f>N255+O255+P255+Q255+R255+S255</f>
        <v>0</v>
      </c>
      <c r="U255" s="440">
        <f>M255-T255</f>
        <v>0</v>
      </c>
      <c r="V255" s="440"/>
      <c r="W255" s="452">
        <f>U255-V255</f>
        <v>0</v>
      </c>
      <c r="X255" s="451"/>
    </row>
    <row r="256" spans="1:24" s="404" customFormat="1" ht="65.25" hidden="1" customHeight="1" x14ac:dyDescent="0.5">
      <c r="A256" s="476"/>
      <c r="B256" s="428"/>
      <c r="C256" s="457"/>
      <c r="D256" s="457"/>
      <c r="E256" s="456"/>
      <c r="F256" s="478"/>
      <c r="G256" s="454"/>
      <c r="H256" s="440"/>
      <c r="I256" s="453"/>
      <c r="J256" s="477"/>
      <c r="K256" s="453"/>
      <c r="L256" s="453"/>
      <c r="M256" s="440"/>
      <c r="N256" s="440"/>
      <c r="O256" s="440"/>
      <c r="P256" s="440"/>
      <c r="Q256" s="440"/>
      <c r="R256" s="440"/>
      <c r="S256" s="440"/>
      <c r="T256" s="440"/>
      <c r="U256" s="440"/>
      <c r="V256" s="440"/>
      <c r="W256" s="452"/>
      <c r="X256" s="451"/>
    </row>
    <row r="257" spans="1:25" s="404" customFormat="1" ht="65.25" hidden="1" customHeight="1" x14ac:dyDescent="0.5">
      <c r="A257" s="441"/>
      <c r="B257" s="428"/>
      <c r="C257" s="457">
        <v>1201</v>
      </c>
      <c r="D257" s="457">
        <v>1200</v>
      </c>
      <c r="E257" s="456"/>
      <c r="F257" s="478"/>
      <c r="G257" s="454">
        <f>E257*F257</f>
        <v>0</v>
      </c>
      <c r="H257" s="440"/>
      <c r="I257" s="453"/>
      <c r="J257" s="477"/>
      <c r="K257" s="453"/>
      <c r="L257" s="453"/>
      <c r="M257" s="440">
        <f>G257+H257+I257+J257+K257+L257</f>
        <v>0</v>
      </c>
      <c r="N257" s="440"/>
      <c r="O257" s="440"/>
      <c r="P257" s="440"/>
      <c r="Q257" s="440"/>
      <c r="R257" s="440"/>
      <c r="S257" s="440"/>
      <c r="T257" s="440">
        <f>N257+O257+P257+Q257+R257+S257</f>
        <v>0</v>
      </c>
      <c r="U257" s="440">
        <f>M257-T257</f>
        <v>0</v>
      </c>
      <c r="V257" s="440"/>
      <c r="W257" s="452">
        <f>U257-V257</f>
        <v>0</v>
      </c>
      <c r="X257" s="451"/>
    </row>
    <row r="258" spans="1:25" s="404" customFormat="1" ht="65.25" hidden="1" customHeight="1" x14ac:dyDescent="0.5">
      <c r="A258" s="479"/>
      <c r="B258" s="428"/>
      <c r="C258" s="457"/>
      <c r="D258" s="457"/>
      <c r="E258" s="456"/>
      <c r="F258" s="478"/>
      <c r="G258" s="454"/>
      <c r="H258" s="440"/>
      <c r="I258" s="453"/>
      <c r="J258" s="477"/>
      <c r="K258" s="453"/>
      <c r="L258" s="453"/>
      <c r="M258" s="440"/>
      <c r="N258" s="440"/>
      <c r="O258" s="440"/>
      <c r="P258" s="440"/>
      <c r="Q258" s="440"/>
      <c r="R258" s="440"/>
      <c r="S258" s="440"/>
      <c r="T258" s="440"/>
      <c r="U258" s="440"/>
      <c r="V258" s="440"/>
      <c r="W258" s="452"/>
      <c r="X258" s="451"/>
    </row>
    <row r="259" spans="1:25" s="404" customFormat="1" ht="65.25" hidden="1" customHeight="1" x14ac:dyDescent="0.5">
      <c r="A259" s="476"/>
      <c r="B259" s="428"/>
      <c r="C259" s="467"/>
      <c r="D259" s="467"/>
      <c r="E259" s="466"/>
      <c r="F259" s="475"/>
      <c r="G259" s="464"/>
      <c r="H259" s="462"/>
      <c r="I259" s="463"/>
      <c r="J259" s="474"/>
      <c r="K259" s="463"/>
      <c r="L259" s="463"/>
      <c r="M259" s="462"/>
      <c r="N259" s="462"/>
      <c r="O259" s="462"/>
      <c r="P259" s="462"/>
      <c r="Q259" s="462"/>
      <c r="R259" s="462"/>
      <c r="S259" s="462"/>
      <c r="T259" s="462"/>
      <c r="U259" s="462"/>
      <c r="V259" s="462"/>
      <c r="W259" s="461"/>
      <c r="X259" s="460"/>
    </row>
    <row r="260" spans="1:25" s="404" customFormat="1" ht="65.25" customHeight="1" x14ac:dyDescent="0.5">
      <c r="A260" s="441" t="s">
        <v>491</v>
      </c>
      <c r="B260" s="428"/>
      <c r="C260" s="457">
        <v>1201</v>
      </c>
      <c r="D260" s="457">
        <v>1200</v>
      </c>
      <c r="E260" s="471">
        <v>200.5</v>
      </c>
      <c r="F260" s="455">
        <v>15</v>
      </c>
      <c r="G260" s="454">
        <f>E260*F260</f>
        <v>3007.5</v>
      </c>
      <c r="H260" s="440"/>
      <c r="I260" s="453">
        <v>0</v>
      </c>
      <c r="J260" s="453"/>
      <c r="K260" s="453"/>
      <c r="L260" s="453">
        <v>0</v>
      </c>
      <c r="M260" s="440">
        <f>G260+H260+I260+J260+K260+L260</f>
        <v>3007.5</v>
      </c>
      <c r="N260" s="440">
        <v>77.75</v>
      </c>
      <c r="O260" s="440">
        <f>G260*1.1875%</f>
        <v>35.714062499999997</v>
      </c>
      <c r="P260" s="440"/>
      <c r="Q260" s="440"/>
      <c r="R260" s="440"/>
      <c r="S260" s="440"/>
      <c r="T260" s="440">
        <f>N260+O260+P260+Q260+R260+S260</f>
        <v>113.4640625</v>
      </c>
      <c r="U260" s="440">
        <f>M260-T260</f>
        <v>2894.0359374999998</v>
      </c>
      <c r="V260" s="440"/>
      <c r="W260" s="452">
        <f>U260-V260</f>
        <v>2894.0359374999998</v>
      </c>
      <c r="X260" s="451"/>
    </row>
    <row r="261" spans="1:25" s="404" customFormat="1" ht="65.25" customHeight="1" x14ac:dyDescent="0.5">
      <c r="A261" s="470" t="s">
        <v>490</v>
      </c>
      <c r="B261" s="428"/>
      <c r="C261" s="457"/>
      <c r="D261" s="457"/>
      <c r="E261" s="471"/>
      <c r="F261" s="455"/>
      <c r="G261" s="454"/>
      <c r="H261" s="440"/>
      <c r="I261" s="453"/>
      <c r="J261" s="453"/>
      <c r="K261" s="453"/>
      <c r="L261" s="453"/>
      <c r="M261" s="440"/>
      <c r="N261" s="440"/>
      <c r="O261" s="440"/>
      <c r="P261" s="440"/>
      <c r="Q261" s="440"/>
      <c r="R261" s="440"/>
      <c r="S261" s="440"/>
      <c r="T261" s="440"/>
      <c r="U261" s="440"/>
      <c r="V261" s="440"/>
      <c r="W261" s="452"/>
      <c r="X261" s="451"/>
    </row>
    <row r="262" spans="1:25" s="404" customFormat="1" ht="65.25" hidden="1" customHeight="1" x14ac:dyDescent="0.5">
      <c r="A262" s="470"/>
      <c r="B262" s="428"/>
      <c r="C262" s="467"/>
      <c r="D262" s="467"/>
      <c r="E262" s="469"/>
      <c r="F262" s="465"/>
      <c r="G262" s="464"/>
      <c r="H262" s="462"/>
      <c r="I262" s="463"/>
      <c r="J262" s="463"/>
      <c r="K262" s="463"/>
      <c r="L262" s="463"/>
      <c r="M262" s="462"/>
      <c r="N262" s="462"/>
      <c r="O262" s="462"/>
      <c r="P262" s="462"/>
      <c r="Q262" s="462"/>
      <c r="R262" s="462"/>
      <c r="S262" s="462"/>
      <c r="T262" s="462"/>
      <c r="U262" s="462"/>
      <c r="V262" s="462"/>
      <c r="W262" s="461"/>
      <c r="X262" s="460"/>
    </row>
    <row r="263" spans="1:25" s="472" customFormat="1" ht="65.25" hidden="1" customHeight="1" x14ac:dyDescent="0.5">
      <c r="A263" s="470"/>
      <c r="B263" s="428"/>
      <c r="C263" s="467"/>
      <c r="D263" s="467"/>
      <c r="E263" s="469"/>
      <c r="F263" s="465"/>
      <c r="G263" s="464"/>
      <c r="H263" s="462"/>
      <c r="I263" s="463"/>
      <c r="J263" s="463"/>
      <c r="K263" s="463"/>
      <c r="L263" s="463"/>
      <c r="M263" s="462"/>
      <c r="N263" s="462"/>
      <c r="O263" s="462"/>
      <c r="P263" s="462"/>
      <c r="Q263" s="462"/>
      <c r="R263" s="462"/>
      <c r="S263" s="462"/>
      <c r="T263" s="462"/>
      <c r="U263" s="462"/>
      <c r="V263" s="462"/>
      <c r="W263" s="461"/>
      <c r="X263" s="460"/>
      <c r="Y263" s="473"/>
    </row>
    <row r="264" spans="1:25" s="404" customFormat="1" ht="65.25" hidden="1" customHeight="1" x14ac:dyDescent="0.5">
      <c r="A264" s="441" t="s">
        <v>489</v>
      </c>
      <c r="B264" s="428"/>
      <c r="C264" s="457">
        <v>1201</v>
      </c>
      <c r="D264" s="457">
        <v>1200</v>
      </c>
      <c r="E264" s="471"/>
      <c r="F264" s="455"/>
      <c r="G264" s="454">
        <f>E264*F264</f>
        <v>0</v>
      </c>
      <c r="H264" s="440"/>
      <c r="I264" s="453"/>
      <c r="J264" s="453"/>
      <c r="K264" s="453"/>
      <c r="L264" s="453"/>
      <c r="M264" s="440">
        <f>G264+H264+I264+J264+K264+L264</f>
        <v>0</v>
      </c>
      <c r="N264" s="440"/>
      <c r="O264" s="440"/>
      <c r="P264" s="440"/>
      <c r="Q264" s="440"/>
      <c r="R264" s="440"/>
      <c r="S264" s="440"/>
      <c r="T264" s="440">
        <f>N264+O264+P264+Q264+R264+S264</f>
        <v>0</v>
      </c>
      <c r="U264" s="440">
        <f>M264-T264</f>
        <v>0</v>
      </c>
      <c r="V264" s="440"/>
      <c r="W264" s="452">
        <f>U264-V264</f>
        <v>0</v>
      </c>
      <c r="X264" s="451"/>
    </row>
    <row r="265" spans="1:25" s="404" customFormat="1" ht="65.25" hidden="1" customHeight="1" x14ac:dyDescent="0.5">
      <c r="A265" s="470"/>
      <c r="B265" s="428"/>
      <c r="C265" s="457"/>
      <c r="D265" s="457"/>
      <c r="E265" s="471"/>
      <c r="F265" s="455"/>
      <c r="G265" s="454"/>
      <c r="H265" s="440"/>
      <c r="I265" s="453"/>
      <c r="J265" s="453"/>
      <c r="K265" s="453"/>
      <c r="L265" s="453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52"/>
      <c r="X265" s="451"/>
    </row>
    <row r="266" spans="1:25" s="404" customFormat="1" ht="65.25" hidden="1" customHeight="1" x14ac:dyDescent="0.5">
      <c r="A266" s="441" t="s">
        <v>489</v>
      </c>
      <c r="B266" s="428"/>
      <c r="C266" s="457">
        <v>1201</v>
      </c>
      <c r="D266" s="457">
        <v>1200</v>
      </c>
      <c r="E266" s="471"/>
      <c r="F266" s="455"/>
      <c r="G266" s="454">
        <f>E266*F266</f>
        <v>0</v>
      </c>
      <c r="H266" s="440"/>
      <c r="I266" s="453"/>
      <c r="J266" s="453"/>
      <c r="K266" s="453"/>
      <c r="L266" s="453"/>
      <c r="M266" s="440">
        <f>G266+H266+I266+J266+K266+L266</f>
        <v>0</v>
      </c>
      <c r="N266" s="440"/>
      <c r="O266" s="440"/>
      <c r="P266" s="440"/>
      <c r="Q266" s="440"/>
      <c r="R266" s="440"/>
      <c r="S266" s="440"/>
      <c r="T266" s="440">
        <f>N266+O266+P266+Q266+R266+S266</f>
        <v>0</v>
      </c>
      <c r="U266" s="440">
        <f>M266-T266</f>
        <v>0</v>
      </c>
      <c r="V266" s="440"/>
      <c r="W266" s="452">
        <f>U266-V266</f>
        <v>0</v>
      </c>
      <c r="X266" s="451"/>
    </row>
    <row r="267" spans="1:25" s="404" customFormat="1" ht="65.25" hidden="1" customHeight="1" x14ac:dyDescent="0.5">
      <c r="A267" s="470"/>
      <c r="B267" s="428"/>
      <c r="C267" s="457"/>
      <c r="D267" s="457"/>
      <c r="E267" s="471"/>
      <c r="F267" s="455"/>
      <c r="G267" s="454"/>
      <c r="H267" s="440"/>
      <c r="I267" s="453"/>
      <c r="J267" s="453"/>
      <c r="K267" s="453"/>
      <c r="L267" s="453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52"/>
      <c r="X267" s="451"/>
    </row>
    <row r="268" spans="1:25" s="404" customFormat="1" ht="65.25" hidden="1" customHeight="1" x14ac:dyDescent="0.5">
      <c r="A268" s="470"/>
      <c r="B268" s="428"/>
      <c r="C268" s="467"/>
      <c r="D268" s="467"/>
      <c r="E268" s="469"/>
      <c r="F268" s="465"/>
      <c r="G268" s="464"/>
      <c r="H268" s="462"/>
      <c r="I268" s="463"/>
      <c r="J268" s="463"/>
      <c r="K268" s="463"/>
      <c r="L268" s="463"/>
      <c r="M268" s="462"/>
      <c r="N268" s="462"/>
      <c r="O268" s="462"/>
      <c r="P268" s="462"/>
      <c r="Q268" s="462"/>
      <c r="R268" s="462"/>
      <c r="S268" s="462"/>
      <c r="T268" s="462"/>
      <c r="U268" s="462"/>
      <c r="V268" s="462"/>
      <c r="W268" s="461"/>
      <c r="X268" s="460"/>
    </row>
    <row r="269" spans="1:25" s="404" customFormat="1" ht="65.25" hidden="1" customHeight="1" x14ac:dyDescent="0.5">
      <c r="A269" s="470"/>
      <c r="B269" s="428"/>
      <c r="C269" s="467"/>
      <c r="D269" s="467"/>
      <c r="E269" s="469"/>
      <c r="F269" s="465"/>
      <c r="G269" s="464"/>
      <c r="H269" s="462"/>
      <c r="I269" s="463"/>
      <c r="J269" s="463"/>
      <c r="K269" s="463"/>
      <c r="L269" s="463"/>
      <c r="M269" s="462"/>
      <c r="N269" s="462"/>
      <c r="O269" s="462"/>
      <c r="P269" s="462"/>
      <c r="Q269" s="462"/>
      <c r="R269" s="462"/>
      <c r="S269" s="462"/>
      <c r="T269" s="462"/>
      <c r="U269" s="462"/>
      <c r="V269" s="462"/>
      <c r="W269" s="461"/>
      <c r="X269" s="460"/>
    </row>
    <row r="270" spans="1:25" s="404" customFormat="1" ht="65.25" hidden="1" customHeight="1" x14ac:dyDescent="0.5">
      <c r="A270" s="470"/>
      <c r="B270" s="428"/>
      <c r="C270" s="467"/>
      <c r="D270" s="467"/>
      <c r="E270" s="469"/>
      <c r="F270" s="465"/>
      <c r="G270" s="464"/>
      <c r="H270" s="462"/>
      <c r="I270" s="463"/>
      <c r="J270" s="463"/>
      <c r="K270" s="463"/>
      <c r="L270" s="463"/>
      <c r="M270" s="462"/>
      <c r="N270" s="462"/>
      <c r="O270" s="462"/>
      <c r="P270" s="462"/>
      <c r="Q270" s="462"/>
      <c r="R270" s="462"/>
      <c r="S270" s="462"/>
      <c r="T270" s="462"/>
      <c r="U270" s="462"/>
      <c r="V270" s="462"/>
      <c r="W270" s="461"/>
      <c r="X270" s="460"/>
    </row>
    <row r="271" spans="1:25" s="404" customFormat="1" ht="65.25" customHeight="1" x14ac:dyDescent="0.5">
      <c r="A271" s="439" t="s">
        <v>488</v>
      </c>
      <c r="B271" s="428"/>
      <c r="C271" s="458">
        <v>1201</v>
      </c>
      <c r="D271" s="457">
        <v>1200</v>
      </c>
      <c r="E271" s="456">
        <v>104.02</v>
      </c>
      <c r="F271" s="455">
        <v>15</v>
      </c>
      <c r="G271" s="454">
        <f>E271*F271</f>
        <v>1560.3</v>
      </c>
      <c r="H271" s="440"/>
      <c r="I271" s="453">
        <v>0</v>
      </c>
      <c r="J271" s="453"/>
      <c r="K271" s="453"/>
      <c r="L271" s="453">
        <v>111.71</v>
      </c>
      <c r="M271" s="440">
        <f>G271+H271+I271+J271+K271+L271</f>
        <v>1672.01</v>
      </c>
      <c r="N271" s="440">
        <v>0</v>
      </c>
      <c r="O271" s="440">
        <v>0</v>
      </c>
      <c r="P271" s="440">
        <v>0</v>
      </c>
      <c r="Q271" s="440"/>
      <c r="R271" s="440"/>
      <c r="S271" s="440"/>
      <c r="T271" s="440">
        <f>N271+O271+P271+Q271+R271+S271</f>
        <v>0</v>
      </c>
      <c r="U271" s="440">
        <f>M271-T271</f>
        <v>1672.01</v>
      </c>
      <c r="V271" s="440">
        <v>0</v>
      </c>
      <c r="W271" s="452">
        <f>U271-V271</f>
        <v>1672.01</v>
      </c>
      <c r="X271" s="451"/>
    </row>
    <row r="272" spans="1:25" s="404" customFormat="1" ht="65.25" customHeight="1" x14ac:dyDescent="0.5">
      <c r="A272" s="429" t="s">
        <v>487</v>
      </c>
      <c r="B272" s="428"/>
      <c r="C272" s="458"/>
      <c r="D272" s="457"/>
      <c r="E272" s="456"/>
      <c r="F272" s="455"/>
      <c r="G272" s="454"/>
      <c r="H272" s="440"/>
      <c r="I272" s="453"/>
      <c r="J272" s="453"/>
      <c r="K272" s="453"/>
      <c r="L272" s="453"/>
      <c r="M272" s="440"/>
      <c r="N272" s="440"/>
      <c r="O272" s="440"/>
      <c r="P272" s="440"/>
      <c r="Q272" s="440"/>
      <c r="R272" s="440"/>
      <c r="S272" s="440"/>
      <c r="T272" s="440"/>
      <c r="U272" s="440"/>
      <c r="V272" s="440"/>
      <c r="W272" s="452"/>
      <c r="X272" s="451"/>
    </row>
    <row r="273" spans="1:24" s="404" customFormat="1" ht="65.25" hidden="1" customHeight="1" x14ac:dyDescent="0.5">
      <c r="A273" s="459"/>
      <c r="B273" s="428"/>
      <c r="C273" s="468"/>
      <c r="D273" s="467"/>
      <c r="E273" s="466"/>
      <c r="F273" s="465"/>
      <c r="G273" s="464"/>
      <c r="H273" s="462"/>
      <c r="I273" s="463"/>
      <c r="J273" s="463"/>
      <c r="K273" s="463"/>
      <c r="L273" s="463"/>
      <c r="M273" s="462"/>
      <c r="N273" s="462"/>
      <c r="O273" s="462"/>
      <c r="P273" s="462"/>
      <c r="Q273" s="462"/>
      <c r="R273" s="462"/>
      <c r="S273" s="462"/>
      <c r="T273" s="462"/>
      <c r="U273" s="462"/>
      <c r="V273" s="462"/>
      <c r="W273" s="461"/>
      <c r="X273" s="460"/>
    </row>
    <row r="274" spans="1:24" s="404" customFormat="1" ht="65.25" hidden="1" customHeight="1" x14ac:dyDescent="0.5">
      <c r="A274" s="459"/>
      <c r="B274" s="428"/>
      <c r="C274" s="468"/>
      <c r="D274" s="467"/>
      <c r="E274" s="466"/>
      <c r="F274" s="465"/>
      <c r="G274" s="464"/>
      <c r="H274" s="462"/>
      <c r="I274" s="463"/>
      <c r="J274" s="463"/>
      <c r="K274" s="463"/>
      <c r="L274" s="463"/>
      <c r="M274" s="462"/>
      <c r="N274" s="462"/>
      <c r="O274" s="462"/>
      <c r="P274" s="462"/>
      <c r="Q274" s="462"/>
      <c r="R274" s="462"/>
      <c r="S274" s="462"/>
      <c r="T274" s="462"/>
      <c r="U274" s="462"/>
      <c r="V274" s="462"/>
      <c r="W274" s="461"/>
      <c r="X274" s="460"/>
    </row>
    <row r="275" spans="1:24" s="404" customFormat="1" ht="65.25" customHeight="1" x14ac:dyDescent="0.5">
      <c r="A275" s="439" t="s">
        <v>486</v>
      </c>
      <c r="B275" s="428"/>
      <c r="C275" s="458">
        <v>1202</v>
      </c>
      <c r="D275" s="457">
        <v>1201</v>
      </c>
      <c r="E275" s="456">
        <v>237.95</v>
      </c>
      <c r="F275" s="455">
        <v>15</v>
      </c>
      <c r="G275" s="454">
        <f>E275*F275</f>
        <v>3569.25</v>
      </c>
      <c r="H275" s="440"/>
      <c r="I275" s="453">
        <v>0</v>
      </c>
      <c r="J275" s="453"/>
      <c r="K275" s="453"/>
      <c r="L275" s="453">
        <v>0</v>
      </c>
      <c r="M275" s="440">
        <f>G275+H275+I275+J275+K275+L275</f>
        <v>3569.25</v>
      </c>
      <c r="N275" s="440">
        <v>176.88</v>
      </c>
      <c r="O275" s="440"/>
      <c r="P275" s="440"/>
      <c r="Q275" s="440"/>
      <c r="R275" s="440"/>
      <c r="S275" s="440"/>
      <c r="T275" s="440">
        <f>N275+O275+P275+Q275+R275+S275</f>
        <v>176.88</v>
      </c>
      <c r="U275" s="440">
        <f>M275-T275</f>
        <v>3392.37</v>
      </c>
      <c r="V275" s="440">
        <v>107.08</v>
      </c>
      <c r="W275" s="452">
        <f>U275-V275</f>
        <v>3285.29</v>
      </c>
      <c r="X275" s="451"/>
    </row>
    <row r="276" spans="1:24" s="404" customFormat="1" ht="65.25" customHeight="1" x14ac:dyDescent="0.5">
      <c r="A276" s="459" t="s">
        <v>485</v>
      </c>
      <c r="B276" s="428"/>
      <c r="C276" s="458"/>
      <c r="D276" s="457"/>
      <c r="E276" s="456"/>
      <c r="F276" s="455"/>
      <c r="G276" s="454"/>
      <c r="H276" s="440"/>
      <c r="I276" s="453"/>
      <c r="J276" s="453"/>
      <c r="K276" s="453"/>
      <c r="L276" s="453"/>
      <c r="M276" s="440"/>
      <c r="N276" s="440"/>
      <c r="O276" s="440"/>
      <c r="P276" s="440"/>
      <c r="Q276" s="440"/>
      <c r="R276" s="440"/>
      <c r="S276" s="440"/>
      <c r="T276" s="440"/>
      <c r="U276" s="440"/>
      <c r="V276" s="440"/>
      <c r="W276" s="452"/>
      <c r="X276" s="451"/>
    </row>
    <row r="277" spans="1:24" s="404" customFormat="1" ht="65.25" customHeight="1" x14ac:dyDescent="0.5">
      <c r="A277" s="439" t="s">
        <v>484</v>
      </c>
      <c r="B277" s="428"/>
      <c r="C277" s="458">
        <v>1202</v>
      </c>
      <c r="D277" s="457">
        <v>1201</v>
      </c>
      <c r="E277" s="456">
        <v>202.04</v>
      </c>
      <c r="F277" s="455">
        <v>15</v>
      </c>
      <c r="G277" s="454">
        <f>E277*F277</f>
        <v>3030.6</v>
      </c>
      <c r="H277" s="440"/>
      <c r="I277" s="453">
        <v>0</v>
      </c>
      <c r="J277" s="453"/>
      <c r="K277" s="453"/>
      <c r="L277" s="453">
        <v>0</v>
      </c>
      <c r="M277" s="440">
        <f>G277+H277+I277+J277+K277+L277</f>
        <v>3030.6</v>
      </c>
      <c r="N277" s="440">
        <v>80.27</v>
      </c>
      <c r="O277" s="440"/>
      <c r="P277" s="440">
        <v>0</v>
      </c>
      <c r="Q277" s="440"/>
      <c r="R277" s="440"/>
      <c r="S277" s="440"/>
      <c r="T277" s="440">
        <f>N277+O277+P277+Q277+R277+S277</f>
        <v>80.27</v>
      </c>
      <c r="U277" s="440">
        <f>M277-T277</f>
        <v>2950.33</v>
      </c>
      <c r="V277" s="440">
        <v>0</v>
      </c>
      <c r="W277" s="452">
        <f>U277-V277</f>
        <v>2950.33</v>
      </c>
      <c r="X277" s="451"/>
    </row>
    <row r="278" spans="1:24" s="404" customFormat="1" ht="65.25" customHeight="1" x14ac:dyDescent="0.5">
      <c r="A278" s="459" t="s">
        <v>483</v>
      </c>
      <c r="B278" s="428"/>
      <c r="C278" s="458"/>
      <c r="D278" s="457"/>
      <c r="E278" s="456"/>
      <c r="F278" s="455"/>
      <c r="G278" s="454"/>
      <c r="H278" s="440"/>
      <c r="I278" s="453"/>
      <c r="J278" s="453"/>
      <c r="K278" s="453"/>
      <c r="L278" s="453"/>
      <c r="M278" s="440"/>
      <c r="N278" s="440"/>
      <c r="O278" s="440"/>
      <c r="P278" s="440"/>
      <c r="Q278" s="440"/>
      <c r="R278" s="440"/>
      <c r="S278" s="440"/>
      <c r="T278" s="440"/>
      <c r="U278" s="440"/>
      <c r="V278" s="440"/>
      <c r="W278" s="452"/>
      <c r="X278" s="451"/>
    </row>
    <row r="279" spans="1:24" s="404" customFormat="1" ht="65.25" customHeight="1" x14ac:dyDescent="0.5">
      <c r="A279" s="439" t="s">
        <v>482</v>
      </c>
      <c r="B279" s="428"/>
      <c r="C279" s="458">
        <v>1202</v>
      </c>
      <c r="D279" s="457">
        <v>1201</v>
      </c>
      <c r="E279" s="456">
        <v>124.52</v>
      </c>
      <c r="F279" s="455">
        <v>15</v>
      </c>
      <c r="G279" s="454">
        <f>E279*F279</f>
        <v>1867.8</v>
      </c>
      <c r="H279" s="440"/>
      <c r="I279" s="453">
        <v>0</v>
      </c>
      <c r="J279" s="453"/>
      <c r="K279" s="453"/>
      <c r="L279" s="453">
        <v>80.19</v>
      </c>
      <c r="M279" s="440">
        <f>G279+H279+I279+J279+K279+L279</f>
        <v>1947.99</v>
      </c>
      <c r="N279" s="440">
        <v>0</v>
      </c>
      <c r="O279" s="440"/>
      <c r="P279" s="440"/>
      <c r="Q279" s="440"/>
      <c r="R279" s="440"/>
      <c r="S279" s="440"/>
      <c r="T279" s="440">
        <f>N279+O279+P279+Q279+R279+S279</f>
        <v>0</v>
      </c>
      <c r="U279" s="440">
        <f>M279-T279</f>
        <v>1947.99</v>
      </c>
      <c r="V279" s="440">
        <v>0</v>
      </c>
      <c r="W279" s="452">
        <f>U279-V279</f>
        <v>1947.99</v>
      </c>
      <c r="X279" s="451"/>
    </row>
    <row r="280" spans="1:24" s="404" customFormat="1" ht="65.25" customHeight="1" x14ac:dyDescent="0.5">
      <c r="A280" s="459" t="s">
        <v>481</v>
      </c>
      <c r="B280" s="428"/>
      <c r="C280" s="458"/>
      <c r="D280" s="457"/>
      <c r="E280" s="456"/>
      <c r="F280" s="455"/>
      <c r="G280" s="454"/>
      <c r="H280" s="440"/>
      <c r="I280" s="453"/>
      <c r="J280" s="453"/>
      <c r="K280" s="453"/>
      <c r="L280" s="453"/>
      <c r="M280" s="440"/>
      <c r="N280" s="440"/>
      <c r="O280" s="440"/>
      <c r="P280" s="440"/>
      <c r="Q280" s="440"/>
      <c r="R280" s="440"/>
      <c r="S280" s="440"/>
      <c r="T280" s="440"/>
      <c r="U280" s="440"/>
      <c r="V280" s="440"/>
      <c r="W280" s="452"/>
      <c r="X280" s="451"/>
    </row>
    <row r="281" spans="1:24" s="404" customFormat="1" ht="65.25" customHeight="1" x14ac:dyDescent="0.5">
      <c r="A281" s="439" t="s">
        <v>480</v>
      </c>
      <c r="B281" s="428"/>
      <c r="C281" s="458">
        <v>1202</v>
      </c>
      <c r="D281" s="457">
        <v>1201</v>
      </c>
      <c r="E281" s="456">
        <v>171.97</v>
      </c>
      <c r="F281" s="455">
        <v>15</v>
      </c>
      <c r="G281" s="454">
        <f>E281*F281</f>
        <v>2579.5500000000002</v>
      </c>
      <c r="H281" s="440"/>
      <c r="I281" s="453">
        <v>0</v>
      </c>
      <c r="J281" s="453"/>
      <c r="K281" s="453"/>
      <c r="L281" s="453">
        <v>0</v>
      </c>
      <c r="M281" s="440">
        <f>G281+H281+I281+J281+K281+L281</f>
        <v>2579.5500000000002</v>
      </c>
      <c r="N281" s="440">
        <v>16.27</v>
      </c>
      <c r="O281" s="440"/>
      <c r="P281" s="440"/>
      <c r="Q281" s="440"/>
      <c r="R281" s="440"/>
      <c r="S281" s="440"/>
      <c r="T281" s="440">
        <f>N281+O281+P281+Q281+R281+S281</f>
        <v>16.27</v>
      </c>
      <c r="U281" s="440">
        <f>M281-T281</f>
        <v>2563.2800000000002</v>
      </c>
      <c r="V281" s="440">
        <v>51.59</v>
      </c>
      <c r="W281" s="452">
        <f>U281-V281</f>
        <v>2511.69</v>
      </c>
      <c r="X281" s="451"/>
    </row>
    <row r="282" spans="1:24" s="404" customFormat="1" ht="65.25" customHeight="1" x14ac:dyDescent="0.5">
      <c r="A282" s="459" t="s">
        <v>479</v>
      </c>
      <c r="B282" s="428"/>
      <c r="C282" s="458"/>
      <c r="D282" s="457"/>
      <c r="E282" s="456"/>
      <c r="F282" s="455"/>
      <c r="G282" s="454"/>
      <c r="H282" s="440"/>
      <c r="I282" s="453"/>
      <c r="J282" s="453"/>
      <c r="K282" s="453"/>
      <c r="L282" s="453"/>
      <c r="M282" s="440"/>
      <c r="N282" s="440"/>
      <c r="O282" s="440"/>
      <c r="P282" s="440"/>
      <c r="Q282" s="440"/>
      <c r="R282" s="440"/>
      <c r="S282" s="440"/>
      <c r="T282" s="440"/>
      <c r="U282" s="440"/>
      <c r="V282" s="440"/>
      <c r="W282" s="452"/>
      <c r="X282" s="451"/>
    </row>
    <row r="283" spans="1:24" s="404" customFormat="1" ht="65.25" customHeight="1" x14ac:dyDescent="0.5">
      <c r="A283" s="439" t="s">
        <v>150</v>
      </c>
      <c r="B283" s="428"/>
      <c r="C283" s="458">
        <v>1202</v>
      </c>
      <c r="D283" s="457">
        <v>1201</v>
      </c>
      <c r="E283" s="456">
        <v>156.36666</v>
      </c>
      <c r="F283" s="455">
        <v>15</v>
      </c>
      <c r="G283" s="454">
        <f>E283*F283</f>
        <v>2345.4998999999998</v>
      </c>
      <c r="H283" s="440"/>
      <c r="I283" s="453">
        <v>0</v>
      </c>
      <c r="J283" s="453"/>
      <c r="K283" s="453"/>
      <c r="L283" s="453">
        <v>9.19</v>
      </c>
      <c r="M283" s="440">
        <f>G283+H283+I283+J283+K283+L283</f>
        <v>2354.6898999999999</v>
      </c>
      <c r="N283" s="440">
        <v>0</v>
      </c>
      <c r="O283" s="440"/>
      <c r="P283" s="440"/>
      <c r="Q283" s="440"/>
      <c r="R283" s="440"/>
      <c r="S283" s="440"/>
      <c r="T283" s="440">
        <f>N283+O283+P283+Q283+R283+S283</f>
        <v>0</v>
      </c>
      <c r="U283" s="440">
        <f>M283-T283</f>
        <v>2354.6898999999999</v>
      </c>
      <c r="V283" s="440">
        <v>0</v>
      </c>
      <c r="W283" s="452">
        <f>U283-V283</f>
        <v>2354.6898999999999</v>
      </c>
      <c r="X283" s="451"/>
    </row>
    <row r="284" spans="1:24" s="404" customFormat="1" ht="65.25" customHeight="1" x14ac:dyDescent="0.5">
      <c r="A284" s="459" t="s">
        <v>478</v>
      </c>
      <c r="B284" s="428"/>
      <c r="C284" s="458"/>
      <c r="D284" s="457"/>
      <c r="E284" s="456"/>
      <c r="F284" s="455"/>
      <c r="G284" s="454"/>
      <c r="H284" s="440"/>
      <c r="I284" s="453"/>
      <c r="J284" s="453"/>
      <c r="K284" s="453"/>
      <c r="L284" s="453"/>
      <c r="M284" s="440"/>
      <c r="N284" s="440"/>
      <c r="O284" s="440"/>
      <c r="P284" s="440"/>
      <c r="Q284" s="440"/>
      <c r="R284" s="440"/>
      <c r="S284" s="440"/>
      <c r="T284" s="440"/>
      <c r="U284" s="440"/>
      <c r="V284" s="440"/>
      <c r="W284" s="452"/>
      <c r="X284" s="451"/>
    </row>
    <row r="285" spans="1:24" s="404" customFormat="1" ht="65.25" customHeight="1" x14ac:dyDescent="0.5">
      <c r="A285" s="441" t="s">
        <v>477</v>
      </c>
      <c r="B285" s="428"/>
      <c r="C285" s="458">
        <v>1202</v>
      </c>
      <c r="D285" s="457">
        <v>1201</v>
      </c>
      <c r="E285" s="456">
        <v>171.97</v>
      </c>
      <c r="F285" s="455">
        <v>0</v>
      </c>
      <c r="G285" s="454">
        <f>E285*F285</f>
        <v>0</v>
      </c>
      <c r="H285" s="440"/>
      <c r="I285" s="453">
        <v>0</v>
      </c>
      <c r="J285" s="453"/>
      <c r="K285" s="453"/>
      <c r="L285" s="453">
        <v>0</v>
      </c>
      <c r="M285" s="440">
        <f>G285+H285+I285+J285+K285+L285</f>
        <v>0</v>
      </c>
      <c r="N285" s="440">
        <v>0</v>
      </c>
      <c r="O285" s="440">
        <f>G285*1.1875%</f>
        <v>0</v>
      </c>
      <c r="P285" s="440"/>
      <c r="Q285" s="440"/>
      <c r="R285" s="440"/>
      <c r="S285" s="440"/>
      <c r="T285" s="440">
        <f>N285+O285+P285+Q285+R285+S285</f>
        <v>0</v>
      </c>
      <c r="U285" s="440">
        <f>M285-T285</f>
        <v>0</v>
      </c>
      <c r="V285" s="432">
        <v>0</v>
      </c>
      <c r="W285" s="452">
        <f>U285-V285</f>
        <v>0</v>
      </c>
      <c r="X285" s="451"/>
    </row>
    <row r="286" spans="1:24" s="404" customFormat="1" ht="65.25" customHeight="1" x14ac:dyDescent="0.5">
      <c r="A286" s="459" t="s">
        <v>476</v>
      </c>
      <c r="B286" s="428"/>
      <c r="C286" s="458"/>
      <c r="D286" s="457"/>
      <c r="E286" s="456"/>
      <c r="F286" s="455"/>
      <c r="G286" s="454"/>
      <c r="H286" s="440"/>
      <c r="I286" s="453"/>
      <c r="J286" s="453"/>
      <c r="K286" s="453"/>
      <c r="L286" s="453"/>
      <c r="M286" s="440"/>
      <c r="N286" s="440"/>
      <c r="O286" s="440"/>
      <c r="P286" s="440"/>
      <c r="Q286" s="440"/>
      <c r="R286" s="440"/>
      <c r="S286" s="440"/>
      <c r="T286" s="440"/>
      <c r="U286" s="440"/>
      <c r="V286" s="421"/>
      <c r="W286" s="452"/>
      <c r="X286" s="451"/>
    </row>
    <row r="287" spans="1:24" s="404" customFormat="1" ht="65.25" customHeight="1" x14ac:dyDescent="0.5">
      <c r="A287" s="439" t="s">
        <v>475</v>
      </c>
      <c r="B287" s="428"/>
      <c r="C287" s="458">
        <v>1202</v>
      </c>
      <c r="D287" s="457">
        <v>1201</v>
      </c>
      <c r="E287" s="456">
        <v>187.2</v>
      </c>
      <c r="F287" s="455">
        <v>15</v>
      </c>
      <c r="G287" s="454">
        <f>E287*F287</f>
        <v>2808</v>
      </c>
      <c r="H287" s="440"/>
      <c r="I287" s="453">
        <v>0</v>
      </c>
      <c r="J287" s="453"/>
      <c r="K287" s="453"/>
      <c r="L287" s="453">
        <v>0</v>
      </c>
      <c r="M287" s="440">
        <f>G287+H287+I287+J287+K287+L287</f>
        <v>2808</v>
      </c>
      <c r="N287" s="440">
        <v>56.05</v>
      </c>
      <c r="O287" s="440"/>
      <c r="P287" s="440"/>
      <c r="Q287" s="440"/>
      <c r="R287" s="440"/>
      <c r="S287" s="440"/>
      <c r="T287" s="440">
        <f>N287+O287+P287+Q287+R287+S287</f>
        <v>56.05</v>
      </c>
      <c r="U287" s="440">
        <f>M287-T287</f>
        <v>2751.95</v>
      </c>
      <c r="V287" s="432">
        <v>56.16</v>
      </c>
      <c r="W287" s="452">
        <f>U287-V287</f>
        <v>2695.79</v>
      </c>
      <c r="X287" s="451"/>
    </row>
    <row r="288" spans="1:24" s="404" customFormat="1" ht="65.25" customHeight="1" x14ac:dyDescent="0.5">
      <c r="A288" s="429" t="s">
        <v>474</v>
      </c>
      <c r="B288" s="428"/>
      <c r="C288" s="458"/>
      <c r="D288" s="457"/>
      <c r="E288" s="456"/>
      <c r="F288" s="455"/>
      <c r="G288" s="454"/>
      <c r="H288" s="440"/>
      <c r="I288" s="453"/>
      <c r="J288" s="453"/>
      <c r="K288" s="453"/>
      <c r="L288" s="453"/>
      <c r="M288" s="440"/>
      <c r="N288" s="440"/>
      <c r="O288" s="440"/>
      <c r="P288" s="440"/>
      <c r="Q288" s="440"/>
      <c r="R288" s="440"/>
      <c r="S288" s="440"/>
      <c r="T288" s="440"/>
      <c r="U288" s="440"/>
      <c r="V288" s="421"/>
      <c r="W288" s="452"/>
      <c r="X288" s="451"/>
    </row>
    <row r="289" spans="1:24" s="404" customFormat="1" ht="65.25" customHeight="1" x14ac:dyDescent="0.5">
      <c r="A289" s="459"/>
      <c r="B289" s="428"/>
      <c r="C289" s="468"/>
      <c r="D289" s="467"/>
      <c r="E289" s="466"/>
      <c r="F289" s="465"/>
      <c r="G289" s="464"/>
      <c r="H289" s="462"/>
      <c r="I289" s="463"/>
      <c r="J289" s="463"/>
      <c r="K289" s="463"/>
      <c r="L289" s="463"/>
      <c r="M289" s="462"/>
      <c r="N289" s="462"/>
      <c r="O289" s="462"/>
      <c r="P289" s="462"/>
      <c r="Q289" s="462"/>
      <c r="R289" s="462"/>
      <c r="S289" s="462"/>
      <c r="T289" s="462"/>
      <c r="U289" s="462"/>
      <c r="V289" s="462"/>
      <c r="W289" s="461"/>
      <c r="X289" s="460"/>
    </row>
    <row r="290" spans="1:24" s="404" customFormat="1" ht="65.25" customHeight="1" x14ac:dyDescent="0.5">
      <c r="A290" s="439" t="s">
        <v>473</v>
      </c>
      <c r="B290" s="428"/>
      <c r="C290" s="458">
        <v>1202</v>
      </c>
      <c r="D290" s="457">
        <v>1201</v>
      </c>
      <c r="E290" s="456">
        <v>207.33330000000001</v>
      </c>
      <c r="F290" s="455">
        <v>15</v>
      </c>
      <c r="G290" s="454">
        <f>E290*F290</f>
        <v>3109.9994999999999</v>
      </c>
      <c r="H290" s="440"/>
      <c r="I290" s="453">
        <v>0</v>
      </c>
      <c r="J290" s="453"/>
      <c r="K290" s="453"/>
      <c r="L290" s="453">
        <v>0</v>
      </c>
      <c r="M290" s="440">
        <f>G290+H290+I290+J290+K290+L290</f>
        <v>3109.9994999999999</v>
      </c>
      <c r="N290" s="440">
        <v>109.18</v>
      </c>
      <c r="O290" s="440"/>
      <c r="P290" s="440"/>
      <c r="Q290" s="440"/>
      <c r="R290" s="440"/>
      <c r="S290" s="440"/>
      <c r="T290" s="440">
        <f>N290+O290+P290+Q290+R290+S290</f>
        <v>109.18</v>
      </c>
      <c r="U290" s="440">
        <f>M290-T290</f>
        <v>3000.8195000000001</v>
      </c>
      <c r="V290" s="432">
        <v>0</v>
      </c>
      <c r="W290" s="452">
        <f>U290-V290</f>
        <v>3000.8195000000001</v>
      </c>
      <c r="X290" s="451"/>
    </row>
    <row r="291" spans="1:24" s="404" customFormat="1" ht="65.25" customHeight="1" x14ac:dyDescent="0.5">
      <c r="A291" s="429" t="s">
        <v>472</v>
      </c>
      <c r="B291" s="428"/>
      <c r="C291" s="458"/>
      <c r="D291" s="457"/>
      <c r="E291" s="456"/>
      <c r="F291" s="455"/>
      <c r="G291" s="454"/>
      <c r="H291" s="440"/>
      <c r="I291" s="453"/>
      <c r="J291" s="453"/>
      <c r="K291" s="453"/>
      <c r="L291" s="453"/>
      <c r="M291" s="440"/>
      <c r="N291" s="440"/>
      <c r="O291" s="440"/>
      <c r="P291" s="440"/>
      <c r="Q291" s="440"/>
      <c r="R291" s="440"/>
      <c r="S291" s="440"/>
      <c r="T291" s="440"/>
      <c r="U291" s="440"/>
      <c r="V291" s="421"/>
      <c r="W291" s="452"/>
      <c r="X291" s="451"/>
    </row>
    <row r="292" spans="1:24" s="404" customFormat="1" ht="65.25" customHeight="1" x14ac:dyDescent="0.5">
      <c r="A292" s="439" t="s">
        <v>455</v>
      </c>
      <c r="B292" s="428"/>
      <c r="C292" s="458">
        <v>1202</v>
      </c>
      <c r="D292" s="457">
        <v>1201</v>
      </c>
      <c r="E292" s="456">
        <v>102.89</v>
      </c>
      <c r="F292" s="455">
        <v>15</v>
      </c>
      <c r="G292" s="454">
        <f>E292*F292</f>
        <v>1543.35</v>
      </c>
      <c r="H292" s="440"/>
      <c r="I292" s="453">
        <v>0</v>
      </c>
      <c r="J292" s="453"/>
      <c r="K292" s="453"/>
      <c r="L292" s="453">
        <v>112.79</v>
      </c>
      <c r="M292" s="440">
        <f>G292+H292+I292+J292+K292+L292</f>
        <v>1656.1399999999999</v>
      </c>
      <c r="N292" s="440">
        <v>0</v>
      </c>
      <c r="O292" s="440"/>
      <c r="P292" s="440"/>
      <c r="Q292" s="440"/>
      <c r="R292" s="440"/>
      <c r="S292" s="440"/>
      <c r="T292" s="440">
        <f>N292+O292+P292+Q292+R292+S292</f>
        <v>0</v>
      </c>
      <c r="U292" s="440">
        <f>M292-T292</f>
        <v>1656.1399999999999</v>
      </c>
      <c r="V292" s="432">
        <v>30.87</v>
      </c>
      <c r="W292" s="452">
        <f>U292-V292</f>
        <v>1625.27</v>
      </c>
      <c r="X292" s="451"/>
    </row>
    <row r="293" spans="1:24" s="404" customFormat="1" ht="51.75" customHeight="1" x14ac:dyDescent="0.5">
      <c r="A293" s="459" t="s">
        <v>471</v>
      </c>
      <c r="B293" s="428"/>
      <c r="C293" s="458"/>
      <c r="D293" s="457"/>
      <c r="E293" s="456"/>
      <c r="F293" s="455"/>
      <c r="G293" s="454"/>
      <c r="H293" s="440"/>
      <c r="I293" s="453"/>
      <c r="J293" s="453"/>
      <c r="K293" s="453"/>
      <c r="L293" s="453"/>
      <c r="M293" s="440"/>
      <c r="N293" s="440"/>
      <c r="O293" s="440"/>
      <c r="P293" s="440"/>
      <c r="Q293" s="440"/>
      <c r="R293" s="440"/>
      <c r="S293" s="440"/>
      <c r="T293" s="440"/>
      <c r="U293" s="440"/>
      <c r="V293" s="421"/>
      <c r="W293" s="452"/>
      <c r="X293" s="451"/>
    </row>
    <row r="294" spans="1:24" s="404" customFormat="1" ht="65.25" customHeight="1" x14ac:dyDescent="0.5">
      <c r="A294" s="439" t="s">
        <v>470</v>
      </c>
      <c r="B294" s="428"/>
      <c r="C294" s="458">
        <v>1202</v>
      </c>
      <c r="D294" s="457">
        <v>1201</v>
      </c>
      <c r="E294" s="456">
        <v>183.6</v>
      </c>
      <c r="F294" s="455">
        <v>15</v>
      </c>
      <c r="G294" s="454">
        <f>E294*F294</f>
        <v>2754</v>
      </c>
      <c r="H294" s="440"/>
      <c r="I294" s="453">
        <v>0</v>
      </c>
      <c r="J294" s="453"/>
      <c r="K294" s="453"/>
      <c r="L294" s="453">
        <v>0</v>
      </c>
      <c r="M294" s="440">
        <f>G294+H294+I294+J294+K294+L294</f>
        <v>2754</v>
      </c>
      <c r="N294" s="440">
        <v>50.17</v>
      </c>
      <c r="O294" s="440"/>
      <c r="P294" s="440"/>
      <c r="Q294" s="440"/>
      <c r="R294" s="440"/>
      <c r="S294" s="440"/>
      <c r="T294" s="440">
        <f>N294+O294+P294+Q294+R294+S294</f>
        <v>50.17</v>
      </c>
      <c r="U294" s="440">
        <f>M294-T294</f>
        <v>2703.83</v>
      </c>
      <c r="V294" s="440">
        <v>0</v>
      </c>
      <c r="W294" s="452">
        <f>U294-V294</f>
        <v>2703.83</v>
      </c>
      <c r="X294" s="451"/>
    </row>
    <row r="295" spans="1:24" s="404" customFormat="1" ht="54.75" customHeight="1" x14ac:dyDescent="0.5">
      <c r="A295" s="459" t="s">
        <v>469</v>
      </c>
      <c r="B295" s="428"/>
      <c r="C295" s="458"/>
      <c r="D295" s="457"/>
      <c r="E295" s="456"/>
      <c r="F295" s="455"/>
      <c r="G295" s="454"/>
      <c r="H295" s="440"/>
      <c r="I295" s="453"/>
      <c r="J295" s="453"/>
      <c r="K295" s="453"/>
      <c r="L295" s="453"/>
      <c r="M295" s="440"/>
      <c r="N295" s="440"/>
      <c r="O295" s="440"/>
      <c r="P295" s="440"/>
      <c r="Q295" s="440"/>
      <c r="R295" s="440"/>
      <c r="S295" s="440"/>
      <c r="T295" s="440"/>
      <c r="U295" s="440"/>
      <c r="V295" s="440"/>
      <c r="W295" s="452"/>
      <c r="X295" s="451"/>
    </row>
    <row r="296" spans="1:24" s="404" customFormat="1" ht="54.75" customHeight="1" x14ac:dyDescent="0.5">
      <c r="A296" s="439" t="s">
        <v>468</v>
      </c>
      <c r="B296" s="428"/>
      <c r="C296" s="458">
        <v>1202</v>
      </c>
      <c r="D296" s="457">
        <v>1201</v>
      </c>
      <c r="E296" s="456">
        <v>140.38</v>
      </c>
      <c r="F296" s="455">
        <v>15</v>
      </c>
      <c r="G296" s="454">
        <f>E296*F296</f>
        <v>2105.6999999999998</v>
      </c>
      <c r="H296" s="440"/>
      <c r="I296" s="453">
        <v>0</v>
      </c>
      <c r="J296" s="453"/>
      <c r="K296" s="453"/>
      <c r="L296" s="453">
        <v>63.69</v>
      </c>
      <c r="M296" s="440">
        <f>G296+H296+I296+J296+K296+L296</f>
        <v>2169.39</v>
      </c>
      <c r="N296" s="440">
        <v>0</v>
      </c>
      <c r="O296" s="440"/>
      <c r="P296" s="440"/>
      <c r="Q296" s="440"/>
      <c r="R296" s="440"/>
      <c r="S296" s="440"/>
      <c r="T296" s="440">
        <f>N296+O296+P296+Q296+R296+S296</f>
        <v>0</v>
      </c>
      <c r="U296" s="440">
        <f>M296-T296</f>
        <v>2169.39</v>
      </c>
      <c r="V296" s="432">
        <v>42.11</v>
      </c>
      <c r="W296" s="452">
        <f>U296-V296</f>
        <v>2127.2799999999997</v>
      </c>
      <c r="X296" s="451"/>
    </row>
    <row r="297" spans="1:24" s="404" customFormat="1" ht="54.75" customHeight="1" x14ac:dyDescent="0.5">
      <c r="A297" s="459" t="s">
        <v>467</v>
      </c>
      <c r="B297" s="428"/>
      <c r="C297" s="458"/>
      <c r="D297" s="457"/>
      <c r="E297" s="456"/>
      <c r="F297" s="455"/>
      <c r="G297" s="454"/>
      <c r="H297" s="440"/>
      <c r="I297" s="453"/>
      <c r="J297" s="453"/>
      <c r="K297" s="453"/>
      <c r="L297" s="453"/>
      <c r="M297" s="440"/>
      <c r="N297" s="440"/>
      <c r="O297" s="440"/>
      <c r="P297" s="440"/>
      <c r="Q297" s="440"/>
      <c r="R297" s="440"/>
      <c r="S297" s="440"/>
      <c r="T297" s="440"/>
      <c r="U297" s="440"/>
      <c r="V297" s="421"/>
      <c r="W297" s="452"/>
      <c r="X297" s="451"/>
    </row>
    <row r="298" spans="1:24" s="404" customFormat="1" ht="54.75" customHeight="1" x14ac:dyDescent="0.5">
      <c r="A298" s="441" t="s">
        <v>466</v>
      </c>
      <c r="B298" s="428"/>
      <c r="C298" s="458">
        <v>1202</v>
      </c>
      <c r="D298" s="457">
        <v>1201</v>
      </c>
      <c r="E298" s="456">
        <v>173.96</v>
      </c>
      <c r="F298" s="455">
        <v>15</v>
      </c>
      <c r="G298" s="454">
        <f>E298*F298</f>
        <v>2609.4</v>
      </c>
      <c r="H298" s="440"/>
      <c r="I298" s="453">
        <v>0</v>
      </c>
      <c r="J298" s="453"/>
      <c r="K298" s="453"/>
      <c r="L298" s="453">
        <v>0</v>
      </c>
      <c r="M298" s="440">
        <f>G298+H298+I298+J298+K298+L298</f>
        <v>2609.4</v>
      </c>
      <c r="N298" s="440">
        <v>19.52</v>
      </c>
      <c r="O298" s="440"/>
      <c r="P298" s="440"/>
      <c r="Q298" s="440"/>
      <c r="R298" s="440"/>
      <c r="S298" s="440"/>
      <c r="T298" s="440">
        <f>N298+O298+P298+Q298+R298+S298</f>
        <v>19.52</v>
      </c>
      <c r="U298" s="440">
        <f>M298-T298</f>
        <v>2589.88</v>
      </c>
      <c r="V298" s="432">
        <v>52.19</v>
      </c>
      <c r="W298" s="452">
        <f>U298-V298</f>
        <v>2537.69</v>
      </c>
      <c r="X298" s="451"/>
    </row>
    <row r="299" spans="1:24" s="404" customFormat="1" ht="54.75" customHeight="1" x14ac:dyDescent="0.5">
      <c r="A299" s="459" t="s">
        <v>465</v>
      </c>
      <c r="B299" s="428"/>
      <c r="C299" s="458"/>
      <c r="D299" s="457"/>
      <c r="E299" s="456"/>
      <c r="F299" s="455"/>
      <c r="G299" s="454"/>
      <c r="H299" s="440"/>
      <c r="I299" s="453"/>
      <c r="J299" s="453"/>
      <c r="K299" s="453"/>
      <c r="L299" s="453"/>
      <c r="M299" s="440"/>
      <c r="N299" s="440"/>
      <c r="O299" s="440"/>
      <c r="P299" s="440"/>
      <c r="Q299" s="440"/>
      <c r="R299" s="440"/>
      <c r="S299" s="440"/>
      <c r="T299" s="440"/>
      <c r="U299" s="440"/>
      <c r="V299" s="421"/>
      <c r="W299" s="452"/>
      <c r="X299" s="451"/>
    </row>
    <row r="300" spans="1:24" s="404" customFormat="1" ht="54.75" customHeight="1" x14ac:dyDescent="0.5">
      <c r="A300" s="439" t="s">
        <v>464</v>
      </c>
      <c r="B300" s="428"/>
      <c r="C300" s="458">
        <v>1202</v>
      </c>
      <c r="D300" s="457">
        <v>1201</v>
      </c>
      <c r="E300" s="456">
        <v>146.6</v>
      </c>
      <c r="F300" s="455">
        <v>15</v>
      </c>
      <c r="G300" s="454">
        <f>E300*F300</f>
        <v>2199</v>
      </c>
      <c r="H300" s="440"/>
      <c r="I300" s="453"/>
      <c r="J300" s="453"/>
      <c r="K300" s="453"/>
      <c r="L300" s="453">
        <v>39.61</v>
      </c>
      <c r="M300" s="440">
        <f>G300+H300+I300+J300+K300+L300</f>
        <v>2238.61</v>
      </c>
      <c r="N300" s="440">
        <v>0</v>
      </c>
      <c r="O300" s="440"/>
      <c r="P300" s="440"/>
      <c r="Q300" s="440"/>
      <c r="R300" s="440"/>
      <c r="S300" s="440"/>
      <c r="T300" s="440">
        <f>N300+O300+P300+Q300+R300+S300</f>
        <v>0</v>
      </c>
      <c r="U300" s="440">
        <f>M300-T300</f>
        <v>2238.61</v>
      </c>
      <c r="V300" s="432">
        <v>0</v>
      </c>
      <c r="W300" s="452">
        <f>U300-V300</f>
        <v>2238.61</v>
      </c>
      <c r="X300" s="451"/>
    </row>
    <row r="301" spans="1:24" s="404" customFormat="1" ht="54.75" customHeight="1" x14ac:dyDescent="0.5">
      <c r="A301" s="459" t="s">
        <v>463</v>
      </c>
      <c r="B301" s="428"/>
      <c r="C301" s="458"/>
      <c r="D301" s="457"/>
      <c r="E301" s="456"/>
      <c r="F301" s="455"/>
      <c r="G301" s="454"/>
      <c r="H301" s="440"/>
      <c r="I301" s="453"/>
      <c r="J301" s="453"/>
      <c r="K301" s="453"/>
      <c r="L301" s="453"/>
      <c r="M301" s="440"/>
      <c r="N301" s="440"/>
      <c r="O301" s="440"/>
      <c r="P301" s="440"/>
      <c r="Q301" s="440"/>
      <c r="R301" s="440"/>
      <c r="S301" s="440"/>
      <c r="T301" s="440"/>
      <c r="U301" s="440"/>
      <c r="V301" s="421"/>
      <c r="W301" s="452"/>
      <c r="X301" s="451"/>
    </row>
    <row r="302" spans="1:24" s="404" customFormat="1" ht="54.75" customHeight="1" x14ac:dyDescent="0.5">
      <c r="A302" s="439" t="s">
        <v>462</v>
      </c>
      <c r="B302" s="428"/>
      <c r="C302" s="458">
        <v>1202</v>
      </c>
      <c r="D302" s="457">
        <v>1201</v>
      </c>
      <c r="E302" s="456">
        <v>173.96</v>
      </c>
      <c r="F302" s="455">
        <v>15</v>
      </c>
      <c r="G302" s="454">
        <f>E302*F302</f>
        <v>2609.4</v>
      </c>
      <c r="H302" s="440"/>
      <c r="I302" s="453"/>
      <c r="J302" s="453"/>
      <c r="K302" s="453"/>
      <c r="L302" s="453">
        <v>0</v>
      </c>
      <c r="M302" s="440">
        <f>G302+H302+I302+J302+K302+L302</f>
        <v>2609.4</v>
      </c>
      <c r="N302" s="440">
        <v>19.52</v>
      </c>
      <c r="O302" s="440"/>
      <c r="P302" s="440"/>
      <c r="Q302" s="440"/>
      <c r="R302" s="440"/>
      <c r="S302" s="440"/>
      <c r="T302" s="440">
        <f>N302+O302+P302+Q302+R302+S302</f>
        <v>19.52</v>
      </c>
      <c r="U302" s="440">
        <f>M302-T302</f>
        <v>2589.88</v>
      </c>
      <c r="V302" s="432">
        <v>0</v>
      </c>
      <c r="W302" s="452">
        <f>U302-V302</f>
        <v>2589.88</v>
      </c>
      <c r="X302" s="451"/>
    </row>
    <row r="303" spans="1:24" s="404" customFormat="1" ht="52.5" customHeight="1" x14ac:dyDescent="0.5">
      <c r="A303" s="429" t="s">
        <v>461</v>
      </c>
      <c r="B303" s="428"/>
      <c r="C303" s="458"/>
      <c r="D303" s="457"/>
      <c r="E303" s="456"/>
      <c r="F303" s="455"/>
      <c r="G303" s="454"/>
      <c r="H303" s="440"/>
      <c r="I303" s="453"/>
      <c r="J303" s="453"/>
      <c r="K303" s="453"/>
      <c r="L303" s="453"/>
      <c r="M303" s="440"/>
      <c r="N303" s="440"/>
      <c r="O303" s="440"/>
      <c r="P303" s="440"/>
      <c r="Q303" s="440"/>
      <c r="R303" s="440"/>
      <c r="S303" s="440"/>
      <c r="T303" s="440"/>
      <c r="U303" s="440"/>
      <c r="V303" s="421"/>
      <c r="W303" s="452"/>
      <c r="X303" s="451"/>
    </row>
    <row r="304" spans="1:24" s="404" customFormat="1" ht="52.5" customHeight="1" x14ac:dyDescent="0.5">
      <c r="A304" s="441" t="s">
        <v>460</v>
      </c>
      <c r="B304" s="428"/>
      <c r="C304" s="458">
        <v>1202</v>
      </c>
      <c r="D304" s="457">
        <v>1201</v>
      </c>
      <c r="E304" s="456">
        <v>199.8</v>
      </c>
      <c r="F304" s="455">
        <v>15</v>
      </c>
      <c r="G304" s="454">
        <f>E304*F304</f>
        <v>2997</v>
      </c>
      <c r="H304" s="440"/>
      <c r="I304" s="453">
        <v>0</v>
      </c>
      <c r="J304" s="453"/>
      <c r="K304" s="453"/>
      <c r="L304" s="453">
        <v>0</v>
      </c>
      <c r="M304" s="440">
        <f>G304+H304+I304+J304+K304+L304</f>
        <v>2997</v>
      </c>
      <c r="N304" s="440">
        <v>76.61</v>
      </c>
      <c r="O304" s="440"/>
      <c r="P304" s="440"/>
      <c r="Q304" s="440"/>
      <c r="R304" s="440"/>
      <c r="S304" s="440"/>
      <c r="T304" s="440">
        <f>N304+O304+P304+Q304+R304+S304</f>
        <v>76.61</v>
      </c>
      <c r="U304" s="440">
        <f>M304-T304</f>
        <v>2920.39</v>
      </c>
      <c r="V304" s="440">
        <v>0</v>
      </c>
      <c r="W304" s="452">
        <f>U304-V304</f>
        <v>2920.39</v>
      </c>
      <c r="X304" s="451"/>
    </row>
    <row r="305" spans="1:24" s="404" customFormat="1" ht="52.5" customHeight="1" x14ac:dyDescent="0.5">
      <c r="A305" s="429" t="s">
        <v>459</v>
      </c>
      <c r="B305" s="428"/>
      <c r="C305" s="458"/>
      <c r="D305" s="457"/>
      <c r="E305" s="456"/>
      <c r="F305" s="455"/>
      <c r="G305" s="454"/>
      <c r="H305" s="440"/>
      <c r="I305" s="453"/>
      <c r="J305" s="453"/>
      <c r="K305" s="453"/>
      <c r="L305" s="453"/>
      <c r="M305" s="440"/>
      <c r="N305" s="440"/>
      <c r="O305" s="440"/>
      <c r="P305" s="440"/>
      <c r="Q305" s="440"/>
      <c r="R305" s="440"/>
      <c r="S305" s="440"/>
      <c r="T305" s="440"/>
      <c r="U305" s="440"/>
      <c r="V305" s="440"/>
      <c r="W305" s="452"/>
      <c r="X305" s="451"/>
    </row>
    <row r="306" spans="1:24" s="404" customFormat="1" ht="52.5" customHeight="1" x14ac:dyDescent="0.5">
      <c r="A306" s="439" t="s">
        <v>458</v>
      </c>
      <c r="B306" s="428"/>
      <c r="C306" s="458">
        <v>1202</v>
      </c>
      <c r="D306" s="457">
        <v>1201</v>
      </c>
      <c r="E306" s="456">
        <v>138.66</v>
      </c>
      <c r="F306" s="455">
        <v>15</v>
      </c>
      <c r="G306" s="454">
        <f>E306*F306</f>
        <v>2079.9</v>
      </c>
      <c r="H306" s="440"/>
      <c r="I306" s="453">
        <v>0</v>
      </c>
      <c r="J306" s="453"/>
      <c r="K306" s="453"/>
      <c r="L306" s="453">
        <v>66.5</v>
      </c>
      <c r="M306" s="440">
        <f>G306+H306+I306+J306+K306+L306</f>
        <v>2146.4</v>
      </c>
      <c r="N306" s="440">
        <v>0</v>
      </c>
      <c r="O306" s="440"/>
      <c r="P306" s="440"/>
      <c r="Q306" s="440"/>
      <c r="R306" s="440"/>
      <c r="S306" s="440"/>
      <c r="T306" s="440">
        <f>N306+O306+P306+Q306+R306+S306</f>
        <v>0</v>
      </c>
      <c r="U306" s="440">
        <f>M306-T306</f>
        <v>2146.4</v>
      </c>
      <c r="V306" s="432">
        <v>0</v>
      </c>
      <c r="W306" s="452">
        <f>U306-V306</f>
        <v>2146.4</v>
      </c>
      <c r="X306" s="451"/>
    </row>
    <row r="307" spans="1:24" s="404" customFormat="1" ht="52.5" customHeight="1" x14ac:dyDescent="0.5">
      <c r="A307" s="429" t="s">
        <v>457</v>
      </c>
      <c r="B307" s="428"/>
      <c r="C307" s="458"/>
      <c r="D307" s="457"/>
      <c r="E307" s="456"/>
      <c r="F307" s="455"/>
      <c r="G307" s="454"/>
      <c r="H307" s="440"/>
      <c r="I307" s="453"/>
      <c r="J307" s="453"/>
      <c r="K307" s="453"/>
      <c r="L307" s="453"/>
      <c r="M307" s="440"/>
      <c r="N307" s="440"/>
      <c r="O307" s="440"/>
      <c r="P307" s="440"/>
      <c r="Q307" s="440"/>
      <c r="R307" s="440"/>
      <c r="S307" s="440"/>
      <c r="T307" s="440"/>
      <c r="U307" s="440"/>
      <c r="V307" s="421"/>
      <c r="W307" s="452"/>
      <c r="X307" s="451"/>
    </row>
    <row r="308" spans="1:24" s="404" customFormat="1" ht="52.5" customHeight="1" x14ac:dyDescent="0.5">
      <c r="A308" s="439" t="s">
        <v>211</v>
      </c>
      <c r="B308" s="428"/>
      <c r="C308" s="438">
        <v>1202</v>
      </c>
      <c r="D308" s="437">
        <v>1201</v>
      </c>
      <c r="E308" s="436">
        <v>157.25</v>
      </c>
      <c r="F308" s="435">
        <v>15</v>
      </c>
      <c r="G308" s="434">
        <f>E308*F308</f>
        <v>2358.75</v>
      </c>
      <c r="H308" s="432"/>
      <c r="I308" s="433">
        <v>0</v>
      </c>
      <c r="J308" s="433"/>
      <c r="K308" s="433"/>
      <c r="L308" s="433">
        <v>7.75</v>
      </c>
      <c r="M308" s="432">
        <f>G308+H308+I308+J308+K308+L308</f>
        <v>2366.5</v>
      </c>
      <c r="N308" s="432">
        <v>0</v>
      </c>
      <c r="O308" s="432"/>
      <c r="P308" s="432"/>
      <c r="Q308" s="432"/>
      <c r="R308" s="432"/>
      <c r="S308" s="432"/>
      <c r="T308" s="432">
        <f>N308+O308+P308+Q308+R308+S308</f>
        <v>0</v>
      </c>
      <c r="U308" s="432">
        <f>M308-T308</f>
        <v>2366.5</v>
      </c>
      <c r="V308" s="432">
        <v>47.18</v>
      </c>
      <c r="W308" s="431">
        <f>U308-V308</f>
        <v>2319.3200000000002</v>
      </c>
      <c r="X308" s="430"/>
    </row>
    <row r="309" spans="1:24" s="404" customFormat="1" ht="52.5" customHeight="1" x14ac:dyDescent="0.5">
      <c r="A309" s="429" t="s">
        <v>456</v>
      </c>
      <c r="B309" s="428"/>
      <c r="C309" s="427"/>
      <c r="D309" s="426"/>
      <c r="E309" s="425"/>
      <c r="F309" s="424"/>
      <c r="G309" s="423"/>
      <c r="H309" s="421"/>
      <c r="I309" s="422"/>
      <c r="J309" s="422"/>
      <c r="K309" s="422"/>
      <c r="L309" s="422"/>
      <c r="M309" s="421"/>
      <c r="N309" s="421"/>
      <c r="O309" s="421"/>
      <c r="P309" s="421"/>
      <c r="Q309" s="421"/>
      <c r="R309" s="421"/>
      <c r="S309" s="421"/>
      <c r="T309" s="421"/>
      <c r="U309" s="421"/>
      <c r="V309" s="421"/>
      <c r="W309" s="420"/>
      <c r="X309" s="419"/>
    </row>
    <row r="310" spans="1:24" s="404" customFormat="1" ht="52.5" customHeight="1" x14ac:dyDescent="0.5">
      <c r="A310" s="439" t="s">
        <v>455</v>
      </c>
      <c r="B310" s="428"/>
      <c r="C310" s="438">
        <v>1202</v>
      </c>
      <c r="D310" s="437">
        <v>1201</v>
      </c>
      <c r="E310" s="436">
        <v>160.15</v>
      </c>
      <c r="F310" s="435">
        <v>15</v>
      </c>
      <c r="G310" s="434">
        <f>E310*F310</f>
        <v>2402.25</v>
      </c>
      <c r="H310" s="432"/>
      <c r="I310" s="433">
        <v>0</v>
      </c>
      <c r="J310" s="433"/>
      <c r="K310" s="433"/>
      <c r="L310" s="433">
        <v>3.02</v>
      </c>
      <c r="M310" s="432">
        <f>G310+H310+I310+J310+K310+L310</f>
        <v>2405.27</v>
      </c>
      <c r="N310" s="432">
        <v>0</v>
      </c>
      <c r="O310" s="440">
        <f>G310*1.1875%</f>
        <v>28.526718750000001</v>
      </c>
      <c r="P310" s="432"/>
      <c r="Q310" s="432"/>
      <c r="R310" s="432"/>
      <c r="S310" s="432"/>
      <c r="T310" s="432">
        <f>N310+O310+P310+Q310+R310+S310</f>
        <v>28.526718750000001</v>
      </c>
      <c r="U310" s="432">
        <f>M310-T310</f>
        <v>2376.7432812500001</v>
      </c>
      <c r="V310" s="432">
        <v>48.05</v>
      </c>
      <c r="W310" s="431">
        <f>U310-V310</f>
        <v>2328.6932812499999</v>
      </c>
      <c r="X310" s="430"/>
    </row>
    <row r="311" spans="1:24" s="404" customFormat="1" ht="52.5" customHeight="1" x14ac:dyDescent="0.5">
      <c r="A311" s="429" t="s">
        <v>454</v>
      </c>
      <c r="B311" s="428"/>
      <c r="C311" s="427"/>
      <c r="D311" s="426"/>
      <c r="E311" s="425"/>
      <c r="F311" s="424"/>
      <c r="G311" s="423"/>
      <c r="H311" s="421"/>
      <c r="I311" s="422"/>
      <c r="J311" s="422"/>
      <c r="K311" s="422"/>
      <c r="L311" s="422"/>
      <c r="M311" s="421"/>
      <c r="N311" s="421"/>
      <c r="O311" s="440"/>
      <c r="P311" s="421"/>
      <c r="Q311" s="421"/>
      <c r="R311" s="421"/>
      <c r="S311" s="421"/>
      <c r="T311" s="421"/>
      <c r="U311" s="421"/>
      <c r="V311" s="421"/>
      <c r="W311" s="420"/>
      <c r="X311" s="419"/>
    </row>
    <row r="312" spans="1:24" s="404" customFormat="1" ht="65.25" customHeight="1" x14ac:dyDescent="0.5">
      <c r="A312" s="439" t="s">
        <v>453</v>
      </c>
      <c r="B312" s="428"/>
      <c r="C312" s="438">
        <v>1202</v>
      </c>
      <c r="D312" s="437">
        <v>1201</v>
      </c>
      <c r="E312" s="436">
        <v>171.97</v>
      </c>
      <c r="F312" s="435">
        <v>15</v>
      </c>
      <c r="G312" s="434">
        <f>E312*F312</f>
        <v>2579.5500000000002</v>
      </c>
      <c r="H312" s="432"/>
      <c r="I312" s="433"/>
      <c r="J312" s="433"/>
      <c r="K312" s="433"/>
      <c r="L312" s="433">
        <v>0</v>
      </c>
      <c r="M312" s="432">
        <f>G312+H312+I312+J312+K312+L312</f>
        <v>2579.5500000000002</v>
      </c>
      <c r="N312" s="432">
        <v>16.27</v>
      </c>
      <c r="O312" s="432"/>
      <c r="P312" s="432"/>
      <c r="Q312" s="432"/>
      <c r="R312" s="432"/>
      <c r="S312" s="432"/>
      <c r="T312" s="432">
        <f>N312+O312+P312+Q312+R312+S312</f>
        <v>16.27</v>
      </c>
      <c r="U312" s="432">
        <f>M312-T312</f>
        <v>2563.2800000000002</v>
      </c>
      <c r="V312" s="432">
        <v>51.59</v>
      </c>
      <c r="W312" s="431">
        <f>U312-V312</f>
        <v>2511.69</v>
      </c>
      <c r="X312" s="430"/>
    </row>
    <row r="313" spans="1:24" s="404" customFormat="1" ht="65.25" customHeight="1" x14ac:dyDescent="0.5">
      <c r="A313" s="429" t="s">
        <v>452</v>
      </c>
      <c r="B313" s="428"/>
      <c r="C313" s="427"/>
      <c r="D313" s="426"/>
      <c r="E313" s="425"/>
      <c r="F313" s="424"/>
      <c r="G313" s="423"/>
      <c r="H313" s="421"/>
      <c r="I313" s="422"/>
      <c r="J313" s="422"/>
      <c r="K313" s="422"/>
      <c r="L313" s="422"/>
      <c r="M313" s="421"/>
      <c r="N313" s="421"/>
      <c r="O313" s="421"/>
      <c r="P313" s="421"/>
      <c r="Q313" s="421"/>
      <c r="R313" s="421"/>
      <c r="S313" s="421"/>
      <c r="T313" s="421"/>
      <c r="U313" s="421"/>
      <c r="V313" s="421"/>
      <c r="W313" s="420"/>
      <c r="X313" s="419"/>
    </row>
    <row r="314" spans="1:24" s="404" customFormat="1" ht="65.25" customHeight="1" x14ac:dyDescent="0.5">
      <c r="A314" s="439" t="s">
        <v>451</v>
      </c>
      <c r="B314" s="428"/>
      <c r="C314" s="438">
        <v>1202</v>
      </c>
      <c r="D314" s="437">
        <v>1201</v>
      </c>
      <c r="E314" s="436">
        <v>205.82</v>
      </c>
      <c r="F314" s="435">
        <v>15</v>
      </c>
      <c r="G314" s="434">
        <f>E314*F314</f>
        <v>3087.2999999999997</v>
      </c>
      <c r="H314" s="432"/>
      <c r="I314" s="433">
        <v>0</v>
      </c>
      <c r="J314" s="433"/>
      <c r="K314" s="433"/>
      <c r="L314" s="433"/>
      <c r="M314" s="432">
        <f>G314+H314+I314+J314+K314+L314</f>
        <v>3087.2999999999997</v>
      </c>
      <c r="N314" s="432">
        <v>106.72</v>
      </c>
      <c r="O314" s="440">
        <f>G314*1.1875%</f>
        <v>36.661687499999999</v>
      </c>
      <c r="P314" s="432"/>
      <c r="Q314" s="432"/>
      <c r="R314" s="432"/>
      <c r="S314" s="432"/>
      <c r="T314" s="432">
        <f>N314+O314+P314+Q314+R314+S314</f>
        <v>143.3816875</v>
      </c>
      <c r="U314" s="432">
        <f>M314-T314</f>
        <v>2943.9183125</v>
      </c>
      <c r="V314" s="432">
        <v>0</v>
      </c>
      <c r="W314" s="431">
        <f>U314-V314</f>
        <v>2943.9183125</v>
      </c>
      <c r="X314" s="430"/>
    </row>
    <row r="315" spans="1:24" s="404" customFormat="1" ht="65.25" customHeight="1" x14ac:dyDescent="0.5">
      <c r="A315" s="429" t="s">
        <v>450</v>
      </c>
      <c r="B315" s="428"/>
      <c r="C315" s="427"/>
      <c r="D315" s="426"/>
      <c r="E315" s="425"/>
      <c r="F315" s="424"/>
      <c r="G315" s="423"/>
      <c r="H315" s="421"/>
      <c r="I315" s="422"/>
      <c r="J315" s="422"/>
      <c r="K315" s="422"/>
      <c r="L315" s="422"/>
      <c r="M315" s="421"/>
      <c r="N315" s="421"/>
      <c r="O315" s="440"/>
      <c r="P315" s="421"/>
      <c r="Q315" s="421"/>
      <c r="R315" s="421"/>
      <c r="S315" s="421"/>
      <c r="T315" s="421"/>
      <c r="U315" s="421"/>
      <c r="V315" s="421"/>
      <c r="W315" s="420"/>
      <c r="X315" s="419"/>
    </row>
    <row r="316" spans="1:24" s="404" customFormat="1" ht="65.25" customHeight="1" x14ac:dyDescent="0.5">
      <c r="A316" s="439" t="s">
        <v>449</v>
      </c>
      <c r="B316" s="428"/>
      <c r="C316" s="438">
        <v>1202</v>
      </c>
      <c r="D316" s="437">
        <v>1201</v>
      </c>
      <c r="E316" s="436">
        <v>159.46</v>
      </c>
      <c r="F316" s="435">
        <v>15</v>
      </c>
      <c r="G316" s="434">
        <f>E316*F316</f>
        <v>2391.9</v>
      </c>
      <c r="H316" s="432"/>
      <c r="I316" s="433">
        <v>0</v>
      </c>
      <c r="J316" s="433"/>
      <c r="K316" s="433"/>
      <c r="L316" s="433">
        <v>4.1399999999999997</v>
      </c>
      <c r="M316" s="432">
        <f>G316+H316+I316+J316+K316+L316</f>
        <v>2396.04</v>
      </c>
      <c r="N316" s="432">
        <v>0</v>
      </c>
      <c r="O316" s="432"/>
      <c r="P316" s="432"/>
      <c r="Q316" s="432"/>
      <c r="R316" s="432"/>
      <c r="S316" s="432"/>
      <c r="T316" s="432">
        <f>N316+O316+P316+Q316+R316+S316</f>
        <v>0</v>
      </c>
      <c r="U316" s="432">
        <f>M316-T316</f>
        <v>2396.04</v>
      </c>
      <c r="V316" s="432">
        <v>0</v>
      </c>
      <c r="W316" s="431">
        <f>U316-V316</f>
        <v>2396.04</v>
      </c>
      <c r="X316" s="430"/>
    </row>
    <row r="317" spans="1:24" s="404" customFormat="1" ht="65.25" customHeight="1" x14ac:dyDescent="0.5">
      <c r="A317" s="429" t="s">
        <v>448</v>
      </c>
      <c r="B317" s="428"/>
      <c r="C317" s="427"/>
      <c r="D317" s="426"/>
      <c r="E317" s="425"/>
      <c r="F317" s="424"/>
      <c r="G317" s="423"/>
      <c r="H317" s="421"/>
      <c r="I317" s="422"/>
      <c r="J317" s="422"/>
      <c r="K317" s="422"/>
      <c r="L317" s="422"/>
      <c r="M317" s="421"/>
      <c r="N317" s="421"/>
      <c r="O317" s="421"/>
      <c r="P317" s="421"/>
      <c r="Q317" s="421"/>
      <c r="R317" s="421"/>
      <c r="S317" s="421"/>
      <c r="T317" s="421"/>
      <c r="U317" s="421"/>
      <c r="V317" s="421"/>
      <c r="W317" s="420"/>
      <c r="X317" s="419"/>
    </row>
    <row r="318" spans="1:24" s="404" customFormat="1" ht="65.25" customHeight="1" x14ac:dyDescent="0.5">
      <c r="A318" s="439" t="s">
        <v>209</v>
      </c>
      <c r="B318" s="428"/>
      <c r="C318" s="438">
        <v>1202</v>
      </c>
      <c r="D318" s="437">
        <v>1201</v>
      </c>
      <c r="E318" s="436">
        <v>264.92</v>
      </c>
      <c r="F318" s="435">
        <v>15</v>
      </c>
      <c r="G318" s="434">
        <f>E318*F318</f>
        <v>3973.8</v>
      </c>
      <c r="H318" s="432"/>
      <c r="I318" s="433"/>
      <c r="J318" s="433"/>
      <c r="K318" s="433"/>
      <c r="L318" s="433">
        <v>0</v>
      </c>
      <c r="M318" s="432">
        <f>G318+H318+I318+J318+K318+L318</f>
        <v>3973.8</v>
      </c>
      <c r="N318" s="432">
        <v>344.9</v>
      </c>
      <c r="O318" s="432"/>
      <c r="P318" s="432"/>
      <c r="Q318" s="432"/>
      <c r="R318" s="432"/>
      <c r="S318" s="432"/>
      <c r="T318" s="432">
        <f>N318+O318+P318+Q318+R318+S318</f>
        <v>344.9</v>
      </c>
      <c r="U318" s="432">
        <f>M318-T318</f>
        <v>3628.9</v>
      </c>
      <c r="V318" s="432">
        <v>0</v>
      </c>
      <c r="W318" s="431">
        <f>U318-V318</f>
        <v>3628.9</v>
      </c>
      <c r="X318" s="430"/>
    </row>
    <row r="319" spans="1:24" s="404" customFormat="1" ht="65.25" customHeight="1" x14ac:dyDescent="0.5">
      <c r="A319" s="429" t="s">
        <v>447</v>
      </c>
      <c r="B319" s="428"/>
      <c r="C319" s="427"/>
      <c r="D319" s="426"/>
      <c r="E319" s="425"/>
      <c r="F319" s="424"/>
      <c r="G319" s="423"/>
      <c r="H319" s="421"/>
      <c r="I319" s="422"/>
      <c r="J319" s="422"/>
      <c r="K319" s="422"/>
      <c r="L319" s="422"/>
      <c r="M319" s="421"/>
      <c r="N319" s="421"/>
      <c r="O319" s="421"/>
      <c r="P319" s="421"/>
      <c r="Q319" s="421"/>
      <c r="R319" s="421"/>
      <c r="S319" s="421"/>
      <c r="T319" s="421"/>
      <c r="U319" s="421"/>
      <c r="V319" s="421"/>
      <c r="W319" s="420"/>
      <c r="X319" s="419"/>
    </row>
    <row r="320" spans="1:24" s="404" customFormat="1" ht="65.25" customHeight="1" x14ac:dyDescent="0.5">
      <c r="A320" s="439" t="s">
        <v>446</v>
      </c>
      <c r="B320" s="428"/>
      <c r="C320" s="438">
        <v>1202</v>
      </c>
      <c r="D320" s="437">
        <v>1201</v>
      </c>
      <c r="E320" s="436">
        <v>164.33330000000001</v>
      </c>
      <c r="F320" s="435">
        <v>15</v>
      </c>
      <c r="G320" s="434">
        <f>E320*F320</f>
        <v>2464.9994999999999</v>
      </c>
      <c r="H320" s="432"/>
      <c r="I320" s="433"/>
      <c r="J320" s="433"/>
      <c r="K320" s="433"/>
      <c r="L320" s="433">
        <v>0</v>
      </c>
      <c r="M320" s="432">
        <f>G320+H320+I320+J320+K320+L320</f>
        <v>2464.9994999999999</v>
      </c>
      <c r="N320" s="432">
        <v>3.81</v>
      </c>
      <c r="O320" s="440">
        <v>0</v>
      </c>
      <c r="P320" s="432"/>
      <c r="Q320" s="432"/>
      <c r="R320" s="432"/>
      <c r="S320" s="432"/>
      <c r="T320" s="432">
        <f>N320+O320+P320+Q320+R320+S320</f>
        <v>3.81</v>
      </c>
      <c r="U320" s="432">
        <f>M320-T320</f>
        <v>2461.1895</v>
      </c>
      <c r="V320" s="432">
        <v>0</v>
      </c>
      <c r="W320" s="431">
        <f>U320-V320</f>
        <v>2461.1895</v>
      </c>
      <c r="X320" s="430"/>
    </row>
    <row r="321" spans="1:24" s="404" customFormat="1" ht="65.25" customHeight="1" x14ac:dyDescent="0.5">
      <c r="A321" s="429" t="s">
        <v>445</v>
      </c>
      <c r="B321" s="428"/>
      <c r="C321" s="427"/>
      <c r="D321" s="426"/>
      <c r="E321" s="425"/>
      <c r="F321" s="424"/>
      <c r="G321" s="423"/>
      <c r="H321" s="421"/>
      <c r="I321" s="422"/>
      <c r="J321" s="422"/>
      <c r="K321" s="422"/>
      <c r="L321" s="422"/>
      <c r="M321" s="421"/>
      <c r="N321" s="421"/>
      <c r="O321" s="440"/>
      <c r="P321" s="421"/>
      <c r="Q321" s="421"/>
      <c r="R321" s="421"/>
      <c r="S321" s="421"/>
      <c r="T321" s="421"/>
      <c r="U321" s="421"/>
      <c r="V321" s="421"/>
      <c r="W321" s="420"/>
      <c r="X321" s="419"/>
    </row>
    <row r="322" spans="1:24" s="404" customFormat="1" ht="65.25" customHeight="1" x14ac:dyDescent="0.5">
      <c r="A322" s="439" t="s">
        <v>211</v>
      </c>
      <c r="B322" s="428"/>
      <c r="C322" s="438">
        <v>1202</v>
      </c>
      <c r="D322" s="437">
        <v>1201</v>
      </c>
      <c r="E322" s="436">
        <v>238.92</v>
      </c>
      <c r="F322" s="435">
        <v>15</v>
      </c>
      <c r="G322" s="434">
        <f>E322*F322</f>
        <v>3583.7999999999997</v>
      </c>
      <c r="H322" s="432"/>
      <c r="I322" s="433"/>
      <c r="J322" s="433"/>
      <c r="K322" s="433"/>
      <c r="L322" s="433">
        <v>0</v>
      </c>
      <c r="M322" s="432">
        <f>G322+H322+I322+J322+K322+L322</f>
        <v>3583.7999999999997</v>
      </c>
      <c r="N322" s="432">
        <v>178.46</v>
      </c>
      <c r="O322" s="432"/>
      <c r="P322" s="432"/>
      <c r="Q322" s="432"/>
      <c r="R322" s="432"/>
      <c r="S322" s="432"/>
      <c r="T322" s="432">
        <f>N322+O322+P322+Q322+R322+S322</f>
        <v>178.46</v>
      </c>
      <c r="U322" s="432">
        <f>M322-T322</f>
        <v>3405.3399999999997</v>
      </c>
      <c r="V322" s="432">
        <v>0</v>
      </c>
      <c r="W322" s="431">
        <f>U322-V322</f>
        <v>3405.3399999999997</v>
      </c>
      <c r="X322" s="430"/>
    </row>
    <row r="323" spans="1:24" s="404" customFormat="1" ht="65.25" customHeight="1" x14ac:dyDescent="0.5">
      <c r="A323" s="429" t="s">
        <v>444</v>
      </c>
      <c r="B323" s="428"/>
      <c r="C323" s="427"/>
      <c r="D323" s="426"/>
      <c r="E323" s="425"/>
      <c r="F323" s="424"/>
      <c r="G323" s="423"/>
      <c r="H323" s="421"/>
      <c r="I323" s="422"/>
      <c r="J323" s="422"/>
      <c r="K323" s="422"/>
      <c r="L323" s="422"/>
      <c r="M323" s="421"/>
      <c r="N323" s="421"/>
      <c r="O323" s="421"/>
      <c r="P323" s="421"/>
      <c r="Q323" s="421"/>
      <c r="R323" s="421"/>
      <c r="S323" s="421"/>
      <c r="T323" s="421"/>
      <c r="U323" s="421"/>
      <c r="V323" s="421"/>
      <c r="W323" s="420"/>
      <c r="X323" s="419"/>
    </row>
    <row r="324" spans="1:24" s="404" customFormat="1" ht="65.25" customHeight="1" x14ac:dyDescent="0.5">
      <c r="A324" s="439" t="s">
        <v>443</v>
      </c>
      <c r="B324" s="428"/>
      <c r="C324" s="438">
        <v>1202</v>
      </c>
      <c r="D324" s="437">
        <v>1201</v>
      </c>
      <c r="E324" s="436">
        <v>319.95</v>
      </c>
      <c r="F324" s="435">
        <v>15</v>
      </c>
      <c r="G324" s="434">
        <f>E324*F324</f>
        <v>4799.25</v>
      </c>
      <c r="H324" s="432"/>
      <c r="I324" s="433"/>
      <c r="J324" s="433"/>
      <c r="K324" s="433"/>
      <c r="L324" s="433">
        <v>0</v>
      </c>
      <c r="M324" s="432">
        <f>G324+H324+I324+J324+K324+L324</f>
        <v>4799.25</v>
      </c>
      <c r="N324" s="432">
        <v>487.52</v>
      </c>
      <c r="O324" s="432">
        <v>0</v>
      </c>
      <c r="P324" s="432"/>
      <c r="Q324" s="432"/>
      <c r="R324" s="432">
        <v>0</v>
      </c>
      <c r="S324" s="432"/>
      <c r="T324" s="432">
        <f>N324+O324+P324+Q324+R324+S324</f>
        <v>487.52</v>
      </c>
      <c r="U324" s="432">
        <f>M324-T324</f>
        <v>4311.7299999999996</v>
      </c>
      <c r="V324" s="432">
        <v>0</v>
      </c>
      <c r="W324" s="431">
        <f>U324-V324</f>
        <v>4311.7299999999996</v>
      </c>
      <c r="X324" s="430"/>
    </row>
    <row r="325" spans="1:24" s="404" customFormat="1" ht="65.25" customHeight="1" x14ac:dyDescent="0.5">
      <c r="A325" s="429" t="s">
        <v>442</v>
      </c>
      <c r="B325" s="428"/>
      <c r="C325" s="427"/>
      <c r="D325" s="426"/>
      <c r="E325" s="425"/>
      <c r="F325" s="424"/>
      <c r="G325" s="423"/>
      <c r="H325" s="421"/>
      <c r="I325" s="422"/>
      <c r="J325" s="422"/>
      <c r="K325" s="422"/>
      <c r="L325" s="422"/>
      <c r="M325" s="421"/>
      <c r="N325" s="421"/>
      <c r="O325" s="421"/>
      <c r="P325" s="421"/>
      <c r="Q325" s="421"/>
      <c r="R325" s="421"/>
      <c r="S325" s="421"/>
      <c r="T325" s="421"/>
      <c r="U325" s="421"/>
      <c r="V325" s="421"/>
      <c r="W325" s="420"/>
      <c r="X325" s="419"/>
    </row>
    <row r="326" spans="1:24" s="404" customFormat="1" ht="65.25" customHeight="1" x14ac:dyDescent="0.5">
      <c r="A326" s="429"/>
      <c r="B326" s="428"/>
      <c r="C326" s="450"/>
      <c r="D326" s="449"/>
      <c r="E326" s="448"/>
      <c r="F326" s="447"/>
      <c r="G326" s="446"/>
      <c r="H326" s="444"/>
      <c r="I326" s="445"/>
      <c r="J326" s="445"/>
      <c r="K326" s="445"/>
      <c r="L326" s="445"/>
      <c r="M326" s="444"/>
      <c r="N326" s="444"/>
      <c r="O326" s="444"/>
      <c r="P326" s="444"/>
      <c r="Q326" s="444"/>
      <c r="R326" s="444"/>
      <c r="S326" s="444"/>
      <c r="T326" s="444"/>
      <c r="U326" s="444"/>
      <c r="V326" s="444"/>
      <c r="W326" s="443"/>
      <c r="X326" s="442"/>
    </row>
    <row r="327" spans="1:24" s="404" customFormat="1" ht="65.25" customHeight="1" x14ac:dyDescent="0.5">
      <c r="A327" s="439"/>
      <c r="B327" s="428"/>
      <c r="C327" s="438">
        <v>1202</v>
      </c>
      <c r="D327" s="437">
        <v>1201</v>
      </c>
      <c r="E327" s="436">
        <v>0</v>
      </c>
      <c r="F327" s="435">
        <v>0</v>
      </c>
      <c r="G327" s="434">
        <f>E327*F327</f>
        <v>0</v>
      </c>
      <c r="H327" s="432"/>
      <c r="I327" s="433"/>
      <c r="J327" s="433"/>
      <c r="K327" s="433"/>
      <c r="L327" s="433">
        <v>0</v>
      </c>
      <c r="M327" s="432">
        <f>G327+H327+I327+J327+K327+L327</f>
        <v>0</v>
      </c>
      <c r="N327" s="432">
        <v>0</v>
      </c>
      <c r="O327" s="432"/>
      <c r="P327" s="432"/>
      <c r="Q327" s="432"/>
      <c r="R327" s="432"/>
      <c r="S327" s="432"/>
      <c r="T327" s="432">
        <f>N327+O327+P327+Q327+R327+S327</f>
        <v>0</v>
      </c>
      <c r="U327" s="432">
        <f>M327-T327</f>
        <v>0</v>
      </c>
      <c r="V327" s="432">
        <v>0</v>
      </c>
      <c r="W327" s="431">
        <f>U327-V327</f>
        <v>0</v>
      </c>
      <c r="X327" s="430"/>
    </row>
    <row r="328" spans="1:24" s="404" customFormat="1" ht="65.25" customHeight="1" x14ac:dyDescent="0.5">
      <c r="A328" s="429"/>
      <c r="B328" s="428"/>
      <c r="C328" s="427"/>
      <c r="D328" s="426"/>
      <c r="E328" s="425"/>
      <c r="F328" s="424"/>
      <c r="G328" s="423"/>
      <c r="H328" s="421"/>
      <c r="I328" s="422"/>
      <c r="J328" s="422"/>
      <c r="K328" s="422"/>
      <c r="L328" s="422"/>
      <c r="M328" s="421"/>
      <c r="N328" s="421"/>
      <c r="O328" s="421"/>
      <c r="P328" s="421"/>
      <c r="Q328" s="421"/>
      <c r="R328" s="421"/>
      <c r="S328" s="421"/>
      <c r="T328" s="421"/>
      <c r="U328" s="421"/>
      <c r="V328" s="421"/>
      <c r="W328" s="420"/>
      <c r="X328" s="419"/>
    </row>
    <row r="329" spans="1:24" s="404" customFormat="1" ht="65.25" customHeight="1" x14ac:dyDescent="0.5">
      <c r="A329" s="439" t="s">
        <v>150</v>
      </c>
      <c r="B329" s="428"/>
      <c r="C329" s="438">
        <v>1202</v>
      </c>
      <c r="D329" s="437">
        <v>1201</v>
      </c>
      <c r="E329" s="436">
        <v>134.66666000000001</v>
      </c>
      <c r="F329" s="435">
        <v>15</v>
      </c>
      <c r="G329" s="434">
        <f>E329*F329</f>
        <v>2019.9999</v>
      </c>
      <c r="H329" s="432"/>
      <c r="I329" s="433"/>
      <c r="J329" s="433"/>
      <c r="K329" s="433"/>
      <c r="L329" s="433">
        <v>70.45</v>
      </c>
      <c r="M329" s="432">
        <f>G329+H329+I329+J329+K329+L329</f>
        <v>2090.4499000000001</v>
      </c>
      <c r="N329" s="432">
        <v>0</v>
      </c>
      <c r="O329" s="432"/>
      <c r="P329" s="432"/>
      <c r="Q329" s="432"/>
      <c r="R329" s="432"/>
      <c r="S329" s="432"/>
      <c r="T329" s="432">
        <f>N329+O329+P329+Q329+R329+S329</f>
        <v>0</v>
      </c>
      <c r="U329" s="432">
        <f>M329-T329</f>
        <v>2090.4499000000001</v>
      </c>
      <c r="V329" s="432">
        <v>0</v>
      </c>
      <c r="W329" s="431">
        <f>U329-V329</f>
        <v>2090.4499000000001</v>
      </c>
      <c r="X329" s="430"/>
    </row>
    <row r="330" spans="1:24" s="404" customFormat="1" ht="65.25" customHeight="1" x14ac:dyDescent="0.5">
      <c r="A330" s="429" t="s">
        <v>441</v>
      </c>
      <c r="B330" s="428"/>
      <c r="C330" s="427"/>
      <c r="D330" s="426"/>
      <c r="E330" s="425"/>
      <c r="F330" s="424"/>
      <c r="G330" s="423"/>
      <c r="H330" s="421"/>
      <c r="I330" s="422"/>
      <c r="J330" s="422"/>
      <c r="K330" s="422"/>
      <c r="L330" s="422"/>
      <c r="M330" s="421"/>
      <c r="N330" s="421"/>
      <c r="O330" s="421"/>
      <c r="P330" s="421"/>
      <c r="Q330" s="421"/>
      <c r="R330" s="421"/>
      <c r="S330" s="421"/>
      <c r="T330" s="421"/>
      <c r="U330" s="421"/>
      <c r="V330" s="421"/>
      <c r="W330" s="420"/>
      <c r="X330" s="419"/>
    </row>
    <row r="331" spans="1:24" s="404" customFormat="1" ht="65.25" customHeight="1" x14ac:dyDescent="0.5">
      <c r="A331" s="441" t="s">
        <v>440</v>
      </c>
      <c r="B331" s="428"/>
      <c r="C331" s="438">
        <v>1202</v>
      </c>
      <c r="D331" s="437">
        <v>1201</v>
      </c>
      <c r="E331" s="436">
        <v>319.95</v>
      </c>
      <c r="F331" s="435">
        <v>15</v>
      </c>
      <c r="G331" s="434">
        <f>E331*F331</f>
        <v>4799.25</v>
      </c>
      <c r="H331" s="432"/>
      <c r="I331" s="433"/>
      <c r="J331" s="433"/>
      <c r="K331" s="433"/>
      <c r="L331" s="433">
        <v>0</v>
      </c>
      <c r="M331" s="432">
        <f>G331+H331+I331+J331+K331+L331</f>
        <v>4799.25</v>
      </c>
      <c r="N331" s="432">
        <v>487.52</v>
      </c>
      <c r="O331" s="432"/>
      <c r="P331" s="432"/>
      <c r="Q331" s="432"/>
      <c r="R331" s="432"/>
      <c r="S331" s="432"/>
      <c r="T331" s="432">
        <f>N331+O331+P331+Q331+R331+S331</f>
        <v>487.52</v>
      </c>
      <c r="U331" s="432">
        <f>M331-T331</f>
        <v>4311.7299999999996</v>
      </c>
      <c r="V331" s="432">
        <v>0</v>
      </c>
      <c r="W331" s="431">
        <f>U331-V331</f>
        <v>4311.7299999999996</v>
      </c>
      <c r="X331" s="430"/>
    </row>
    <row r="332" spans="1:24" s="404" customFormat="1" ht="65.25" customHeight="1" x14ac:dyDescent="0.5">
      <c r="A332" s="429" t="s">
        <v>439</v>
      </c>
      <c r="B332" s="428"/>
      <c r="C332" s="427"/>
      <c r="D332" s="426"/>
      <c r="E332" s="425"/>
      <c r="F332" s="424"/>
      <c r="G332" s="423"/>
      <c r="H332" s="421"/>
      <c r="I332" s="422"/>
      <c r="J332" s="422"/>
      <c r="K332" s="422"/>
      <c r="L332" s="422"/>
      <c r="M332" s="421"/>
      <c r="N332" s="421"/>
      <c r="O332" s="421"/>
      <c r="P332" s="421"/>
      <c r="Q332" s="421"/>
      <c r="R332" s="421"/>
      <c r="S332" s="421"/>
      <c r="T332" s="421"/>
      <c r="U332" s="421"/>
      <c r="V332" s="421"/>
      <c r="W332" s="420"/>
      <c r="X332" s="419"/>
    </row>
    <row r="333" spans="1:24" s="404" customFormat="1" ht="65.25" customHeight="1" x14ac:dyDescent="0.5">
      <c r="A333" s="439"/>
      <c r="B333" s="428"/>
      <c r="C333" s="438">
        <v>1202</v>
      </c>
      <c r="D333" s="437">
        <v>1201</v>
      </c>
      <c r="E333" s="436">
        <v>0</v>
      </c>
      <c r="F333" s="435">
        <v>0</v>
      </c>
      <c r="G333" s="434">
        <f>E333*F333</f>
        <v>0</v>
      </c>
      <c r="H333" s="432"/>
      <c r="I333" s="433"/>
      <c r="J333" s="433"/>
      <c r="K333" s="433"/>
      <c r="L333" s="433">
        <v>0</v>
      </c>
      <c r="M333" s="432">
        <f>G333+H333+I333+J333+K333+L333</f>
        <v>0</v>
      </c>
      <c r="N333" s="432">
        <v>0</v>
      </c>
      <c r="O333" s="432"/>
      <c r="P333" s="432"/>
      <c r="Q333" s="432"/>
      <c r="R333" s="432"/>
      <c r="S333" s="432"/>
      <c r="T333" s="432">
        <f>N333+O333+P333+Q333+R333+S333</f>
        <v>0</v>
      </c>
      <c r="U333" s="432">
        <f>M333-T333</f>
        <v>0</v>
      </c>
      <c r="V333" s="432">
        <v>0</v>
      </c>
      <c r="W333" s="431">
        <f>U333-V333</f>
        <v>0</v>
      </c>
      <c r="X333" s="430"/>
    </row>
    <row r="334" spans="1:24" s="404" customFormat="1" ht="65.25" customHeight="1" x14ac:dyDescent="0.5">
      <c r="A334" s="429"/>
      <c r="B334" s="428"/>
      <c r="C334" s="427"/>
      <c r="D334" s="426"/>
      <c r="E334" s="425"/>
      <c r="F334" s="424"/>
      <c r="G334" s="423"/>
      <c r="H334" s="421"/>
      <c r="I334" s="422"/>
      <c r="J334" s="422"/>
      <c r="K334" s="422"/>
      <c r="L334" s="422"/>
      <c r="M334" s="421"/>
      <c r="N334" s="421"/>
      <c r="O334" s="421"/>
      <c r="P334" s="421"/>
      <c r="Q334" s="421"/>
      <c r="R334" s="421"/>
      <c r="S334" s="421"/>
      <c r="T334" s="421"/>
      <c r="U334" s="421"/>
      <c r="V334" s="421"/>
      <c r="W334" s="420"/>
      <c r="X334" s="419"/>
    </row>
    <row r="335" spans="1:24" s="404" customFormat="1" ht="65.25" customHeight="1" x14ac:dyDescent="0.5">
      <c r="A335" s="439" t="s">
        <v>55</v>
      </c>
      <c r="B335" s="428"/>
      <c r="C335" s="438">
        <v>1202</v>
      </c>
      <c r="D335" s="437">
        <v>1201</v>
      </c>
      <c r="E335" s="436">
        <v>0</v>
      </c>
      <c r="F335" s="435">
        <v>0</v>
      </c>
      <c r="G335" s="434">
        <f>E335*F335</f>
        <v>0</v>
      </c>
      <c r="H335" s="432"/>
      <c r="I335" s="433"/>
      <c r="J335" s="433"/>
      <c r="K335" s="433"/>
      <c r="L335" s="433">
        <v>0</v>
      </c>
      <c r="M335" s="432">
        <f>G335+H335+I335+J335+K335+L335</f>
        <v>0</v>
      </c>
      <c r="N335" s="432">
        <v>0</v>
      </c>
      <c r="O335" s="432"/>
      <c r="P335" s="432"/>
      <c r="Q335" s="432"/>
      <c r="R335" s="432"/>
      <c r="S335" s="432"/>
      <c r="T335" s="432">
        <f>N335+O335+P335+Q335+R335+S335</f>
        <v>0</v>
      </c>
      <c r="U335" s="432">
        <f>M335-T335</f>
        <v>0</v>
      </c>
      <c r="V335" s="432">
        <v>0</v>
      </c>
      <c r="W335" s="431">
        <f>U335-V335</f>
        <v>0</v>
      </c>
      <c r="X335" s="430"/>
    </row>
    <row r="336" spans="1:24" s="404" customFormat="1" ht="65.25" customHeight="1" x14ac:dyDescent="0.5">
      <c r="A336" s="429"/>
      <c r="B336" s="428"/>
      <c r="C336" s="427"/>
      <c r="D336" s="426"/>
      <c r="E336" s="425"/>
      <c r="F336" s="424"/>
      <c r="G336" s="423"/>
      <c r="H336" s="421"/>
      <c r="I336" s="422"/>
      <c r="J336" s="422"/>
      <c r="K336" s="422"/>
      <c r="L336" s="422"/>
      <c r="M336" s="421"/>
      <c r="N336" s="421"/>
      <c r="O336" s="421"/>
      <c r="P336" s="421"/>
      <c r="Q336" s="421"/>
      <c r="R336" s="421"/>
      <c r="S336" s="421"/>
      <c r="T336" s="421"/>
      <c r="U336" s="421"/>
      <c r="V336" s="421"/>
      <c r="W336" s="420"/>
      <c r="X336" s="419"/>
    </row>
    <row r="337" spans="1:24" s="404" customFormat="1" ht="65.25" customHeight="1" x14ac:dyDescent="0.5">
      <c r="A337" s="439" t="s">
        <v>438</v>
      </c>
      <c r="B337" s="428"/>
      <c r="C337" s="438">
        <v>1202</v>
      </c>
      <c r="D337" s="437">
        <v>1201</v>
      </c>
      <c r="E337" s="436">
        <v>140.82</v>
      </c>
      <c r="F337" s="435">
        <v>15</v>
      </c>
      <c r="G337" s="434">
        <f>E337*F337</f>
        <v>2112.2999999999997</v>
      </c>
      <c r="H337" s="432"/>
      <c r="I337" s="433"/>
      <c r="J337" s="433"/>
      <c r="K337" s="433"/>
      <c r="L337" s="433">
        <v>62.97</v>
      </c>
      <c r="M337" s="432">
        <f>G337+H337+I337+J337+K337+L337</f>
        <v>2175.2699999999995</v>
      </c>
      <c r="N337" s="432">
        <v>0</v>
      </c>
      <c r="O337" s="432"/>
      <c r="P337" s="432"/>
      <c r="Q337" s="432"/>
      <c r="R337" s="432"/>
      <c r="S337" s="432"/>
      <c r="T337" s="432">
        <f>N337+O337+P337+Q337+R337+S337</f>
        <v>0</v>
      </c>
      <c r="U337" s="432">
        <f>M337-T337</f>
        <v>2175.2699999999995</v>
      </c>
      <c r="V337" s="432">
        <v>42.25</v>
      </c>
      <c r="W337" s="431">
        <f>U337-V337</f>
        <v>2133.0199999999995</v>
      </c>
      <c r="X337" s="430"/>
    </row>
    <row r="338" spans="1:24" s="404" customFormat="1" ht="65.25" customHeight="1" x14ac:dyDescent="0.5">
      <c r="A338" s="429" t="s">
        <v>437</v>
      </c>
      <c r="B338" s="428"/>
      <c r="C338" s="427"/>
      <c r="D338" s="426"/>
      <c r="E338" s="425"/>
      <c r="F338" s="424"/>
      <c r="G338" s="423"/>
      <c r="H338" s="421"/>
      <c r="I338" s="422"/>
      <c r="J338" s="422"/>
      <c r="K338" s="422"/>
      <c r="L338" s="422"/>
      <c r="M338" s="421"/>
      <c r="N338" s="421"/>
      <c r="O338" s="421"/>
      <c r="P338" s="421"/>
      <c r="Q338" s="421"/>
      <c r="R338" s="421"/>
      <c r="S338" s="421"/>
      <c r="T338" s="421"/>
      <c r="U338" s="421"/>
      <c r="V338" s="421"/>
      <c r="W338" s="420"/>
      <c r="X338" s="419"/>
    </row>
    <row r="339" spans="1:24" s="404" customFormat="1" ht="65.25" customHeight="1" x14ac:dyDescent="0.5">
      <c r="A339" s="439" t="s">
        <v>436</v>
      </c>
      <c r="B339" s="428"/>
      <c r="C339" s="438">
        <v>1202</v>
      </c>
      <c r="D339" s="437">
        <v>1201</v>
      </c>
      <c r="E339" s="436">
        <v>65.86</v>
      </c>
      <c r="F339" s="435">
        <v>15</v>
      </c>
      <c r="G339" s="434">
        <f>E339*F339</f>
        <v>987.9</v>
      </c>
      <c r="H339" s="432"/>
      <c r="I339" s="433"/>
      <c r="J339" s="433"/>
      <c r="K339" s="433"/>
      <c r="L339" s="433">
        <v>148.53</v>
      </c>
      <c r="M339" s="432">
        <f>G339+H339+I339+J339+K339+L339</f>
        <v>1136.43</v>
      </c>
      <c r="N339" s="432">
        <v>0</v>
      </c>
      <c r="O339" s="432"/>
      <c r="P339" s="432"/>
      <c r="Q339" s="432"/>
      <c r="R339" s="432"/>
      <c r="S339" s="432"/>
      <c r="T339" s="432">
        <f>N339+O339+P339+Q339+R339+S339</f>
        <v>0</v>
      </c>
      <c r="U339" s="432">
        <f>M339-T339</f>
        <v>1136.43</v>
      </c>
      <c r="V339" s="432">
        <v>0</v>
      </c>
      <c r="W339" s="431">
        <f>U339-V339</f>
        <v>1136.43</v>
      </c>
      <c r="X339" s="430"/>
    </row>
    <row r="340" spans="1:24" s="404" customFormat="1" ht="65.25" customHeight="1" x14ac:dyDescent="0.5">
      <c r="A340" s="429" t="s">
        <v>435</v>
      </c>
      <c r="B340" s="428"/>
      <c r="C340" s="427"/>
      <c r="D340" s="426"/>
      <c r="E340" s="425"/>
      <c r="F340" s="424"/>
      <c r="G340" s="423"/>
      <c r="H340" s="421"/>
      <c r="I340" s="422"/>
      <c r="J340" s="422"/>
      <c r="K340" s="422"/>
      <c r="L340" s="422"/>
      <c r="M340" s="421"/>
      <c r="N340" s="421"/>
      <c r="O340" s="421"/>
      <c r="P340" s="421"/>
      <c r="Q340" s="421"/>
      <c r="R340" s="421"/>
      <c r="S340" s="421"/>
      <c r="T340" s="421"/>
      <c r="U340" s="421"/>
      <c r="V340" s="421"/>
      <c r="W340" s="420"/>
      <c r="X340" s="419"/>
    </row>
    <row r="341" spans="1:24" s="404" customFormat="1" ht="65.25" customHeight="1" x14ac:dyDescent="0.5">
      <c r="A341" s="441"/>
      <c r="B341" s="428"/>
      <c r="C341" s="438">
        <v>1202</v>
      </c>
      <c r="D341" s="437">
        <v>1201</v>
      </c>
      <c r="E341" s="436">
        <v>0</v>
      </c>
      <c r="F341" s="435">
        <v>0</v>
      </c>
      <c r="G341" s="434">
        <f>E341*F341</f>
        <v>0</v>
      </c>
      <c r="H341" s="432"/>
      <c r="I341" s="433"/>
      <c r="J341" s="433"/>
      <c r="K341" s="433"/>
      <c r="L341" s="433">
        <v>0</v>
      </c>
      <c r="M341" s="432">
        <f>G341+H341+I341+J341+K341+L341</f>
        <v>0</v>
      </c>
      <c r="N341" s="432">
        <v>0</v>
      </c>
      <c r="O341" s="432"/>
      <c r="P341" s="432"/>
      <c r="Q341" s="432"/>
      <c r="R341" s="432"/>
      <c r="S341" s="432"/>
      <c r="T341" s="432">
        <f>N341+O341+P341+Q341+R341+S341</f>
        <v>0</v>
      </c>
      <c r="U341" s="432">
        <f>M341-T341</f>
        <v>0</v>
      </c>
      <c r="V341" s="432">
        <v>0</v>
      </c>
      <c r="W341" s="431">
        <f>U341-V341</f>
        <v>0</v>
      </c>
      <c r="X341" s="430"/>
    </row>
    <row r="342" spans="1:24" s="404" customFormat="1" ht="65.25" customHeight="1" x14ac:dyDescent="0.5">
      <c r="A342" s="429"/>
      <c r="B342" s="428"/>
      <c r="C342" s="427"/>
      <c r="D342" s="426"/>
      <c r="E342" s="425"/>
      <c r="F342" s="424"/>
      <c r="G342" s="423"/>
      <c r="H342" s="421"/>
      <c r="I342" s="422"/>
      <c r="J342" s="422"/>
      <c r="K342" s="422"/>
      <c r="L342" s="422"/>
      <c r="M342" s="421"/>
      <c r="N342" s="421"/>
      <c r="O342" s="421"/>
      <c r="P342" s="421"/>
      <c r="Q342" s="421"/>
      <c r="R342" s="421"/>
      <c r="S342" s="421"/>
      <c r="T342" s="421"/>
      <c r="U342" s="421"/>
      <c r="V342" s="421"/>
      <c r="W342" s="420"/>
      <c r="X342" s="419"/>
    </row>
    <row r="343" spans="1:24" s="404" customFormat="1" ht="65.25" customHeight="1" x14ac:dyDescent="0.5">
      <c r="A343" s="439" t="s">
        <v>434</v>
      </c>
      <c r="B343" s="428"/>
      <c r="C343" s="438">
        <v>1202</v>
      </c>
      <c r="D343" s="437">
        <v>1201</v>
      </c>
      <c r="E343" s="436">
        <v>147.05000000000001</v>
      </c>
      <c r="F343" s="435">
        <v>15</v>
      </c>
      <c r="G343" s="434">
        <f>E343*F343</f>
        <v>2205.75</v>
      </c>
      <c r="H343" s="432"/>
      <c r="I343" s="433"/>
      <c r="J343" s="433"/>
      <c r="K343" s="433"/>
      <c r="L343" s="433">
        <v>38.880000000000003</v>
      </c>
      <c r="M343" s="432">
        <f>G343+H343+I343+J343+K343+L343</f>
        <v>2244.63</v>
      </c>
      <c r="N343" s="432">
        <v>0</v>
      </c>
      <c r="O343" s="432"/>
      <c r="P343" s="432"/>
      <c r="Q343" s="432"/>
      <c r="R343" s="432"/>
      <c r="S343" s="432"/>
      <c r="T343" s="432">
        <f>N343+O343+P343+Q343+R343+S343</f>
        <v>0</v>
      </c>
      <c r="U343" s="432">
        <f>M343-T343</f>
        <v>2244.63</v>
      </c>
      <c r="V343" s="432">
        <v>0</v>
      </c>
      <c r="W343" s="431">
        <f>U343-V343</f>
        <v>2244.63</v>
      </c>
      <c r="X343" s="430"/>
    </row>
    <row r="344" spans="1:24" s="404" customFormat="1" ht="65.25" customHeight="1" x14ac:dyDescent="0.5">
      <c r="A344" s="429" t="s">
        <v>433</v>
      </c>
      <c r="B344" s="428"/>
      <c r="C344" s="427"/>
      <c r="D344" s="426"/>
      <c r="E344" s="425"/>
      <c r="F344" s="424"/>
      <c r="G344" s="423"/>
      <c r="H344" s="421"/>
      <c r="I344" s="422"/>
      <c r="J344" s="422"/>
      <c r="K344" s="422"/>
      <c r="L344" s="422"/>
      <c r="M344" s="421"/>
      <c r="N344" s="421"/>
      <c r="O344" s="421"/>
      <c r="P344" s="421"/>
      <c r="Q344" s="421"/>
      <c r="R344" s="421"/>
      <c r="S344" s="421"/>
      <c r="T344" s="421"/>
      <c r="U344" s="421"/>
      <c r="V344" s="421"/>
      <c r="W344" s="420"/>
      <c r="X344" s="419"/>
    </row>
    <row r="345" spans="1:24" s="404" customFormat="1" ht="65.25" customHeight="1" x14ac:dyDescent="0.5">
      <c r="A345" s="439"/>
      <c r="B345" s="428"/>
      <c r="C345" s="438">
        <v>1202</v>
      </c>
      <c r="D345" s="437">
        <v>1201</v>
      </c>
      <c r="E345" s="436">
        <v>0</v>
      </c>
      <c r="F345" s="435">
        <v>0</v>
      </c>
      <c r="G345" s="434">
        <f>E345*F345</f>
        <v>0</v>
      </c>
      <c r="H345" s="432"/>
      <c r="I345" s="433"/>
      <c r="J345" s="433"/>
      <c r="K345" s="433"/>
      <c r="L345" s="433">
        <v>0</v>
      </c>
      <c r="M345" s="432">
        <f>G345+H345+I345+J345+K345+L345</f>
        <v>0</v>
      </c>
      <c r="N345" s="432">
        <v>0</v>
      </c>
      <c r="O345" s="432"/>
      <c r="P345" s="432"/>
      <c r="Q345" s="432"/>
      <c r="R345" s="432"/>
      <c r="S345" s="432"/>
      <c r="T345" s="432">
        <f>N345+O345+P345+Q345+R345+S345</f>
        <v>0</v>
      </c>
      <c r="U345" s="432">
        <f>M345-T345</f>
        <v>0</v>
      </c>
      <c r="V345" s="432">
        <v>0</v>
      </c>
      <c r="W345" s="431">
        <f>U345-V345</f>
        <v>0</v>
      </c>
      <c r="X345" s="430"/>
    </row>
    <row r="346" spans="1:24" s="404" customFormat="1" ht="65.25" customHeight="1" x14ac:dyDescent="0.5">
      <c r="A346" s="429"/>
      <c r="B346" s="428"/>
      <c r="C346" s="427"/>
      <c r="D346" s="426"/>
      <c r="E346" s="425"/>
      <c r="F346" s="424"/>
      <c r="G346" s="423"/>
      <c r="H346" s="421"/>
      <c r="I346" s="422"/>
      <c r="J346" s="422"/>
      <c r="K346" s="422"/>
      <c r="L346" s="422"/>
      <c r="M346" s="421"/>
      <c r="N346" s="421"/>
      <c r="O346" s="421"/>
      <c r="P346" s="421"/>
      <c r="Q346" s="421"/>
      <c r="R346" s="421"/>
      <c r="S346" s="421"/>
      <c r="T346" s="421"/>
      <c r="U346" s="421"/>
      <c r="V346" s="421"/>
      <c r="W346" s="420"/>
      <c r="X346" s="419"/>
    </row>
    <row r="347" spans="1:24" s="404" customFormat="1" ht="65.25" customHeight="1" x14ac:dyDescent="0.5">
      <c r="A347" s="439"/>
      <c r="B347" s="428"/>
      <c r="C347" s="438">
        <v>1202</v>
      </c>
      <c r="D347" s="437">
        <v>1201</v>
      </c>
      <c r="E347" s="436">
        <v>0</v>
      </c>
      <c r="F347" s="435">
        <v>0</v>
      </c>
      <c r="G347" s="434">
        <f>E347*F347</f>
        <v>0</v>
      </c>
      <c r="H347" s="432"/>
      <c r="I347" s="433"/>
      <c r="J347" s="433"/>
      <c r="K347" s="433"/>
      <c r="L347" s="433">
        <v>0</v>
      </c>
      <c r="M347" s="432">
        <f>G347+H347+I347+J347+K347+L347</f>
        <v>0</v>
      </c>
      <c r="N347" s="432">
        <v>0</v>
      </c>
      <c r="O347" s="440">
        <f>G347*1.1875%</f>
        <v>0</v>
      </c>
      <c r="P347" s="432"/>
      <c r="Q347" s="432"/>
      <c r="R347" s="432"/>
      <c r="S347" s="432"/>
      <c r="T347" s="432">
        <f>N347+O347+P347+Q347+R347+S347</f>
        <v>0</v>
      </c>
      <c r="U347" s="432">
        <f>M347-T347</f>
        <v>0</v>
      </c>
      <c r="V347" s="432">
        <v>0</v>
      </c>
      <c r="W347" s="431">
        <f>U347-V347</f>
        <v>0</v>
      </c>
      <c r="X347" s="430"/>
    </row>
    <row r="348" spans="1:24" s="404" customFormat="1" ht="65.25" customHeight="1" x14ac:dyDescent="0.5">
      <c r="A348" s="429"/>
      <c r="B348" s="428"/>
      <c r="C348" s="427"/>
      <c r="D348" s="426"/>
      <c r="E348" s="425"/>
      <c r="F348" s="424"/>
      <c r="G348" s="423"/>
      <c r="H348" s="421"/>
      <c r="I348" s="422"/>
      <c r="J348" s="422"/>
      <c r="K348" s="422"/>
      <c r="L348" s="422"/>
      <c r="M348" s="421"/>
      <c r="N348" s="421"/>
      <c r="O348" s="440"/>
      <c r="P348" s="421"/>
      <c r="Q348" s="421"/>
      <c r="R348" s="421"/>
      <c r="S348" s="421"/>
      <c r="T348" s="421"/>
      <c r="U348" s="421"/>
      <c r="V348" s="421"/>
      <c r="W348" s="420"/>
      <c r="X348" s="419"/>
    </row>
    <row r="349" spans="1:24" s="404" customFormat="1" ht="65.25" customHeight="1" x14ac:dyDescent="0.5">
      <c r="A349" s="439"/>
      <c r="B349" s="428"/>
      <c r="C349" s="438">
        <v>1202</v>
      </c>
      <c r="D349" s="437">
        <v>1201</v>
      </c>
      <c r="E349" s="436">
        <v>0</v>
      </c>
      <c r="F349" s="435">
        <v>0</v>
      </c>
      <c r="G349" s="434">
        <f>E349*F349</f>
        <v>0</v>
      </c>
      <c r="H349" s="432"/>
      <c r="I349" s="433"/>
      <c r="J349" s="433"/>
      <c r="K349" s="433"/>
      <c r="L349" s="433">
        <v>0</v>
      </c>
      <c r="M349" s="432">
        <f>G349+H349+I349+J349+K349+L349</f>
        <v>0</v>
      </c>
      <c r="N349" s="432">
        <v>0</v>
      </c>
      <c r="O349" s="440">
        <f>G349*1.1875%</f>
        <v>0</v>
      </c>
      <c r="P349" s="432"/>
      <c r="Q349" s="432"/>
      <c r="R349" s="432"/>
      <c r="S349" s="432"/>
      <c r="T349" s="432">
        <f>N349+O349+P349+Q349+R349+S349</f>
        <v>0</v>
      </c>
      <c r="U349" s="432">
        <f>M349-T349</f>
        <v>0</v>
      </c>
      <c r="V349" s="432">
        <v>0</v>
      </c>
      <c r="W349" s="431">
        <f>U349-V349</f>
        <v>0</v>
      </c>
      <c r="X349" s="430"/>
    </row>
    <row r="350" spans="1:24" s="404" customFormat="1" ht="65.25" customHeight="1" x14ac:dyDescent="0.5">
      <c r="A350" s="429"/>
      <c r="B350" s="428"/>
      <c r="C350" s="427"/>
      <c r="D350" s="426"/>
      <c r="E350" s="425"/>
      <c r="F350" s="424"/>
      <c r="G350" s="423"/>
      <c r="H350" s="421"/>
      <c r="I350" s="422"/>
      <c r="J350" s="422"/>
      <c r="K350" s="422"/>
      <c r="L350" s="422"/>
      <c r="M350" s="421"/>
      <c r="N350" s="421"/>
      <c r="O350" s="440"/>
      <c r="P350" s="421"/>
      <c r="Q350" s="421"/>
      <c r="R350" s="421"/>
      <c r="S350" s="421"/>
      <c r="T350" s="421"/>
      <c r="U350" s="421"/>
      <c r="V350" s="421"/>
      <c r="W350" s="420"/>
      <c r="X350" s="419"/>
    </row>
    <row r="351" spans="1:24" s="404" customFormat="1" ht="65.25" customHeight="1" x14ac:dyDescent="0.5">
      <c r="A351" s="439" t="s">
        <v>432</v>
      </c>
      <c r="B351" s="428"/>
      <c r="C351" s="438">
        <v>1202</v>
      </c>
      <c r="D351" s="437">
        <v>1201</v>
      </c>
      <c r="E351" s="436">
        <v>173.96</v>
      </c>
      <c r="F351" s="435">
        <v>15</v>
      </c>
      <c r="G351" s="434">
        <f>E351*F351</f>
        <v>2609.4</v>
      </c>
      <c r="H351" s="432"/>
      <c r="I351" s="433"/>
      <c r="J351" s="433"/>
      <c r="K351" s="433"/>
      <c r="L351" s="433">
        <v>0</v>
      </c>
      <c r="M351" s="432">
        <f>G351+H351+I351+J351+K351+L351</f>
        <v>2609.4</v>
      </c>
      <c r="N351" s="432">
        <v>19.52</v>
      </c>
      <c r="O351" s="432"/>
      <c r="P351" s="432"/>
      <c r="Q351" s="432"/>
      <c r="R351" s="432"/>
      <c r="S351" s="432"/>
      <c r="T351" s="432">
        <f>N351+O351+P351+Q351+R351+S351</f>
        <v>19.52</v>
      </c>
      <c r="U351" s="432">
        <f>M351-T351</f>
        <v>2589.88</v>
      </c>
      <c r="V351" s="432">
        <v>52.19</v>
      </c>
      <c r="W351" s="431">
        <f>U351-V351</f>
        <v>2537.69</v>
      </c>
      <c r="X351" s="430"/>
    </row>
    <row r="352" spans="1:24" s="404" customFormat="1" ht="65.25" customHeight="1" x14ac:dyDescent="0.5">
      <c r="A352" s="429" t="s">
        <v>431</v>
      </c>
      <c r="B352" s="428"/>
      <c r="C352" s="427"/>
      <c r="D352" s="426"/>
      <c r="E352" s="425"/>
      <c r="F352" s="424"/>
      <c r="G352" s="423"/>
      <c r="H352" s="421"/>
      <c r="I352" s="422"/>
      <c r="J352" s="422"/>
      <c r="K352" s="422"/>
      <c r="L352" s="422"/>
      <c r="M352" s="421"/>
      <c r="N352" s="421"/>
      <c r="O352" s="421"/>
      <c r="P352" s="421"/>
      <c r="Q352" s="421"/>
      <c r="R352" s="421"/>
      <c r="S352" s="421"/>
      <c r="T352" s="421"/>
      <c r="U352" s="421"/>
      <c r="V352" s="421"/>
      <c r="W352" s="420"/>
      <c r="X352" s="419"/>
    </row>
    <row r="353" spans="1:24" s="404" customFormat="1" ht="65.25" customHeight="1" x14ac:dyDescent="0.5">
      <c r="A353" s="439" t="s">
        <v>430</v>
      </c>
      <c r="B353" s="428"/>
      <c r="C353" s="438">
        <v>1202</v>
      </c>
      <c r="D353" s="437">
        <v>1201</v>
      </c>
      <c r="E353" s="436">
        <v>153.37</v>
      </c>
      <c r="F353" s="435">
        <v>15</v>
      </c>
      <c r="G353" s="434">
        <f>E353*F353</f>
        <v>2300.5500000000002</v>
      </c>
      <c r="H353" s="432"/>
      <c r="I353" s="433"/>
      <c r="J353" s="433"/>
      <c r="K353" s="433"/>
      <c r="L353" s="433">
        <v>28.56</v>
      </c>
      <c r="M353" s="432">
        <f>G353+H353+I353+J353+K353+L353</f>
        <v>2329.11</v>
      </c>
      <c r="N353" s="432">
        <v>0</v>
      </c>
      <c r="O353" s="432"/>
      <c r="P353" s="432"/>
      <c r="Q353" s="432"/>
      <c r="R353" s="432"/>
      <c r="S353" s="432"/>
      <c r="T353" s="432">
        <f>N353+O353+P353+Q353+R353+S353</f>
        <v>0</v>
      </c>
      <c r="U353" s="432">
        <f>M353-T353</f>
        <v>2329.11</v>
      </c>
      <c r="V353" s="432">
        <v>46.01</v>
      </c>
      <c r="W353" s="431">
        <f>U353-V353</f>
        <v>2283.1</v>
      </c>
      <c r="X353" s="430"/>
    </row>
    <row r="354" spans="1:24" s="404" customFormat="1" ht="65.25" customHeight="1" x14ac:dyDescent="0.5">
      <c r="A354" s="429" t="s">
        <v>429</v>
      </c>
      <c r="B354" s="428"/>
      <c r="C354" s="427"/>
      <c r="D354" s="426"/>
      <c r="E354" s="425"/>
      <c r="F354" s="424"/>
      <c r="G354" s="423"/>
      <c r="H354" s="421"/>
      <c r="I354" s="422"/>
      <c r="J354" s="422"/>
      <c r="K354" s="422"/>
      <c r="L354" s="422"/>
      <c r="M354" s="421"/>
      <c r="N354" s="421"/>
      <c r="O354" s="421"/>
      <c r="P354" s="421"/>
      <c r="Q354" s="421"/>
      <c r="R354" s="421"/>
      <c r="S354" s="421"/>
      <c r="T354" s="421"/>
      <c r="U354" s="421"/>
      <c r="V354" s="421"/>
      <c r="W354" s="420"/>
      <c r="X354" s="419"/>
    </row>
    <row r="355" spans="1:24" s="404" customFormat="1" ht="65.25" customHeight="1" thickBot="1" x14ac:dyDescent="0.55000000000000004">
      <c r="A355" s="418" t="s">
        <v>428</v>
      </c>
      <c r="B355" s="417"/>
      <c r="C355" s="417"/>
      <c r="D355" s="417"/>
      <c r="E355" s="417"/>
      <c r="F355" s="417"/>
      <c r="G355" s="416">
        <f>SUM(G42:G354)</f>
        <v>200871.59643999994</v>
      </c>
      <c r="H355" s="416"/>
      <c r="I355" s="416">
        <f>SUM(I42:I354)</f>
        <v>0</v>
      </c>
      <c r="J355" s="416"/>
      <c r="K355" s="416"/>
      <c r="L355" s="416">
        <f>SUM(L42:L354)</f>
        <v>1217.8800000000001</v>
      </c>
      <c r="M355" s="416">
        <f>SUM(M42:M354)</f>
        <v>202089.47643999994</v>
      </c>
      <c r="N355" s="416">
        <f>SUM(N42:N354)</f>
        <v>7438.9300000000039</v>
      </c>
      <c r="O355" s="416">
        <f>SUM(O42:O354)</f>
        <v>250.19259374999999</v>
      </c>
      <c r="P355" s="416">
        <f>SUM(P42:P354)</f>
        <v>0</v>
      </c>
      <c r="Q355" s="416"/>
      <c r="R355" s="416">
        <f>SUM(R42:R354)</f>
        <v>0</v>
      </c>
      <c r="S355" s="416"/>
      <c r="T355" s="416">
        <f>SUM(T42:T354)</f>
        <v>7689.1225937500039</v>
      </c>
      <c r="U355" s="416">
        <f>SUM(U42:U354)</f>
        <v>194400.35384625001</v>
      </c>
      <c r="V355" s="416">
        <f>SUM(V42:V354)</f>
        <v>2636.3800000000006</v>
      </c>
      <c r="W355" s="416">
        <f>SUM(W42:W354)</f>
        <v>191763.97384624998</v>
      </c>
    </row>
    <row r="356" spans="1:24" s="404" customFormat="1" ht="65.25" customHeight="1" thickBot="1" x14ac:dyDescent="0.55000000000000004">
      <c r="G356" s="413" t="s">
        <v>46</v>
      </c>
      <c r="H356" s="412" t="s">
        <v>427</v>
      </c>
      <c r="I356" s="415" t="s">
        <v>66</v>
      </c>
      <c r="J356" s="413" t="s">
        <v>67</v>
      </c>
      <c r="K356" s="412" t="s">
        <v>426</v>
      </c>
      <c r="L356" s="412" t="s">
        <v>425</v>
      </c>
      <c r="M356" s="413" t="s">
        <v>35</v>
      </c>
      <c r="N356" s="414" t="s">
        <v>63</v>
      </c>
      <c r="O356" s="413" t="s">
        <v>40</v>
      </c>
      <c r="P356" s="412" t="s">
        <v>424</v>
      </c>
      <c r="Q356" s="412" t="s">
        <v>423</v>
      </c>
      <c r="R356" s="412" t="s">
        <v>422</v>
      </c>
      <c r="S356" s="412" t="s">
        <v>421</v>
      </c>
      <c r="T356" s="411" t="s">
        <v>35</v>
      </c>
      <c r="U356" s="411" t="s">
        <v>58</v>
      </c>
      <c r="V356" s="410" t="s">
        <v>420</v>
      </c>
      <c r="W356" s="409" t="s">
        <v>419</v>
      </c>
    </row>
    <row r="357" spans="1:24" s="404" customFormat="1" ht="65.25" customHeight="1" thickBot="1" x14ac:dyDescent="0.55000000000000004">
      <c r="A357" s="408" t="s">
        <v>418</v>
      </c>
      <c r="B357" s="407"/>
      <c r="C357" s="407"/>
      <c r="D357" s="406"/>
      <c r="E357" s="406"/>
      <c r="F357" s="406"/>
      <c r="G357" s="405">
        <f>G355+G37</f>
        <v>254261.09643999994</v>
      </c>
      <c r="H357" s="405">
        <f>H355+H37</f>
        <v>0</v>
      </c>
      <c r="I357" s="405">
        <f>I355+I37</f>
        <v>0</v>
      </c>
      <c r="J357" s="405">
        <f>J355+J37</f>
        <v>0</v>
      </c>
      <c r="K357" s="405">
        <f>K355+K37</f>
        <v>0</v>
      </c>
      <c r="L357" s="405">
        <f>L355+L37</f>
        <v>1358.5900000000001</v>
      </c>
      <c r="M357" s="405">
        <f>M355+M37</f>
        <v>255619.68643999996</v>
      </c>
      <c r="N357" s="405">
        <f>N355+N37</f>
        <v>11700.880000000005</v>
      </c>
      <c r="O357" s="405">
        <f>O355+O37</f>
        <v>297.27259375</v>
      </c>
      <c r="P357" s="405">
        <f>P355+P37</f>
        <v>0</v>
      </c>
      <c r="Q357" s="405">
        <f>Q355+Q37</f>
        <v>0</v>
      </c>
      <c r="R357" s="405">
        <f>R355+R37</f>
        <v>0</v>
      </c>
      <c r="S357" s="405">
        <f>S355+S37</f>
        <v>0</v>
      </c>
      <c r="T357" s="405">
        <f>T355+T37</f>
        <v>11998.152593750005</v>
      </c>
      <c r="U357" s="405">
        <f>U355+U37</f>
        <v>243621.53384625004</v>
      </c>
      <c r="V357" s="405">
        <f>V355+V37</f>
        <v>3809.4200000000005</v>
      </c>
      <c r="W357" s="405">
        <f>W355+W37</f>
        <v>239812.11384624999</v>
      </c>
    </row>
    <row r="358" spans="1:24" s="404" customFormat="1" ht="65.25" customHeight="1" x14ac:dyDescent="0.45"/>
    <row r="359" spans="1:24" s="404" customFormat="1" ht="65.25" customHeight="1" x14ac:dyDescent="0.45"/>
    <row r="360" spans="1:24" s="404" customFormat="1" ht="65.25" customHeight="1" x14ac:dyDescent="0.45"/>
    <row r="361" spans="1:24" s="404" customFormat="1" ht="65.25" customHeight="1" x14ac:dyDescent="0.45"/>
    <row r="362" spans="1:24" s="404" customFormat="1" ht="65.25" customHeight="1" x14ac:dyDescent="0.45"/>
    <row r="363" spans="1:24" s="404" customFormat="1" ht="65.25" customHeight="1" x14ac:dyDescent="0.45"/>
    <row r="364" spans="1:24" s="404" customFormat="1" ht="65.25" customHeight="1" x14ac:dyDescent="0.45"/>
    <row r="365" spans="1:24" s="404" customFormat="1" ht="65.25" customHeight="1" x14ac:dyDescent="0.45"/>
    <row r="366" spans="1:24" s="404" customFormat="1" ht="65.25" customHeight="1" x14ac:dyDescent="0.45"/>
    <row r="367" spans="1:24" s="404" customFormat="1" ht="65.25" customHeight="1" x14ac:dyDescent="0.45"/>
    <row r="368" spans="1:24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="404" customFormat="1" ht="65.25" customHeight="1" x14ac:dyDescent="0.45"/>
    <row r="498" s="404" customFormat="1" ht="65.25" customHeight="1" x14ac:dyDescent="0.45"/>
    <row r="499" s="404" customFormat="1" ht="65.25" customHeight="1" x14ac:dyDescent="0.45"/>
    <row r="500" s="404" customFormat="1" ht="65.25" customHeight="1" x14ac:dyDescent="0.45"/>
    <row r="501" s="404" customFormat="1" ht="65.25" customHeight="1" x14ac:dyDescent="0.45"/>
    <row r="502" s="404" customFormat="1" ht="65.25" customHeight="1" x14ac:dyDescent="0.45"/>
    <row r="503" s="404" customFormat="1" ht="65.25" customHeight="1" x14ac:dyDescent="0.45"/>
    <row r="504" s="404" customFormat="1" ht="65.25" customHeight="1" x14ac:dyDescent="0.45"/>
    <row r="505" s="404" customFormat="1" ht="65.25" customHeight="1" x14ac:dyDescent="0.45"/>
    <row r="506" s="404" customFormat="1" ht="65.25" customHeight="1" x14ac:dyDescent="0.45"/>
    <row r="507" s="404" customFormat="1" ht="65.25" customHeight="1" x14ac:dyDescent="0.45"/>
    <row r="508" s="404" customFormat="1" ht="65.25" customHeight="1" x14ac:dyDescent="0.45"/>
    <row r="509" s="404" customFormat="1" ht="65.25" customHeight="1" x14ac:dyDescent="0.45"/>
    <row r="510" s="404" customFormat="1" ht="65.25" customHeight="1" x14ac:dyDescent="0.45"/>
    <row r="511" s="404" customFormat="1" ht="65.25" customHeight="1" x14ac:dyDescent="0.45"/>
    <row r="512" s="404" customFormat="1" ht="65.25" customHeight="1" x14ac:dyDescent="0.45"/>
    <row r="513" s="404" customFormat="1" ht="65.25" customHeight="1" x14ac:dyDescent="0.45"/>
    <row r="514" s="404" customFormat="1" ht="65.25" customHeight="1" x14ac:dyDescent="0.45"/>
    <row r="515" s="404" customFormat="1" ht="65.25" customHeight="1" x14ac:dyDescent="0.45"/>
    <row r="516" s="404" customFormat="1" ht="65.25" customHeight="1" x14ac:dyDescent="0.45"/>
    <row r="517" s="404" customFormat="1" ht="65.25" customHeight="1" x14ac:dyDescent="0.45"/>
    <row r="518" s="404" customFormat="1" ht="65.25" customHeight="1" x14ac:dyDescent="0.45"/>
    <row r="519" s="404" customFormat="1" ht="65.25" customHeight="1" x14ac:dyDescent="0.45"/>
    <row r="520" s="404" customFormat="1" ht="65.25" customHeight="1" x14ac:dyDescent="0.45"/>
    <row r="521" s="404" customFormat="1" ht="65.25" customHeight="1" x14ac:dyDescent="0.45"/>
    <row r="522" s="404" customFormat="1" ht="65.25" customHeight="1" x14ac:dyDescent="0.45"/>
    <row r="523" s="404" customFormat="1" ht="65.25" customHeight="1" x14ac:dyDescent="0.45"/>
    <row r="524" s="404" customFormat="1" ht="65.25" customHeight="1" x14ac:dyDescent="0.45"/>
    <row r="525" s="404" customFormat="1" ht="65.25" customHeight="1" x14ac:dyDescent="0.45"/>
    <row r="526" s="404" customFormat="1" ht="65.25" customHeight="1" x14ac:dyDescent="0.45"/>
    <row r="527" s="404" customFormat="1" ht="65.25" customHeight="1" x14ac:dyDescent="0.45"/>
    <row r="528" s="404" customFormat="1" ht="65.25" customHeight="1" x14ac:dyDescent="0.45"/>
    <row r="529" s="404" customFormat="1" ht="65.25" customHeight="1" x14ac:dyDescent="0.45"/>
    <row r="530" s="404" customFormat="1" ht="65.25" customHeight="1" x14ac:dyDescent="0.45"/>
    <row r="531" s="404" customFormat="1" ht="65.25" customHeight="1" x14ac:dyDescent="0.45"/>
    <row r="532" s="404" customFormat="1" ht="65.25" customHeight="1" x14ac:dyDescent="0.45"/>
    <row r="533" s="404" customFormat="1" ht="65.25" customHeight="1" x14ac:dyDescent="0.45"/>
    <row r="534" s="404" customFormat="1" ht="65.25" customHeight="1" x14ac:dyDescent="0.45"/>
    <row r="535" s="404" customFormat="1" ht="65.25" customHeight="1" x14ac:dyDescent="0.45"/>
    <row r="536" s="404" customFormat="1" ht="65.25" customHeight="1" x14ac:dyDescent="0.45"/>
    <row r="537" s="404" customFormat="1" ht="65.25" customHeight="1" x14ac:dyDescent="0.45"/>
    <row r="538" s="404" customFormat="1" ht="65.25" customHeight="1" x14ac:dyDescent="0.45"/>
    <row r="539" s="404" customFormat="1" ht="65.25" customHeight="1" x14ac:dyDescent="0.45"/>
    <row r="540" s="404" customFormat="1" ht="65.25" customHeight="1" x14ac:dyDescent="0.45"/>
    <row r="541" s="404" customFormat="1" ht="65.25" customHeight="1" x14ac:dyDescent="0.45"/>
    <row r="542" s="404" customFormat="1" ht="65.25" customHeight="1" x14ac:dyDescent="0.45"/>
    <row r="543" s="404" customFormat="1" ht="65.25" customHeight="1" x14ac:dyDescent="0.45"/>
    <row r="544" s="404" customFormat="1" ht="65.25" customHeight="1" x14ac:dyDescent="0.45"/>
    <row r="545" s="404" customFormat="1" ht="65.25" customHeight="1" x14ac:dyDescent="0.45"/>
    <row r="546" s="404" customFormat="1" ht="65.25" customHeight="1" x14ac:dyDescent="0.45"/>
    <row r="547" s="404" customFormat="1" ht="65.25" customHeight="1" x14ac:dyDescent="0.45"/>
    <row r="548" s="404" customFormat="1" ht="65.25" customHeight="1" x14ac:dyDescent="0.45"/>
    <row r="549" s="404" customFormat="1" ht="65.25" customHeight="1" x14ac:dyDescent="0.45"/>
    <row r="550" s="404" customFormat="1" ht="65.25" customHeight="1" x14ac:dyDescent="0.45"/>
    <row r="551" s="404" customFormat="1" ht="65.25" customHeight="1" x14ac:dyDescent="0.45"/>
    <row r="552" s="404" customFormat="1" ht="65.25" customHeight="1" x14ac:dyDescent="0.45"/>
    <row r="553" s="404" customFormat="1" ht="65.25" customHeight="1" x14ac:dyDescent="0.45"/>
    <row r="554" s="404" customFormat="1" ht="65.25" customHeight="1" x14ac:dyDescent="0.45"/>
    <row r="555" s="404" customFormat="1" ht="65.25" customHeight="1" x14ac:dyDescent="0.45"/>
    <row r="556" s="404" customFormat="1" ht="65.25" customHeight="1" x14ac:dyDescent="0.45"/>
    <row r="557" s="404" customFormat="1" ht="65.25" customHeight="1" x14ac:dyDescent="0.45"/>
    <row r="558" s="404" customFormat="1" ht="65.25" customHeight="1" x14ac:dyDescent="0.45"/>
    <row r="559" s="404" customFormat="1" ht="65.25" customHeight="1" x14ac:dyDescent="0.45"/>
    <row r="560" s="404" customFormat="1" ht="65.25" customHeight="1" x14ac:dyDescent="0.45"/>
    <row r="561" s="404" customFormat="1" ht="65.25" customHeight="1" x14ac:dyDescent="0.45"/>
    <row r="562" s="404" customFormat="1" ht="65.25" customHeight="1" x14ac:dyDescent="0.45"/>
    <row r="563" s="404" customFormat="1" ht="65.25" customHeight="1" x14ac:dyDescent="0.45"/>
    <row r="564" s="404" customFormat="1" ht="65.25" customHeight="1" x14ac:dyDescent="0.45"/>
    <row r="565" s="404" customFormat="1" ht="65.25" customHeight="1" x14ac:dyDescent="0.45"/>
    <row r="566" s="404" customFormat="1" ht="65.25" customHeight="1" x14ac:dyDescent="0.45"/>
    <row r="567" s="404" customFormat="1" ht="65.25" customHeight="1" x14ac:dyDescent="0.45"/>
    <row r="568" s="404" customFormat="1" ht="65.25" customHeight="1" x14ac:dyDescent="0.45"/>
    <row r="569" s="404" customFormat="1" ht="65.25" customHeight="1" x14ac:dyDescent="0.45"/>
    <row r="570" s="404" customFormat="1" ht="65.25" customHeight="1" x14ac:dyDescent="0.45"/>
    <row r="571" s="404" customFormat="1" ht="65.25" customHeight="1" x14ac:dyDescent="0.45"/>
    <row r="572" s="404" customFormat="1" ht="65.25" customHeight="1" x14ac:dyDescent="0.45"/>
    <row r="573" s="404" customFormat="1" ht="65.25" customHeight="1" x14ac:dyDescent="0.45"/>
    <row r="574" s="404" customFormat="1" ht="65.25" customHeight="1" x14ac:dyDescent="0.45"/>
    <row r="575" s="404" customFormat="1" ht="65.25" customHeight="1" x14ac:dyDescent="0.45"/>
    <row r="576" s="404" customFormat="1" ht="65.25" customHeight="1" x14ac:dyDescent="0.45"/>
    <row r="577" s="404" customFormat="1" ht="65.25" customHeight="1" x14ac:dyDescent="0.45"/>
    <row r="578" s="404" customFormat="1" ht="65.25" customHeight="1" x14ac:dyDescent="0.45"/>
    <row r="579" s="404" customFormat="1" ht="65.25" customHeight="1" x14ac:dyDescent="0.45"/>
    <row r="580" s="404" customFormat="1" ht="65.25" customHeight="1" x14ac:dyDescent="0.45"/>
    <row r="581" s="404" customFormat="1" ht="65.25" customHeight="1" x14ac:dyDescent="0.45"/>
    <row r="582" s="404" customFormat="1" ht="65.25" customHeight="1" x14ac:dyDescent="0.45"/>
    <row r="583" s="404" customFormat="1" ht="65.25" customHeight="1" x14ac:dyDescent="0.45"/>
    <row r="584" s="404" customFormat="1" ht="65.25" customHeight="1" x14ac:dyDescent="0.45"/>
    <row r="585" s="404" customFormat="1" ht="65.25" customHeight="1" x14ac:dyDescent="0.45"/>
    <row r="586" s="404" customFormat="1" ht="65.25" customHeight="1" x14ac:dyDescent="0.45"/>
    <row r="587" s="404" customFormat="1" ht="65.25" customHeight="1" x14ac:dyDescent="0.45"/>
    <row r="588" s="404" customFormat="1" ht="65.25" customHeight="1" x14ac:dyDescent="0.45"/>
    <row r="589" s="404" customFormat="1" ht="65.25" customHeight="1" x14ac:dyDescent="0.45"/>
    <row r="590" s="404" customFormat="1" ht="65.25" customHeight="1" x14ac:dyDescent="0.45"/>
    <row r="591" s="404" customFormat="1" ht="65.25" customHeight="1" x14ac:dyDescent="0.45"/>
    <row r="592" s="404" customFormat="1" ht="65.25" customHeight="1" x14ac:dyDescent="0.45"/>
    <row r="593" s="404" customFormat="1" ht="65.25" customHeight="1" x14ac:dyDescent="0.45"/>
    <row r="594" s="404" customFormat="1" ht="65.25" customHeight="1" x14ac:dyDescent="0.45"/>
    <row r="595" s="404" customFormat="1" ht="65.25" customHeight="1" x14ac:dyDescent="0.45"/>
    <row r="596" s="404" customFormat="1" ht="65.25" customHeight="1" x14ac:dyDescent="0.45"/>
    <row r="597" s="404" customFormat="1" ht="65.25" customHeight="1" x14ac:dyDescent="0.45"/>
    <row r="598" s="404" customFormat="1" ht="65.25" customHeight="1" x14ac:dyDescent="0.45"/>
    <row r="599" s="404" customFormat="1" ht="65.25" customHeight="1" x14ac:dyDescent="0.45"/>
    <row r="600" s="404" customFormat="1" ht="65.25" customHeight="1" x14ac:dyDescent="0.45"/>
    <row r="601" s="404" customFormat="1" ht="65.25" customHeight="1" x14ac:dyDescent="0.45"/>
    <row r="602" s="404" customFormat="1" ht="65.25" customHeight="1" x14ac:dyDescent="0.45"/>
    <row r="603" s="404" customFormat="1" ht="65.25" customHeight="1" x14ac:dyDescent="0.45"/>
    <row r="604" s="404" customFormat="1" ht="65.25" customHeight="1" x14ac:dyDescent="0.45"/>
    <row r="605" s="404" customFormat="1" ht="65.25" customHeight="1" x14ac:dyDescent="0.45"/>
    <row r="606" s="404" customFormat="1" ht="65.25" customHeight="1" x14ac:dyDescent="0.45"/>
    <row r="607" s="404" customFormat="1" ht="65.25" customHeight="1" x14ac:dyDescent="0.45"/>
    <row r="608" s="404" customFormat="1" ht="65.25" customHeight="1" x14ac:dyDescent="0.45"/>
    <row r="609" s="404" customFormat="1" ht="65.25" customHeight="1" x14ac:dyDescent="0.45"/>
    <row r="610" s="404" customFormat="1" ht="65.25" customHeight="1" x14ac:dyDescent="0.45"/>
    <row r="611" s="404" customFormat="1" ht="65.25" customHeight="1" x14ac:dyDescent="0.45"/>
    <row r="612" s="404" customFormat="1" ht="65.25" customHeight="1" x14ac:dyDescent="0.45"/>
    <row r="613" s="404" customFormat="1" ht="65.25" customHeight="1" x14ac:dyDescent="0.45"/>
    <row r="614" s="404" customFormat="1" ht="65.25" customHeight="1" x14ac:dyDescent="0.45"/>
    <row r="615" s="404" customFormat="1" ht="65.25" customHeight="1" x14ac:dyDescent="0.45"/>
    <row r="616" s="404" customFormat="1" ht="65.25" customHeight="1" x14ac:dyDescent="0.45"/>
    <row r="617" s="404" customFormat="1" ht="65.25" customHeight="1" x14ac:dyDescent="0.45"/>
    <row r="618" s="404" customFormat="1" ht="65.25" customHeight="1" x14ac:dyDescent="0.45"/>
    <row r="619" s="404" customFormat="1" ht="65.25" customHeight="1" x14ac:dyDescent="0.45"/>
    <row r="620" s="404" customFormat="1" ht="65.25" customHeight="1" x14ac:dyDescent="0.45"/>
    <row r="621" s="404" customFormat="1" ht="65.25" customHeight="1" x14ac:dyDescent="0.45"/>
    <row r="622" s="404" customFormat="1" ht="65.25" customHeight="1" x14ac:dyDescent="0.45"/>
    <row r="623" s="404" customFormat="1" ht="65.25" customHeight="1" x14ac:dyDescent="0.45"/>
    <row r="624" s="404" customFormat="1" ht="65.25" customHeight="1" x14ac:dyDescent="0.45"/>
    <row r="625" s="404" customFormat="1" ht="65.25" customHeight="1" x14ac:dyDescent="0.45"/>
    <row r="626" s="404" customFormat="1" ht="65.25" customHeight="1" x14ac:dyDescent="0.45"/>
    <row r="627" s="404" customFormat="1" ht="65.25" customHeight="1" x14ac:dyDescent="0.45"/>
    <row r="628" s="404" customFormat="1" ht="65.25" customHeight="1" x14ac:dyDescent="0.45"/>
    <row r="629" s="404" customFormat="1" ht="65.25" customHeight="1" x14ac:dyDescent="0.45"/>
    <row r="630" s="404" customFormat="1" ht="65.25" customHeight="1" x14ac:dyDescent="0.45"/>
    <row r="631" s="404" customFormat="1" ht="65.25" customHeight="1" x14ac:dyDescent="0.45"/>
    <row r="632" s="404" customFormat="1" ht="65.25" customHeight="1" x14ac:dyDescent="0.45"/>
    <row r="633" s="404" customFormat="1" ht="65.25" customHeight="1" x14ac:dyDescent="0.45"/>
    <row r="634" s="404" customFormat="1" ht="65.25" customHeight="1" x14ac:dyDescent="0.45"/>
    <row r="635" s="404" customFormat="1" ht="65.25" customHeight="1" x14ac:dyDescent="0.45"/>
    <row r="636" s="404" customFormat="1" ht="65.25" customHeight="1" x14ac:dyDescent="0.45"/>
    <row r="637" s="404" customFormat="1" ht="65.25" customHeight="1" x14ac:dyDescent="0.45"/>
    <row r="638" s="404" customFormat="1" ht="65.25" customHeight="1" x14ac:dyDescent="0.45"/>
    <row r="639" s="404" customFormat="1" ht="65.25" customHeight="1" x14ac:dyDescent="0.45"/>
    <row r="640" s="404" customFormat="1" ht="65.25" customHeight="1" x14ac:dyDescent="0.45"/>
    <row r="641" s="404" customFormat="1" ht="65.25" customHeight="1" x14ac:dyDescent="0.45"/>
    <row r="642" s="404" customFormat="1" ht="65.25" customHeight="1" x14ac:dyDescent="0.45"/>
    <row r="643" s="404" customFormat="1" ht="65.25" customHeight="1" x14ac:dyDescent="0.45"/>
    <row r="644" s="404" customFormat="1" ht="65.25" customHeight="1" x14ac:dyDescent="0.45"/>
    <row r="645" s="404" customFormat="1" ht="65.25" customHeight="1" x14ac:dyDescent="0.45"/>
    <row r="646" s="404" customFormat="1" ht="65.25" customHeight="1" x14ac:dyDescent="0.45"/>
    <row r="647" s="404" customFormat="1" ht="65.25" customHeight="1" x14ac:dyDescent="0.45"/>
    <row r="648" s="404" customFormat="1" ht="65.25" customHeight="1" x14ac:dyDescent="0.45"/>
    <row r="649" s="404" customFormat="1" ht="65.25" customHeight="1" x14ac:dyDescent="0.45"/>
    <row r="650" s="404" customFormat="1" ht="65.25" customHeight="1" x14ac:dyDescent="0.45"/>
    <row r="651" s="404" customFormat="1" ht="65.25" customHeight="1" x14ac:dyDescent="0.45"/>
    <row r="652" s="404" customFormat="1" ht="65.25" customHeight="1" x14ac:dyDescent="0.45"/>
    <row r="653" s="404" customFormat="1" ht="65.25" customHeight="1" x14ac:dyDescent="0.45"/>
    <row r="654" s="404" customFormat="1" ht="65.25" customHeight="1" x14ac:dyDescent="0.45"/>
    <row r="655" s="404" customFormat="1" ht="65.25" customHeight="1" x14ac:dyDescent="0.45"/>
    <row r="656" s="404" customFormat="1" ht="65.25" customHeight="1" x14ac:dyDescent="0.45"/>
    <row r="657" s="404" customFormat="1" ht="65.25" customHeight="1" x14ac:dyDescent="0.45"/>
    <row r="658" s="404" customFormat="1" ht="65.25" customHeight="1" x14ac:dyDescent="0.45"/>
    <row r="659" s="404" customFormat="1" ht="65.25" customHeight="1" x14ac:dyDescent="0.45"/>
    <row r="660" s="404" customFormat="1" ht="65.25" customHeight="1" x14ac:dyDescent="0.45"/>
    <row r="661" s="404" customFormat="1" ht="65.25" customHeight="1" x14ac:dyDescent="0.45"/>
    <row r="662" s="404" customFormat="1" ht="65.25" customHeight="1" x14ac:dyDescent="0.45"/>
    <row r="663" s="404" customFormat="1" ht="65.25" customHeight="1" x14ac:dyDescent="0.45"/>
    <row r="664" s="404" customFormat="1" ht="65.25" customHeight="1" x14ac:dyDescent="0.45"/>
    <row r="665" s="404" customFormat="1" ht="65.25" customHeight="1" x14ac:dyDescent="0.45"/>
    <row r="666" s="404" customFormat="1" ht="65.25" customHeight="1" x14ac:dyDescent="0.45"/>
    <row r="667" s="404" customFormat="1" ht="65.25" customHeight="1" x14ac:dyDescent="0.45"/>
    <row r="668" s="404" customFormat="1" ht="65.25" customHeight="1" x14ac:dyDescent="0.45"/>
    <row r="669" s="404" customFormat="1" ht="65.25" customHeight="1" x14ac:dyDescent="0.45"/>
    <row r="670" s="404" customFormat="1" ht="65.25" customHeight="1" x14ac:dyDescent="0.45"/>
    <row r="671" s="404" customFormat="1" ht="65.25" customHeight="1" x14ac:dyDescent="0.45"/>
    <row r="672" s="404" customFormat="1" ht="65.25" customHeight="1" x14ac:dyDescent="0.45"/>
    <row r="673" spans="1:24" s="404" customFormat="1" ht="65.25" customHeight="1" x14ac:dyDescent="0.45"/>
    <row r="674" spans="1:24" s="404" customFormat="1" ht="65.25" customHeight="1" x14ac:dyDescent="0.45">
      <c r="A674" s="403"/>
      <c r="B674" s="403"/>
      <c r="C674" s="403"/>
      <c r="D674" s="403"/>
      <c r="E674" s="403"/>
      <c r="F674" s="403"/>
      <c r="G674" s="403"/>
      <c r="H674" s="403"/>
      <c r="I674" s="403"/>
      <c r="J674" s="403"/>
      <c r="K674" s="403"/>
      <c r="L674" s="403"/>
      <c r="M674" s="403"/>
      <c r="N674" s="403"/>
      <c r="O674" s="403"/>
      <c r="P674" s="403"/>
      <c r="Q674" s="403"/>
      <c r="R674" s="403"/>
      <c r="S674" s="403"/>
      <c r="T674" s="403"/>
      <c r="U674" s="403"/>
      <c r="V674" s="403"/>
      <c r="W674" s="403"/>
      <c r="X674" s="403"/>
    </row>
    <row r="675" spans="1:24" s="404" customFormat="1" ht="65.25" customHeight="1" x14ac:dyDescent="0.45">
      <c r="A675" s="403"/>
      <c r="B675" s="403"/>
      <c r="C675" s="403"/>
      <c r="D675" s="403"/>
      <c r="E675" s="403"/>
      <c r="F675" s="403"/>
      <c r="G675" s="403"/>
      <c r="H675" s="403"/>
      <c r="I675" s="403"/>
      <c r="J675" s="403"/>
      <c r="K675" s="403"/>
      <c r="L675" s="403"/>
      <c r="M675" s="403"/>
      <c r="N675" s="403"/>
      <c r="O675" s="403"/>
      <c r="P675" s="403"/>
      <c r="Q675" s="403"/>
      <c r="R675" s="403"/>
      <c r="S675" s="403"/>
      <c r="T675" s="403"/>
      <c r="U675" s="403"/>
      <c r="V675" s="403"/>
      <c r="W675" s="403"/>
      <c r="X675" s="403"/>
    </row>
    <row r="676" spans="1:24" s="404" customFormat="1" ht="65.25" customHeight="1" x14ac:dyDescent="0.45">
      <c r="A676" s="403"/>
      <c r="B676" s="403"/>
      <c r="C676" s="403"/>
      <c r="D676" s="403"/>
      <c r="E676" s="403"/>
      <c r="F676" s="403"/>
      <c r="G676" s="403"/>
      <c r="H676" s="403"/>
      <c r="I676" s="403"/>
      <c r="J676" s="403"/>
      <c r="K676" s="403"/>
      <c r="L676" s="403"/>
      <c r="M676" s="403"/>
      <c r="N676" s="403"/>
      <c r="O676" s="403"/>
      <c r="P676" s="403"/>
      <c r="Q676" s="403"/>
      <c r="R676" s="403"/>
      <c r="S676" s="403"/>
      <c r="T676" s="403"/>
      <c r="U676" s="403"/>
      <c r="V676" s="403"/>
      <c r="W676" s="403"/>
      <c r="X676" s="403"/>
    </row>
    <row r="677" spans="1:24" s="404" customFormat="1" ht="65.25" customHeight="1" x14ac:dyDescent="0.45">
      <c r="A677" s="403"/>
      <c r="B677" s="403"/>
      <c r="C677" s="403"/>
      <c r="D677" s="403"/>
      <c r="E677" s="403"/>
      <c r="F677" s="403"/>
      <c r="G677" s="403"/>
      <c r="H677" s="403"/>
      <c r="I677" s="403"/>
      <c r="J677" s="403"/>
      <c r="K677" s="403"/>
      <c r="L677" s="403"/>
      <c r="M677" s="403"/>
      <c r="N677" s="403"/>
      <c r="O677" s="403"/>
      <c r="P677" s="403"/>
      <c r="Q677" s="403"/>
      <c r="R677" s="403"/>
      <c r="S677" s="403"/>
      <c r="T677" s="403"/>
      <c r="U677" s="403"/>
      <c r="V677" s="403"/>
      <c r="W677" s="403"/>
      <c r="X677" s="403"/>
    </row>
    <row r="678" spans="1:24" s="404" customFormat="1" ht="65.25" customHeight="1" x14ac:dyDescent="0.45">
      <c r="A678" s="403"/>
      <c r="B678" s="403"/>
      <c r="C678" s="403"/>
      <c r="D678" s="403"/>
      <c r="E678" s="403"/>
      <c r="F678" s="403"/>
      <c r="G678" s="403"/>
      <c r="H678" s="403"/>
      <c r="I678" s="403"/>
      <c r="J678" s="403"/>
      <c r="K678" s="403"/>
      <c r="L678" s="403"/>
      <c r="M678" s="403"/>
      <c r="N678" s="403"/>
      <c r="O678" s="403"/>
      <c r="P678" s="403"/>
      <c r="Q678" s="403"/>
      <c r="R678" s="403"/>
      <c r="S678" s="403"/>
      <c r="T678" s="403"/>
      <c r="U678" s="403"/>
      <c r="V678" s="403"/>
      <c r="W678" s="403"/>
      <c r="X678" s="403"/>
    </row>
    <row r="679" spans="1:24" s="404" customFormat="1" ht="65.25" customHeight="1" x14ac:dyDescent="0.45">
      <c r="A679" s="403"/>
      <c r="B679" s="403"/>
      <c r="C679" s="403"/>
      <c r="D679" s="403"/>
      <c r="E679" s="403"/>
      <c r="F679" s="403"/>
      <c r="G679" s="403"/>
      <c r="H679" s="403"/>
      <c r="I679" s="403"/>
      <c r="J679" s="403"/>
      <c r="K679" s="403"/>
      <c r="L679" s="403"/>
      <c r="M679" s="403"/>
      <c r="N679" s="403"/>
      <c r="O679" s="403"/>
      <c r="P679" s="403"/>
      <c r="Q679" s="403"/>
      <c r="R679" s="403"/>
      <c r="S679" s="403"/>
      <c r="T679" s="403"/>
      <c r="U679" s="403"/>
      <c r="V679" s="403"/>
      <c r="W679" s="403"/>
      <c r="X679" s="403"/>
    </row>
    <row r="680" spans="1:24" s="404" customFormat="1" ht="65.25" customHeight="1" x14ac:dyDescent="0.45">
      <c r="A680" s="403"/>
      <c r="B680" s="403"/>
      <c r="C680" s="403"/>
      <c r="D680" s="403"/>
      <c r="E680" s="403"/>
      <c r="F680" s="403"/>
      <c r="G680" s="403"/>
      <c r="H680" s="403"/>
      <c r="I680" s="403"/>
      <c r="J680" s="403"/>
      <c r="K680" s="403"/>
      <c r="L680" s="403"/>
      <c r="M680" s="403"/>
      <c r="N680" s="403"/>
      <c r="O680" s="403"/>
      <c r="P680" s="403"/>
      <c r="Q680" s="403"/>
      <c r="R680" s="403"/>
      <c r="S680" s="403"/>
      <c r="T680" s="403"/>
      <c r="U680" s="403"/>
      <c r="V680" s="403"/>
      <c r="W680" s="403"/>
      <c r="X680" s="403"/>
    </row>
    <row r="681" spans="1:24" s="404" customFormat="1" ht="65.25" customHeight="1" x14ac:dyDescent="0.45">
      <c r="A681" s="403"/>
      <c r="B681" s="403"/>
      <c r="C681" s="403"/>
      <c r="D681" s="403"/>
      <c r="E681" s="403"/>
      <c r="F681" s="403"/>
      <c r="G681" s="403"/>
      <c r="H681" s="403"/>
      <c r="I681" s="403"/>
      <c r="J681" s="403"/>
      <c r="K681" s="403"/>
      <c r="L681" s="403"/>
      <c r="M681" s="403"/>
      <c r="N681" s="403"/>
      <c r="O681" s="403"/>
      <c r="P681" s="403"/>
      <c r="Q681" s="403"/>
      <c r="R681" s="403"/>
      <c r="S681" s="403"/>
      <c r="T681" s="403"/>
      <c r="U681" s="403"/>
      <c r="V681" s="403"/>
      <c r="W681" s="403"/>
      <c r="X681" s="403"/>
    </row>
    <row r="682" spans="1:24" s="404" customFormat="1" ht="65.25" customHeight="1" x14ac:dyDescent="0.45">
      <c r="A682" s="403"/>
      <c r="B682" s="403"/>
      <c r="C682" s="403"/>
      <c r="D682" s="403"/>
      <c r="E682" s="403"/>
      <c r="F682" s="403"/>
      <c r="G682" s="403"/>
      <c r="H682" s="403"/>
      <c r="I682" s="403"/>
      <c r="J682" s="403"/>
      <c r="K682" s="403"/>
      <c r="L682" s="403"/>
      <c r="M682" s="403"/>
      <c r="N682" s="403"/>
      <c r="O682" s="403"/>
      <c r="P682" s="403"/>
      <c r="Q682" s="403"/>
      <c r="R682" s="403"/>
      <c r="S682" s="403"/>
      <c r="T682" s="403"/>
      <c r="U682" s="403"/>
      <c r="V682" s="403"/>
      <c r="W682" s="403"/>
      <c r="X682" s="403"/>
    </row>
    <row r="683" spans="1:24" s="404" customFormat="1" ht="65.25" customHeight="1" x14ac:dyDescent="0.45">
      <c r="A683" s="403"/>
      <c r="B683" s="403"/>
      <c r="C683" s="403"/>
      <c r="D683" s="403"/>
      <c r="E683" s="403"/>
      <c r="F683" s="403"/>
      <c r="G683" s="403"/>
      <c r="H683" s="403"/>
      <c r="I683" s="403"/>
      <c r="J683" s="403"/>
      <c r="K683" s="403"/>
      <c r="L683" s="403"/>
      <c r="M683" s="403"/>
      <c r="N683" s="403"/>
      <c r="O683" s="403"/>
      <c r="P683" s="403"/>
      <c r="Q683" s="403"/>
      <c r="R683" s="403"/>
      <c r="S683" s="403"/>
      <c r="T683" s="403"/>
      <c r="U683" s="403"/>
      <c r="V683" s="403"/>
      <c r="W683" s="403"/>
      <c r="X683" s="403"/>
    </row>
    <row r="684" spans="1:24" s="404" customFormat="1" ht="65.25" customHeight="1" x14ac:dyDescent="0.45">
      <c r="A684" s="403"/>
      <c r="B684" s="403"/>
      <c r="C684" s="403"/>
      <c r="D684" s="403"/>
      <c r="E684" s="403"/>
      <c r="F684" s="403"/>
      <c r="G684" s="403"/>
      <c r="H684" s="403"/>
      <c r="I684" s="403"/>
      <c r="J684" s="403"/>
      <c r="K684" s="403"/>
      <c r="L684" s="403"/>
      <c r="M684" s="403"/>
      <c r="N684" s="403"/>
      <c r="O684" s="403"/>
      <c r="P684" s="403"/>
      <c r="Q684" s="403"/>
      <c r="R684" s="403"/>
      <c r="S684" s="403"/>
      <c r="T684" s="403"/>
      <c r="U684" s="403"/>
      <c r="V684" s="403"/>
      <c r="W684" s="403"/>
      <c r="X684" s="403"/>
    </row>
    <row r="685" spans="1:24" s="404" customFormat="1" ht="65.25" customHeight="1" x14ac:dyDescent="0.45">
      <c r="A685" s="403"/>
      <c r="B685" s="403"/>
      <c r="C685" s="403"/>
      <c r="D685" s="403"/>
      <c r="E685" s="403"/>
      <c r="F685" s="403"/>
      <c r="G685" s="403"/>
      <c r="H685" s="403"/>
      <c r="I685" s="403"/>
      <c r="J685" s="403"/>
      <c r="K685" s="403"/>
      <c r="L685" s="403"/>
      <c r="M685" s="403"/>
      <c r="N685" s="403"/>
      <c r="O685" s="403"/>
      <c r="P685" s="403"/>
      <c r="Q685" s="403"/>
      <c r="R685" s="403"/>
      <c r="S685" s="403"/>
      <c r="T685" s="403"/>
      <c r="U685" s="403"/>
      <c r="V685" s="403"/>
      <c r="W685" s="403"/>
      <c r="X685" s="403"/>
    </row>
    <row r="686" spans="1:24" s="404" customFormat="1" ht="65.25" customHeight="1" x14ac:dyDescent="0.45">
      <c r="A686" s="403"/>
      <c r="B686" s="403"/>
      <c r="C686" s="403"/>
      <c r="D686" s="403"/>
      <c r="E686" s="403"/>
      <c r="F686" s="403"/>
      <c r="G686" s="403"/>
      <c r="H686" s="403"/>
      <c r="I686" s="403"/>
      <c r="J686" s="403"/>
      <c r="K686" s="403"/>
      <c r="L686" s="403"/>
      <c r="M686" s="403"/>
      <c r="N686" s="403"/>
      <c r="O686" s="403"/>
      <c r="P686" s="403"/>
      <c r="Q686" s="403"/>
      <c r="R686" s="403"/>
      <c r="S686" s="403"/>
      <c r="T686" s="403"/>
      <c r="U686" s="403"/>
      <c r="V686" s="403"/>
      <c r="W686" s="403"/>
      <c r="X686" s="403"/>
    </row>
    <row r="687" spans="1:24" s="404" customFormat="1" ht="65.25" customHeight="1" x14ac:dyDescent="0.45">
      <c r="A687" s="403"/>
      <c r="B687" s="403"/>
      <c r="C687" s="403"/>
      <c r="D687" s="403"/>
      <c r="E687" s="403"/>
      <c r="F687" s="403"/>
      <c r="G687" s="403"/>
      <c r="H687" s="403"/>
      <c r="I687" s="403"/>
      <c r="J687" s="403"/>
      <c r="K687" s="403"/>
      <c r="L687" s="403"/>
      <c r="M687" s="403"/>
      <c r="N687" s="403"/>
      <c r="O687" s="403"/>
      <c r="P687" s="403"/>
      <c r="Q687" s="403"/>
      <c r="R687" s="403"/>
      <c r="S687" s="403"/>
      <c r="T687" s="403"/>
      <c r="U687" s="403"/>
      <c r="V687" s="403"/>
      <c r="W687" s="403"/>
      <c r="X687" s="403"/>
    </row>
    <row r="688" spans="1:24" s="404" customFormat="1" ht="65.25" customHeight="1" x14ac:dyDescent="0.45">
      <c r="A688" s="403"/>
      <c r="B688" s="403"/>
      <c r="C688" s="403"/>
      <c r="D688" s="403"/>
      <c r="E688" s="403"/>
      <c r="F688" s="403"/>
      <c r="G688" s="403"/>
      <c r="H688" s="403"/>
      <c r="I688" s="403"/>
      <c r="J688" s="403"/>
      <c r="K688" s="403"/>
      <c r="L688" s="403"/>
      <c r="M688" s="403"/>
      <c r="N688" s="403"/>
      <c r="O688" s="403"/>
      <c r="P688" s="403"/>
      <c r="Q688" s="403"/>
      <c r="R688" s="403"/>
      <c r="S688" s="403"/>
      <c r="T688" s="403"/>
      <c r="U688" s="403"/>
      <c r="V688" s="403"/>
      <c r="W688" s="403"/>
      <c r="X688" s="403"/>
    </row>
    <row r="689" spans="1:24" s="404" customFormat="1" ht="65.25" customHeight="1" x14ac:dyDescent="0.45">
      <c r="A689" s="403"/>
      <c r="B689" s="403"/>
      <c r="C689" s="403"/>
      <c r="D689" s="403"/>
      <c r="E689" s="403"/>
      <c r="F689" s="403"/>
      <c r="G689" s="403"/>
      <c r="H689" s="403"/>
      <c r="I689" s="403"/>
      <c r="J689" s="403"/>
      <c r="K689" s="403"/>
      <c r="L689" s="403"/>
      <c r="M689" s="403"/>
      <c r="N689" s="403"/>
      <c r="O689" s="403"/>
      <c r="P689" s="403"/>
      <c r="Q689" s="403"/>
      <c r="R689" s="403"/>
      <c r="S689" s="403"/>
      <c r="T689" s="403"/>
      <c r="U689" s="403"/>
      <c r="V689" s="403"/>
      <c r="W689" s="403"/>
      <c r="X689" s="403"/>
    </row>
    <row r="690" spans="1:24" s="404" customFormat="1" ht="65.25" customHeight="1" x14ac:dyDescent="0.45">
      <c r="A690" s="403"/>
      <c r="B690" s="403"/>
      <c r="C690" s="403"/>
      <c r="D690" s="403"/>
      <c r="E690" s="403"/>
      <c r="F690" s="403"/>
      <c r="G690" s="403"/>
      <c r="H690" s="403"/>
      <c r="I690" s="403"/>
      <c r="J690" s="403"/>
      <c r="K690" s="403"/>
      <c r="L690" s="403"/>
      <c r="M690" s="403"/>
      <c r="N690" s="403"/>
      <c r="O690" s="403"/>
      <c r="P690" s="403"/>
      <c r="Q690" s="403"/>
      <c r="R690" s="403"/>
      <c r="S690" s="403"/>
      <c r="T690" s="403"/>
      <c r="U690" s="403"/>
      <c r="V690" s="403"/>
      <c r="W690" s="403"/>
      <c r="X690" s="403"/>
    </row>
    <row r="691" spans="1:24" s="404" customFormat="1" ht="65.25" customHeight="1" x14ac:dyDescent="0.45">
      <c r="A691" s="403"/>
      <c r="B691" s="403"/>
      <c r="C691" s="403"/>
      <c r="D691" s="403"/>
      <c r="E691" s="403"/>
      <c r="F691" s="403"/>
      <c r="G691" s="403"/>
      <c r="H691" s="403"/>
      <c r="I691" s="403"/>
      <c r="J691" s="403"/>
      <c r="K691" s="403"/>
      <c r="L691" s="403"/>
      <c r="M691" s="403"/>
      <c r="N691" s="403"/>
      <c r="O691" s="403"/>
      <c r="P691" s="403"/>
      <c r="Q691" s="403"/>
      <c r="R691" s="403"/>
      <c r="S691" s="403"/>
      <c r="T691" s="403"/>
      <c r="U691" s="403"/>
      <c r="V691" s="403"/>
      <c r="W691" s="403"/>
      <c r="X691" s="403"/>
    </row>
    <row r="692" spans="1:24" s="404" customFormat="1" ht="65.25" customHeight="1" x14ac:dyDescent="0.45">
      <c r="A692" s="403"/>
      <c r="B692" s="403"/>
      <c r="C692" s="403"/>
      <c r="D692" s="403"/>
      <c r="E692" s="403"/>
      <c r="F692" s="403"/>
      <c r="G692" s="403"/>
      <c r="H692" s="403"/>
      <c r="I692" s="403"/>
      <c r="J692" s="403"/>
      <c r="K692" s="403"/>
      <c r="L692" s="403"/>
      <c r="M692" s="403"/>
      <c r="N692" s="403"/>
      <c r="O692" s="403"/>
      <c r="P692" s="403"/>
      <c r="Q692" s="403"/>
      <c r="R692" s="403"/>
      <c r="S692" s="403"/>
      <c r="T692" s="403"/>
      <c r="U692" s="403"/>
      <c r="V692" s="403"/>
      <c r="W692" s="403"/>
      <c r="X692" s="403"/>
    </row>
    <row r="693" spans="1:24" s="404" customFormat="1" ht="65.25" customHeight="1" x14ac:dyDescent="0.45">
      <c r="A693" s="403"/>
      <c r="B693" s="403"/>
      <c r="C693" s="403"/>
      <c r="D693" s="403"/>
      <c r="E693" s="403"/>
      <c r="F693" s="403"/>
      <c r="G693" s="403"/>
      <c r="H693" s="403"/>
      <c r="I693" s="403"/>
      <c r="J693" s="403"/>
      <c r="K693" s="403"/>
      <c r="L693" s="403"/>
      <c r="M693" s="403"/>
      <c r="N693" s="403"/>
      <c r="O693" s="403"/>
      <c r="P693" s="403"/>
      <c r="Q693" s="403"/>
      <c r="R693" s="403"/>
      <c r="S693" s="403"/>
      <c r="T693" s="403"/>
      <c r="U693" s="403"/>
      <c r="V693" s="403"/>
      <c r="W693" s="403"/>
      <c r="X693" s="403"/>
    </row>
    <row r="694" spans="1:24" s="404" customFormat="1" ht="65.25" customHeight="1" x14ac:dyDescent="0.45">
      <c r="A694" s="403"/>
      <c r="B694" s="403"/>
      <c r="C694" s="403"/>
      <c r="D694" s="403"/>
      <c r="E694" s="403"/>
      <c r="F694" s="403"/>
      <c r="G694" s="403"/>
      <c r="H694" s="403"/>
      <c r="I694" s="403"/>
      <c r="J694" s="403"/>
      <c r="K694" s="403"/>
      <c r="L694" s="403"/>
      <c r="M694" s="403"/>
      <c r="N694" s="403"/>
      <c r="O694" s="403"/>
      <c r="P694" s="403"/>
      <c r="Q694" s="403"/>
      <c r="R694" s="403"/>
      <c r="S694" s="403"/>
      <c r="T694" s="403"/>
      <c r="U694" s="403"/>
      <c r="V694" s="403"/>
      <c r="W694" s="403"/>
      <c r="X694" s="403"/>
    </row>
    <row r="695" spans="1:24" s="404" customFormat="1" ht="65.25" customHeight="1" x14ac:dyDescent="0.45">
      <c r="A695" s="403"/>
      <c r="B695" s="403"/>
      <c r="C695" s="403"/>
      <c r="D695" s="403"/>
      <c r="E695" s="403"/>
      <c r="F695" s="403"/>
      <c r="G695" s="403"/>
      <c r="H695" s="403"/>
      <c r="I695" s="403"/>
      <c r="J695" s="403"/>
      <c r="K695" s="403"/>
      <c r="L695" s="403"/>
      <c r="M695" s="403"/>
      <c r="N695" s="403"/>
      <c r="O695" s="403"/>
      <c r="P695" s="403"/>
      <c r="Q695" s="403"/>
      <c r="R695" s="403"/>
      <c r="S695" s="403"/>
      <c r="T695" s="403"/>
      <c r="U695" s="403"/>
      <c r="V695" s="403"/>
      <c r="W695" s="403"/>
      <c r="X695" s="403"/>
    </row>
    <row r="696" spans="1:24" s="404" customFormat="1" ht="65.25" customHeight="1" x14ac:dyDescent="0.45">
      <c r="A696" s="403"/>
      <c r="B696" s="403"/>
      <c r="C696" s="403"/>
      <c r="D696" s="403"/>
      <c r="E696" s="403"/>
      <c r="F696" s="403"/>
      <c r="G696" s="403"/>
      <c r="H696" s="403"/>
      <c r="I696" s="403"/>
      <c r="J696" s="403"/>
      <c r="K696" s="403"/>
      <c r="L696" s="403"/>
      <c r="M696" s="403"/>
      <c r="N696" s="403"/>
      <c r="O696" s="403"/>
      <c r="P696" s="403"/>
      <c r="Q696" s="403"/>
      <c r="R696" s="403"/>
      <c r="S696" s="403"/>
      <c r="T696" s="403"/>
      <c r="U696" s="403"/>
      <c r="V696" s="403"/>
      <c r="W696" s="403"/>
      <c r="X696" s="403"/>
    </row>
    <row r="697" spans="1:24" s="404" customFormat="1" ht="65.25" customHeight="1" x14ac:dyDescent="0.45">
      <c r="A697" s="403"/>
      <c r="B697" s="403"/>
      <c r="C697" s="403"/>
      <c r="D697" s="403"/>
      <c r="E697" s="403"/>
      <c r="F697" s="403"/>
      <c r="G697" s="403"/>
      <c r="H697" s="403"/>
      <c r="I697" s="403"/>
      <c r="J697" s="403"/>
      <c r="K697" s="403"/>
      <c r="L697" s="403"/>
      <c r="M697" s="403"/>
      <c r="N697" s="403"/>
      <c r="O697" s="403"/>
      <c r="P697" s="403"/>
      <c r="Q697" s="403"/>
      <c r="R697" s="403"/>
      <c r="S697" s="403"/>
      <c r="T697" s="403"/>
      <c r="U697" s="403"/>
      <c r="V697" s="403"/>
      <c r="W697" s="403"/>
      <c r="X697" s="403"/>
    </row>
    <row r="698" spans="1:24" s="404" customFormat="1" ht="65.25" customHeight="1" x14ac:dyDescent="0.45">
      <c r="A698" s="403"/>
      <c r="B698" s="403"/>
      <c r="C698" s="403"/>
      <c r="D698" s="403"/>
      <c r="E698" s="403"/>
      <c r="F698" s="403"/>
      <c r="G698" s="403"/>
      <c r="H698" s="403"/>
      <c r="I698" s="403"/>
      <c r="J698" s="403"/>
      <c r="K698" s="403"/>
      <c r="L698" s="403"/>
      <c r="M698" s="403"/>
      <c r="N698" s="403"/>
      <c r="O698" s="403"/>
      <c r="P698" s="403"/>
      <c r="Q698" s="403"/>
      <c r="R698" s="403"/>
      <c r="S698" s="403"/>
      <c r="T698" s="403"/>
      <c r="U698" s="403"/>
      <c r="V698" s="403"/>
      <c r="W698" s="403"/>
      <c r="X698" s="403"/>
    </row>
    <row r="699" spans="1:24" s="404" customFormat="1" ht="65.25" customHeight="1" x14ac:dyDescent="0.45">
      <c r="A699" s="403"/>
      <c r="B699" s="403"/>
      <c r="C699" s="403"/>
      <c r="D699" s="403"/>
      <c r="E699" s="403"/>
      <c r="F699" s="403"/>
      <c r="G699" s="403"/>
      <c r="H699" s="403"/>
      <c r="I699" s="403"/>
      <c r="J699" s="403"/>
      <c r="K699" s="403"/>
      <c r="L699" s="403"/>
      <c r="M699" s="403"/>
      <c r="N699" s="403"/>
      <c r="O699" s="403"/>
      <c r="P699" s="403"/>
      <c r="Q699" s="403"/>
      <c r="R699" s="403"/>
      <c r="S699" s="403"/>
      <c r="T699" s="403"/>
      <c r="U699" s="403"/>
      <c r="V699" s="403"/>
      <c r="W699" s="403"/>
      <c r="X699" s="403"/>
    </row>
    <row r="700" spans="1:24" s="404" customFormat="1" ht="65.25" customHeight="1" x14ac:dyDescent="0.45">
      <c r="A700" s="403"/>
      <c r="B700" s="403"/>
      <c r="C700" s="403"/>
      <c r="D700" s="403"/>
      <c r="E700" s="403"/>
      <c r="F700" s="403"/>
      <c r="G700" s="403"/>
      <c r="H700" s="403"/>
      <c r="I700" s="403"/>
      <c r="J700" s="403"/>
      <c r="K700" s="403"/>
      <c r="L700" s="403"/>
      <c r="M700" s="403"/>
      <c r="N700" s="403"/>
      <c r="O700" s="403"/>
      <c r="P700" s="403"/>
      <c r="Q700" s="403"/>
      <c r="R700" s="403"/>
      <c r="S700" s="403"/>
      <c r="T700" s="403"/>
      <c r="U700" s="403"/>
      <c r="V700" s="403"/>
      <c r="W700" s="403"/>
      <c r="X700" s="403"/>
    </row>
    <row r="701" spans="1:24" s="404" customFormat="1" ht="65.25" customHeight="1" x14ac:dyDescent="0.45">
      <c r="A701" s="403"/>
      <c r="B701" s="403"/>
      <c r="C701" s="403"/>
      <c r="D701" s="403"/>
      <c r="E701" s="403"/>
      <c r="F701" s="403"/>
      <c r="G701" s="403"/>
      <c r="H701" s="403"/>
      <c r="I701" s="403"/>
      <c r="J701" s="403"/>
      <c r="K701" s="403"/>
      <c r="L701" s="403"/>
      <c r="M701" s="403"/>
      <c r="N701" s="403"/>
      <c r="O701" s="403"/>
      <c r="P701" s="403"/>
      <c r="Q701" s="403"/>
      <c r="R701" s="403"/>
      <c r="S701" s="403"/>
      <c r="T701" s="403"/>
      <c r="U701" s="403"/>
      <c r="V701" s="403"/>
      <c r="W701" s="403"/>
      <c r="X701" s="403"/>
    </row>
    <row r="702" spans="1:24" s="404" customFormat="1" ht="65.25" customHeight="1" x14ac:dyDescent="0.45">
      <c r="A702" s="403"/>
      <c r="B702" s="403"/>
      <c r="C702" s="403"/>
      <c r="D702" s="403"/>
      <c r="E702" s="403"/>
      <c r="F702" s="403"/>
      <c r="G702" s="403"/>
      <c r="H702" s="403"/>
      <c r="I702" s="403"/>
      <c r="J702" s="403"/>
      <c r="K702" s="403"/>
      <c r="L702" s="403"/>
      <c r="M702" s="403"/>
      <c r="N702" s="403"/>
      <c r="O702" s="403"/>
      <c r="P702" s="403"/>
      <c r="Q702" s="403"/>
      <c r="R702" s="403"/>
      <c r="S702" s="403"/>
      <c r="T702" s="403"/>
      <c r="U702" s="403"/>
      <c r="V702" s="403"/>
      <c r="W702" s="403"/>
      <c r="X702" s="403"/>
    </row>
    <row r="703" spans="1:24" s="404" customFormat="1" ht="65.25" customHeight="1" x14ac:dyDescent="0.45">
      <c r="A703" s="403"/>
      <c r="B703" s="403"/>
      <c r="C703" s="403"/>
      <c r="D703" s="403"/>
      <c r="E703" s="403"/>
      <c r="F703" s="403"/>
      <c r="G703" s="403"/>
      <c r="H703" s="403"/>
      <c r="I703" s="403"/>
      <c r="J703" s="403"/>
      <c r="K703" s="403"/>
      <c r="L703" s="403"/>
      <c r="M703" s="403"/>
      <c r="N703" s="403"/>
      <c r="O703" s="403"/>
      <c r="P703" s="403"/>
      <c r="Q703" s="403"/>
      <c r="R703" s="403"/>
      <c r="S703" s="403"/>
      <c r="T703" s="403"/>
      <c r="U703" s="403"/>
      <c r="V703" s="403"/>
      <c r="W703" s="403"/>
      <c r="X703" s="403"/>
    </row>
    <row r="704" spans="1:24" s="404" customFormat="1" ht="65.25" customHeight="1" x14ac:dyDescent="0.45">
      <c r="A704" s="403"/>
      <c r="B704" s="403"/>
      <c r="C704" s="403"/>
      <c r="D704" s="403"/>
      <c r="E704" s="403"/>
      <c r="F704" s="403"/>
      <c r="G704" s="403"/>
      <c r="H704" s="403"/>
      <c r="I704" s="403"/>
      <c r="J704" s="403"/>
      <c r="K704" s="403"/>
      <c r="L704" s="403"/>
      <c r="M704" s="403"/>
      <c r="N704" s="403"/>
      <c r="O704" s="403"/>
      <c r="P704" s="403"/>
      <c r="Q704" s="403"/>
      <c r="R704" s="403"/>
      <c r="S704" s="403"/>
      <c r="T704" s="403"/>
      <c r="U704" s="403"/>
      <c r="V704" s="403"/>
      <c r="W704" s="403"/>
      <c r="X704" s="403"/>
    </row>
    <row r="705" spans="1:24" s="404" customFormat="1" ht="65.25" customHeight="1" x14ac:dyDescent="0.45">
      <c r="A705" s="403"/>
      <c r="B705" s="403"/>
      <c r="C705" s="403"/>
      <c r="D705" s="403"/>
      <c r="E705" s="403"/>
      <c r="F705" s="403"/>
      <c r="G705" s="403"/>
      <c r="H705" s="403"/>
      <c r="I705" s="403"/>
      <c r="J705" s="403"/>
      <c r="K705" s="403"/>
      <c r="L705" s="403"/>
      <c r="M705" s="403"/>
      <c r="N705" s="403"/>
      <c r="O705" s="403"/>
      <c r="P705" s="403"/>
      <c r="Q705" s="403"/>
      <c r="R705" s="403"/>
      <c r="S705" s="403"/>
      <c r="T705" s="403"/>
      <c r="U705" s="403"/>
      <c r="V705" s="403"/>
      <c r="W705" s="403"/>
      <c r="X705" s="403"/>
    </row>
    <row r="706" spans="1:24" s="404" customFormat="1" ht="65.25" customHeight="1" x14ac:dyDescent="0.45">
      <c r="A706" s="403"/>
      <c r="B706" s="403"/>
      <c r="C706" s="403"/>
      <c r="D706" s="403"/>
      <c r="E706" s="403"/>
      <c r="F706" s="403"/>
      <c r="G706" s="403"/>
      <c r="H706" s="403"/>
      <c r="I706" s="403"/>
      <c r="J706" s="403"/>
      <c r="K706" s="403"/>
      <c r="L706" s="403"/>
      <c r="M706" s="403"/>
      <c r="N706" s="403"/>
      <c r="O706" s="403"/>
      <c r="P706" s="403"/>
      <c r="Q706" s="403"/>
      <c r="R706" s="403"/>
      <c r="S706" s="403"/>
      <c r="T706" s="403"/>
      <c r="U706" s="403"/>
      <c r="V706" s="403"/>
      <c r="W706" s="403"/>
      <c r="X706" s="403"/>
    </row>
    <row r="707" spans="1:24" s="404" customFormat="1" ht="65.25" customHeight="1" x14ac:dyDescent="0.45">
      <c r="A707" s="403"/>
      <c r="B707" s="403"/>
      <c r="C707" s="403"/>
      <c r="D707" s="403"/>
      <c r="E707" s="403"/>
      <c r="F707" s="403"/>
      <c r="G707" s="403"/>
      <c r="H707" s="403"/>
      <c r="I707" s="403"/>
      <c r="J707" s="403"/>
      <c r="K707" s="403"/>
      <c r="L707" s="403"/>
      <c r="M707" s="403"/>
      <c r="N707" s="403"/>
      <c r="O707" s="403"/>
      <c r="P707" s="403"/>
      <c r="Q707" s="403"/>
      <c r="R707" s="403"/>
      <c r="S707" s="403"/>
      <c r="T707" s="403"/>
      <c r="U707" s="403"/>
      <c r="V707" s="403"/>
      <c r="W707" s="403"/>
      <c r="X707" s="403"/>
    </row>
    <row r="708" spans="1:24" s="404" customFormat="1" ht="65.25" customHeight="1" x14ac:dyDescent="0.45">
      <c r="A708" s="403"/>
      <c r="B708" s="403"/>
      <c r="C708" s="403"/>
      <c r="D708" s="403"/>
      <c r="E708" s="403"/>
      <c r="F708" s="403"/>
      <c r="G708" s="403"/>
      <c r="H708" s="403"/>
      <c r="I708" s="403"/>
      <c r="J708" s="403"/>
      <c r="K708" s="403"/>
      <c r="L708" s="403"/>
      <c r="M708" s="403"/>
      <c r="N708" s="403"/>
      <c r="O708" s="403"/>
      <c r="P708" s="403"/>
      <c r="Q708" s="403"/>
      <c r="R708" s="403"/>
      <c r="S708" s="403"/>
      <c r="T708" s="403"/>
      <c r="U708" s="403"/>
      <c r="V708" s="403"/>
      <c r="W708" s="403"/>
      <c r="X708" s="403"/>
    </row>
    <row r="709" spans="1:24" s="404" customFormat="1" ht="65.25" customHeight="1" x14ac:dyDescent="0.45">
      <c r="A709" s="403"/>
      <c r="B709" s="403"/>
      <c r="C709" s="403"/>
      <c r="D709" s="403"/>
      <c r="E709" s="403"/>
      <c r="F709" s="403"/>
      <c r="G709" s="403"/>
      <c r="H709" s="403"/>
      <c r="I709" s="403"/>
      <c r="J709" s="403"/>
      <c r="K709" s="403"/>
      <c r="L709" s="403"/>
      <c r="M709" s="403"/>
      <c r="N709" s="403"/>
      <c r="O709" s="403"/>
      <c r="P709" s="403"/>
      <c r="Q709" s="403"/>
      <c r="R709" s="403"/>
      <c r="S709" s="403"/>
      <c r="T709" s="403"/>
      <c r="U709" s="403"/>
      <c r="V709" s="403"/>
      <c r="W709" s="403"/>
      <c r="X709" s="403"/>
    </row>
    <row r="710" spans="1:24" s="404" customFormat="1" ht="65.25" customHeight="1" x14ac:dyDescent="0.45">
      <c r="A710" s="403"/>
      <c r="B710" s="403"/>
      <c r="C710" s="403"/>
      <c r="D710" s="403"/>
      <c r="E710" s="403"/>
      <c r="F710" s="403"/>
      <c r="G710" s="403"/>
      <c r="H710" s="403"/>
      <c r="I710" s="403"/>
      <c r="J710" s="403"/>
      <c r="K710" s="403"/>
      <c r="L710" s="403"/>
      <c r="M710" s="403"/>
      <c r="N710" s="403"/>
      <c r="O710" s="403"/>
      <c r="P710" s="403"/>
      <c r="Q710" s="403"/>
      <c r="R710" s="403"/>
      <c r="S710" s="403"/>
      <c r="T710" s="403"/>
      <c r="U710" s="403"/>
      <c r="V710" s="403"/>
      <c r="W710" s="403"/>
      <c r="X710" s="403"/>
    </row>
    <row r="711" spans="1:24" s="404" customFormat="1" ht="65.25" customHeight="1" x14ac:dyDescent="0.45">
      <c r="A711" s="403"/>
      <c r="B711" s="403"/>
      <c r="C711" s="403"/>
      <c r="D711" s="403"/>
      <c r="E711" s="403"/>
      <c r="F711" s="403"/>
      <c r="G711" s="403"/>
      <c r="H711" s="403"/>
      <c r="I711" s="403"/>
      <c r="J711" s="403"/>
      <c r="K711" s="403"/>
      <c r="L711" s="403"/>
      <c r="M711" s="403"/>
      <c r="N711" s="403"/>
      <c r="O711" s="403"/>
      <c r="P711" s="403"/>
      <c r="Q711" s="403"/>
      <c r="R711" s="403"/>
      <c r="S711" s="403"/>
      <c r="T711" s="403"/>
      <c r="U711" s="403"/>
      <c r="V711" s="403"/>
      <c r="W711" s="403"/>
      <c r="X711" s="403"/>
    </row>
    <row r="712" spans="1:24" s="404" customFormat="1" ht="65.25" customHeight="1" x14ac:dyDescent="0.45">
      <c r="A712" s="403"/>
      <c r="B712" s="403"/>
      <c r="C712" s="403"/>
      <c r="D712" s="403"/>
      <c r="E712" s="403"/>
      <c r="F712" s="403"/>
      <c r="G712" s="403"/>
      <c r="H712" s="403"/>
      <c r="I712" s="403"/>
      <c r="J712" s="403"/>
      <c r="K712" s="403"/>
      <c r="L712" s="403"/>
      <c r="M712" s="403"/>
      <c r="N712" s="403"/>
      <c r="O712" s="403"/>
      <c r="P712" s="403"/>
      <c r="Q712" s="403"/>
      <c r="R712" s="403"/>
      <c r="S712" s="403"/>
      <c r="T712" s="403"/>
      <c r="U712" s="403"/>
      <c r="V712" s="403"/>
      <c r="W712" s="403"/>
      <c r="X712" s="403"/>
    </row>
    <row r="713" spans="1:24" s="404" customFormat="1" ht="65.25" customHeight="1" x14ac:dyDescent="0.45">
      <c r="A713" s="403"/>
      <c r="B713" s="403"/>
      <c r="C713" s="403"/>
      <c r="D713" s="403"/>
      <c r="E713" s="403"/>
      <c r="F713" s="403"/>
      <c r="G713" s="403"/>
      <c r="H713" s="403"/>
      <c r="I713" s="403"/>
      <c r="J713" s="403"/>
      <c r="K713" s="403"/>
      <c r="L713" s="403"/>
      <c r="M713" s="403"/>
      <c r="N713" s="403"/>
      <c r="O713" s="403"/>
      <c r="P713" s="403"/>
      <c r="Q713" s="403"/>
      <c r="R713" s="403"/>
      <c r="S713" s="403"/>
      <c r="T713" s="403"/>
      <c r="U713" s="403"/>
      <c r="V713" s="403"/>
      <c r="W713" s="403"/>
      <c r="X713" s="403"/>
    </row>
    <row r="714" spans="1:24" s="404" customFormat="1" ht="65.25" customHeight="1" x14ac:dyDescent="0.45">
      <c r="A714" s="403"/>
      <c r="B714" s="403"/>
      <c r="C714" s="403"/>
      <c r="D714" s="403"/>
      <c r="E714" s="403"/>
      <c r="F714" s="403"/>
      <c r="G714" s="403"/>
      <c r="H714" s="403"/>
      <c r="I714" s="403"/>
      <c r="J714" s="403"/>
      <c r="K714" s="403"/>
      <c r="L714" s="403"/>
      <c r="M714" s="403"/>
      <c r="N714" s="403"/>
      <c r="O714" s="403"/>
      <c r="P714" s="403"/>
      <c r="Q714" s="403"/>
      <c r="R714" s="403"/>
      <c r="S714" s="403"/>
      <c r="T714" s="403"/>
      <c r="U714" s="403"/>
      <c r="V714" s="403"/>
      <c r="W714" s="403"/>
      <c r="X714" s="403"/>
    </row>
    <row r="715" spans="1:24" s="404" customFormat="1" ht="65.25" customHeight="1" x14ac:dyDescent="0.45">
      <c r="A715" s="403"/>
      <c r="B715" s="403"/>
      <c r="C715" s="403"/>
      <c r="D715" s="403"/>
      <c r="E715" s="403"/>
      <c r="F715" s="403"/>
      <c r="G715" s="403"/>
      <c r="H715" s="403"/>
      <c r="I715" s="403"/>
      <c r="J715" s="403"/>
      <c r="K715" s="403"/>
      <c r="L715" s="403"/>
      <c r="M715" s="403"/>
      <c r="N715" s="403"/>
      <c r="O715" s="403"/>
      <c r="P715" s="403"/>
      <c r="Q715" s="403"/>
      <c r="R715" s="403"/>
      <c r="S715" s="403"/>
      <c r="T715" s="403"/>
      <c r="U715" s="403"/>
      <c r="V715" s="403"/>
      <c r="W715" s="403"/>
      <c r="X715" s="403"/>
    </row>
    <row r="716" spans="1:24" s="404" customFormat="1" ht="65.25" customHeight="1" x14ac:dyDescent="0.45">
      <c r="A716" s="403"/>
      <c r="B716" s="403"/>
      <c r="C716" s="403"/>
      <c r="D716" s="403"/>
      <c r="E716" s="403"/>
      <c r="F716" s="403"/>
      <c r="G716" s="403"/>
      <c r="H716" s="403"/>
      <c r="I716" s="403"/>
      <c r="J716" s="403"/>
      <c r="K716" s="403"/>
      <c r="L716" s="403"/>
      <c r="M716" s="403"/>
      <c r="N716" s="403"/>
      <c r="O716" s="403"/>
      <c r="P716" s="403"/>
      <c r="Q716" s="403"/>
      <c r="R716" s="403"/>
      <c r="S716" s="403"/>
      <c r="T716" s="403"/>
      <c r="U716" s="403"/>
      <c r="V716" s="403"/>
      <c r="W716" s="403"/>
      <c r="X716" s="403"/>
    </row>
    <row r="717" spans="1:24" s="404" customFormat="1" ht="65.25" customHeight="1" x14ac:dyDescent="0.45">
      <c r="A717" s="403"/>
      <c r="B717" s="403"/>
      <c r="C717" s="403"/>
      <c r="D717" s="403"/>
      <c r="E717" s="403"/>
      <c r="F717" s="403"/>
      <c r="G717" s="403"/>
      <c r="H717" s="403"/>
      <c r="I717" s="403"/>
      <c r="J717" s="403"/>
      <c r="K717" s="403"/>
      <c r="L717" s="403"/>
      <c r="M717" s="403"/>
      <c r="N717" s="403"/>
      <c r="O717" s="403"/>
      <c r="P717" s="403"/>
      <c r="Q717" s="403"/>
      <c r="R717" s="403"/>
      <c r="S717" s="403"/>
      <c r="T717" s="403"/>
      <c r="U717" s="403"/>
      <c r="V717" s="403"/>
      <c r="W717" s="403"/>
      <c r="X717" s="403"/>
    </row>
    <row r="718" spans="1:24" s="404" customFormat="1" ht="65.25" customHeight="1" x14ac:dyDescent="0.45">
      <c r="A718" s="403"/>
      <c r="B718" s="403"/>
      <c r="C718" s="403"/>
      <c r="D718" s="403"/>
      <c r="E718" s="403"/>
      <c r="F718" s="403"/>
      <c r="G718" s="403"/>
      <c r="H718" s="403"/>
      <c r="I718" s="403"/>
      <c r="J718" s="403"/>
      <c r="K718" s="403"/>
      <c r="L718" s="403"/>
      <c r="M718" s="403"/>
      <c r="N718" s="403"/>
      <c r="O718" s="403"/>
      <c r="P718" s="403"/>
      <c r="Q718" s="403"/>
      <c r="R718" s="403"/>
      <c r="S718" s="403"/>
      <c r="T718" s="403"/>
      <c r="U718" s="403"/>
      <c r="V718" s="403"/>
      <c r="W718" s="403"/>
      <c r="X718" s="403"/>
    </row>
    <row r="719" spans="1:24" s="404" customFormat="1" ht="65.25" customHeight="1" x14ac:dyDescent="0.45">
      <c r="A719" s="403"/>
      <c r="B719" s="403"/>
      <c r="C719" s="403"/>
      <c r="D719" s="403"/>
      <c r="E719" s="403"/>
      <c r="F719" s="403"/>
      <c r="G719" s="403"/>
      <c r="H719" s="403"/>
      <c r="I719" s="403"/>
      <c r="J719" s="403"/>
      <c r="K719" s="403"/>
      <c r="L719" s="403"/>
      <c r="M719" s="403"/>
      <c r="N719" s="403"/>
      <c r="O719" s="403"/>
      <c r="P719" s="403"/>
      <c r="Q719" s="403"/>
      <c r="R719" s="403"/>
      <c r="S719" s="403"/>
      <c r="T719" s="403"/>
      <c r="U719" s="403"/>
      <c r="V719" s="403"/>
      <c r="W719" s="403"/>
      <c r="X719" s="403"/>
    </row>
    <row r="720" spans="1:24" s="404" customFormat="1" ht="65.25" customHeight="1" x14ac:dyDescent="0.45">
      <c r="A720" s="403"/>
      <c r="B720" s="403"/>
      <c r="C720" s="403"/>
      <c r="D720" s="403"/>
      <c r="E720" s="403"/>
      <c r="F720" s="403"/>
      <c r="G720" s="403"/>
      <c r="H720" s="403"/>
      <c r="I720" s="403"/>
      <c r="J720" s="403"/>
      <c r="K720" s="403"/>
      <c r="L720" s="403"/>
      <c r="M720" s="403"/>
      <c r="N720" s="403"/>
      <c r="O720" s="403"/>
      <c r="P720" s="403"/>
      <c r="Q720" s="403"/>
      <c r="R720" s="403"/>
      <c r="S720" s="403"/>
      <c r="T720" s="403"/>
      <c r="U720" s="403"/>
      <c r="V720" s="403"/>
      <c r="W720" s="403"/>
      <c r="X720" s="403"/>
    </row>
    <row r="721" spans="1:24" s="404" customFormat="1" ht="65.25" customHeight="1" x14ac:dyDescent="0.45">
      <c r="A721" s="403"/>
      <c r="B721" s="403"/>
      <c r="C721" s="403"/>
      <c r="D721" s="403"/>
      <c r="E721" s="403"/>
      <c r="F721" s="403"/>
      <c r="G721" s="403"/>
      <c r="H721" s="403"/>
      <c r="I721" s="403"/>
      <c r="J721" s="403"/>
      <c r="K721" s="403"/>
      <c r="L721" s="403"/>
      <c r="M721" s="403"/>
      <c r="N721" s="403"/>
      <c r="O721" s="403"/>
      <c r="P721" s="403"/>
      <c r="Q721" s="403"/>
      <c r="R721" s="403"/>
      <c r="S721" s="403"/>
      <c r="T721" s="403"/>
      <c r="U721" s="403"/>
      <c r="V721" s="403"/>
      <c r="W721" s="403"/>
      <c r="X721" s="403"/>
    </row>
    <row r="722" spans="1:24" s="404" customFormat="1" ht="65.25" customHeight="1" x14ac:dyDescent="0.45">
      <c r="A722" s="403"/>
      <c r="B722" s="403"/>
      <c r="C722" s="403"/>
      <c r="D722" s="403"/>
      <c r="E722" s="403"/>
      <c r="F722" s="403"/>
      <c r="G722" s="403"/>
      <c r="H722" s="403"/>
      <c r="I722" s="403"/>
      <c r="J722" s="403"/>
      <c r="K722" s="403"/>
      <c r="L722" s="403"/>
      <c r="M722" s="403"/>
      <c r="N722" s="403"/>
      <c r="O722" s="403"/>
      <c r="P722" s="403"/>
      <c r="Q722" s="403"/>
      <c r="R722" s="403"/>
      <c r="S722" s="403"/>
      <c r="T722" s="403"/>
      <c r="U722" s="403"/>
      <c r="V722" s="403"/>
      <c r="W722" s="403"/>
      <c r="X722" s="403"/>
    </row>
    <row r="723" spans="1:24" s="404" customFormat="1" ht="65.25" customHeight="1" x14ac:dyDescent="0.45">
      <c r="A723" s="403"/>
      <c r="B723" s="403"/>
      <c r="C723" s="403"/>
      <c r="D723" s="403"/>
      <c r="E723" s="403"/>
      <c r="F723" s="403"/>
      <c r="G723" s="403"/>
      <c r="H723" s="403"/>
      <c r="I723" s="403"/>
      <c r="J723" s="403"/>
      <c r="K723" s="403"/>
      <c r="L723" s="403"/>
      <c r="M723" s="403"/>
      <c r="N723" s="403"/>
      <c r="O723" s="403"/>
      <c r="P723" s="403"/>
      <c r="Q723" s="403"/>
      <c r="R723" s="403"/>
      <c r="S723" s="403"/>
      <c r="T723" s="403"/>
      <c r="U723" s="403"/>
      <c r="V723" s="403"/>
      <c r="W723" s="403"/>
      <c r="X723" s="403"/>
    </row>
    <row r="724" spans="1:24" s="404" customFormat="1" ht="65.25" customHeight="1" x14ac:dyDescent="0.45">
      <c r="A724" s="403"/>
      <c r="B724" s="403"/>
      <c r="C724" s="403"/>
      <c r="D724" s="403"/>
      <c r="E724" s="403"/>
      <c r="F724" s="403"/>
      <c r="G724" s="403"/>
      <c r="H724" s="403"/>
      <c r="I724" s="403"/>
      <c r="J724" s="403"/>
      <c r="K724" s="403"/>
      <c r="L724" s="403"/>
      <c r="M724" s="403"/>
      <c r="N724" s="403"/>
      <c r="O724" s="403"/>
      <c r="P724" s="403"/>
      <c r="Q724" s="403"/>
      <c r="R724" s="403"/>
      <c r="S724" s="403"/>
      <c r="T724" s="403"/>
      <c r="U724" s="403"/>
      <c r="V724" s="403"/>
      <c r="W724" s="403"/>
      <c r="X724" s="403"/>
    </row>
    <row r="725" spans="1:24" s="404" customFormat="1" ht="65.25" customHeight="1" x14ac:dyDescent="0.45">
      <c r="A725" s="403"/>
      <c r="B725" s="403"/>
      <c r="C725" s="403"/>
      <c r="D725" s="403"/>
      <c r="E725" s="403"/>
      <c r="F725" s="403"/>
      <c r="G725" s="403"/>
      <c r="H725" s="403"/>
      <c r="I725" s="403"/>
      <c r="J725" s="403"/>
      <c r="K725" s="403"/>
      <c r="L725" s="403"/>
      <c r="M725" s="403"/>
      <c r="N725" s="403"/>
      <c r="O725" s="403"/>
      <c r="P725" s="403"/>
      <c r="Q725" s="403"/>
      <c r="R725" s="403"/>
      <c r="S725" s="403"/>
      <c r="T725" s="403"/>
      <c r="U725" s="403"/>
      <c r="V725" s="403"/>
      <c r="W725" s="403"/>
      <c r="X725" s="403"/>
    </row>
    <row r="726" spans="1:24" s="404" customFormat="1" ht="65.25" customHeight="1" x14ac:dyDescent="0.45">
      <c r="A726" s="403"/>
      <c r="B726" s="403"/>
      <c r="C726" s="403"/>
      <c r="D726" s="403"/>
      <c r="E726" s="403"/>
      <c r="F726" s="403"/>
      <c r="G726" s="403"/>
      <c r="H726" s="403"/>
      <c r="I726" s="403"/>
      <c r="J726" s="403"/>
      <c r="K726" s="403"/>
      <c r="L726" s="403"/>
      <c r="M726" s="403"/>
      <c r="N726" s="403"/>
      <c r="O726" s="403"/>
      <c r="P726" s="403"/>
      <c r="Q726" s="403"/>
      <c r="R726" s="403"/>
      <c r="S726" s="403"/>
      <c r="T726" s="403"/>
      <c r="U726" s="403"/>
      <c r="V726" s="403"/>
      <c r="W726" s="403"/>
      <c r="X726" s="403"/>
    </row>
    <row r="727" spans="1:24" s="404" customFormat="1" ht="65.25" customHeight="1" x14ac:dyDescent="0.45">
      <c r="A727" s="403"/>
      <c r="B727" s="403"/>
      <c r="C727" s="403"/>
      <c r="D727" s="403"/>
      <c r="E727" s="403"/>
      <c r="F727" s="403"/>
      <c r="G727" s="403"/>
      <c r="H727" s="403"/>
      <c r="I727" s="403"/>
      <c r="J727" s="403"/>
      <c r="K727" s="403"/>
      <c r="L727" s="403"/>
      <c r="M727" s="403"/>
      <c r="N727" s="403"/>
      <c r="O727" s="403"/>
      <c r="P727" s="403"/>
      <c r="Q727" s="403"/>
      <c r="R727" s="403"/>
      <c r="S727" s="403"/>
      <c r="T727" s="403"/>
      <c r="U727" s="403"/>
      <c r="V727" s="403"/>
      <c r="W727" s="403"/>
      <c r="X727" s="403"/>
    </row>
    <row r="728" spans="1:24" s="404" customFormat="1" ht="65.25" customHeight="1" x14ac:dyDescent="0.45">
      <c r="A728" s="403"/>
      <c r="B728" s="403"/>
      <c r="C728" s="403"/>
      <c r="D728" s="403"/>
      <c r="E728" s="403"/>
      <c r="F728" s="403"/>
      <c r="G728" s="403"/>
      <c r="H728" s="403"/>
      <c r="I728" s="403"/>
      <c r="J728" s="403"/>
      <c r="K728" s="403"/>
      <c r="L728" s="403"/>
      <c r="M728" s="403"/>
      <c r="N728" s="403"/>
      <c r="O728" s="403"/>
      <c r="P728" s="403"/>
      <c r="Q728" s="403"/>
      <c r="R728" s="403"/>
      <c r="S728" s="403"/>
      <c r="T728" s="403"/>
      <c r="U728" s="403"/>
      <c r="V728" s="403"/>
      <c r="W728" s="403"/>
      <c r="X728" s="403"/>
    </row>
    <row r="729" spans="1:24" s="404" customFormat="1" ht="65.25" customHeight="1" x14ac:dyDescent="0.45">
      <c r="A729" s="403"/>
      <c r="B729" s="403"/>
      <c r="C729" s="403"/>
      <c r="D729" s="403"/>
      <c r="E729" s="403"/>
      <c r="F729" s="403"/>
      <c r="G729" s="403"/>
      <c r="H729" s="403"/>
      <c r="I729" s="403"/>
      <c r="J729" s="403"/>
      <c r="K729" s="403"/>
      <c r="L729" s="403"/>
      <c r="M729" s="403"/>
      <c r="N729" s="403"/>
      <c r="O729" s="403"/>
      <c r="P729" s="403"/>
      <c r="Q729" s="403"/>
      <c r="R729" s="403"/>
      <c r="S729" s="403"/>
      <c r="T729" s="403"/>
      <c r="U729" s="403"/>
      <c r="V729" s="403"/>
      <c r="W729" s="403"/>
      <c r="X729" s="403"/>
    </row>
    <row r="730" spans="1:24" s="404" customFormat="1" ht="65.25" customHeight="1" x14ac:dyDescent="0.45">
      <c r="A730" s="403"/>
      <c r="B730" s="403"/>
      <c r="C730" s="403"/>
      <c r="D730" s="403"/>
      <c r="E730" s="403"/>
      <c r="F730" s="403"/>
      <c r="G730" s="403"/>
      <c r="H730" s="403"/>
      <c r="I730" s="403"/>
      <c r="J730" s="403"/>
      <c r="K730" s="403"/>
      <c r="L730" s="403"/>
      <c r="M730" s="403"/>
      <c r="N730" s="403"/>
      <c r="O730" s="403"/>
      <c r="P730" s="403"/>
      <c r="Q730" s="403"/>
      <c r="R730" s="403"/>
      <c r="S730" s="403"/>
      <c r="T730" s="403"/>
      <c r="U730" s="403"/>
      <c r="V730" s="403"/>
      <c r="W730" s="403"/>
      <c r="X730" s="403"/>
    </row>
    <row r="731" spans="1:24" s="404" customFormat="1" ht="65.25" customHeight="1" x14ac:dyDescent="0.45">
      <c r="A731" s="403"/>
      <c r="B731" s="403"/>
      <c r="C731" s="403"/>
      <c r="D731" s="403"/>
      <c r="E731" s="403"/>
      <c r="F731" s="403"/>
      <c r="G731" s="403"/>
      <c r="H731" s="403"/>
      <c r="I731" s="403"/>
      <c r="J731" s="403"/>
      <c r="K731" s="403"/>
      <c r="L731" s="403"/>
      <c r="M731" s="403"/>
      <c r="N731" s="403"/>
      <c r="O731" s="403"/>
      <c r="P731" s="403"/>
      <c r="Q731" s="403"/>
      <c r="R731" s="403"/>
      <c r="S731" s="403"/>
      <c r="T731" s="403"/>
      <c r="U731" s="403"/>
      <c r="V731" s="403"/>
      <c r="W731" s="403"/>
      <c r="X731" s="403"/>
    </row>
    <row r="732" spans="1:24" s="404" customFormat="1" ht="65.25" customHeight="1" x14ac:dyDescent="0.45">
      <c r="A732" s="403"/>
      <c r="B732" s="403"/>
      <c r="C732" s="403"/>
      <c r="D732" s="403"/>
      <c r="E732" s="403"/>
      <c r="F732" s="403"/>
      <c r="G732" s="403"/>
      <c r="H732" s="403"/>
      <c r="I732" s="403"/>
      <c r="J732" s="403"/>
      <c r="K732" s="403"/>
      <c r="L732" s="403"/>
      <c r="M732" s="403"/>
      <c r="N732" s="403"/>
      <c r="O732" s="403"/>
      <c r="P732" s="403"/>
      <c r="Q732" s="403"/>
      <c r="R732" s="403"/>
      <c r="S732" s="403"/>
      <c r="T732" s="403"/>
      <c r="U732" s="403"/>
      <c r="V732" s="403"/>
      <c r="W732" s="403"/>
      <c r="X732" s="403"/>
    </row>
    <row r="733" spans="1:24" s="404" customFormat="1" ht="65.25" customHeight="1" x14ac:dyDescent="0.45">
      <c r="A733" s="403"/>
      <c r="B733" s="403"/>
      <c r="C733" s="403"/>
      <c r="D733" s="403"/>
      <c r="E733" s="403"/>
      <c r="F733" s="403"/>
      <c r="G733" s="403"/>
      <c r="H733" s="403"/>
      <c r="I733" s="403"/>
      <c r="J733" s="403"/>
      <c r="K733" s="403"/>
      <c r="L733" s="403"/>
      <c r="M733" s="403"/>
      <c r="N733" s="403"/>
      <c r="O733" s="403"/>
      <c r="P733" s="403"/>
      <c r="Q733" s="403"/>
      <c r="R733" s="403"/>
      <c r="S733" s="403"/>
      <c r="T733" s="403"/>
      <c r="U733" s="403"/>
      <c r="V733" s="403"/>
      <c r="W733" s="403"/>
      <c r="X733" s="403"/>
    </row>
    <row r="734" spans="1:24" s="404" customFormat="1" ht="65.25" customHeight="1" x14ac:dyDescent="0.45">
      <c r="A734" s="403"/>
      <c r="B734" s="403"/>
      <c r="C734" s="403"/>
      <c r="D734" s="403"/>
      <c r="E734" s="403"/>
      <c r="F734" s="403"/>
      <c r="G734" s="403"/>
      <c r="H734" s="403"/>
      <c r="I734" s="403"/>
      <c r="J734" s="403"/>
      <c r="K734" s="403"/>
      <c r="L734" s="403"/>
      <c r="M734" s="403"/>
      <c r="N734" s="403"/>
      <c r="O734" s="403"/>
      <c r="P734" s="403"/>
      <c r="Q734" s="403"/>
      <c r="R734" s="403"/>
      <c r="S734" s="403"/>
      <c r="T734" s="403"/>
      <c r="U734" s="403"/>
      <c r="V734" s="403"/>
      <c r="W734" s="403"/>
      <c r="X734" s="403"/>
    </row>
    <row r="735" spans="1:24" s="404" customFormat="1" ht="65.25" customHeight="1" x14ac:dyDescent="0.45">
      <c r="A735" s="403"/>
      <c r="B735" s="403"/>
      <c r="C735" s="403"/>
      <c r="D735" s="403"/>
      <c r="E735" s="403"/>
      <c r="F735" s="403"/>
      <c r="G735" s="403"/>
      <c r="H735" s="403"/>
      <c r="I735" s="403"/>
      <c r="J735" s="403"/>
      <c r="K735" s="403"/>
      <c r="L735" s="403"/>
      <c r="M735" s="403"/>
      <c r="N735" s="403"/>
      <c r="O735" s="403"/>
      <c r="P735" s="403"/>
      <c r="Q735" s="403"/>
      <c r="R735" s="403"/>
      <c r="S735" s="403"/>
      <c r="T735" s="403"/>
      <c r="U735" s="403"/>
      <c r="V735" s="403"/>
      <c r="W735" s="403"/>
      <c r="X735" s="403"/>
    </row>
    <row r="736" spans="1:24" s="404" customFormat="1" ht="65.25" customHeight="1" x14ac:dyDescent="0.45">
      <c r="A736" s="403"/>
      <c r="B736" s="403"/>
      <c r="C736" s="403"/>
      <c r="D736" s="403"/>
      <c r="E736" s="403"/>
      <c r="F736" s="403"/>
      <c r="G736" s="403"/>
      <c r="H736" s="403"/>
      <c r="I736" s="403"/>
      <c r="J736" s="403"/>
      <c r="K736" s="403"/>
      <c r="L736" s="403"/>
      <c r="M736" s="403"/>
      <c r="N736" s="403"/>
      <c r="O736" s="403"/>
      <c r="P736" s="403"/>
      <c r="Q736" s="403"/>
      <c r="R736" s="403"/>
      <c r="S736" s="403"/>
      <c r="T736" s="403"/>
      <c r="U736" s="403"/>
      <c r="V736" s="403"/>
      <c r="W736" s="403"/>
      <c r="X736" s="403"/>
    </row>
    <row r="737" spans="1:26" s="404" customFormat="1" ht="65.25" customHeight="1" x14ac:dyDescent="0.45">
      <c r="A737" s="403"/>
      <c r="B737" s="403"/>
      <c r="C737" s="403"/>
      <c r="D737" s="403"/>
      <c r="E737" s="403"/>
      <c r="F737" s="403"/>
      <c r="G737" s="403"/>
      <c r="H737" s="403"/>
      <c r="I737" s="403"/>
      <c r="J737" s="403"/>
      <c r="K737" s="403"/>
      <c r="L737" s="403"/>
      <c r="M737" s="403"/>
      <c r="N737" s="403"/>
      <c r="O737" s="403"/>
      <c r="P737" s="403"/>
      <c r="Q737" s="403"/>
      <c r="R737" s="403"/>
      <c r="S737" s="403"/>
      <c r="T737" s="403"/>
      <c r="U737" s="403"/>
      <c r="V737" s="403"/>
      <c r="W737" s="403"/>
      <c r="X737" s="403"/>
    </row>
    <row r="738" spans="1:26" s="404" customFormat="1" ht="65.25" customHeight="1" x14ac:dyDescent="0.45">
      <c r="A738" s="403"/>
      <c r="B738" s="403"/>
      <c r="C738" s="403"/>
      <c r="D738" s="403"/>
      <c r="E738" s="403"/>
      <c r="F738" s="403"/>
      <c r="G738" s="403"/>
      <c r="H738" s="403"/>
      <c r="I738" s="403"/>
      <c r="J738" s="403"/>
      <c r="K738" s="403"/>
      <c r="L738" s="403"/>
      <c r="M738" s="403"/>
      <c r="N738" s="403"/>
      <c r="O738" s="403"/>
      <c r="P738" s="403"/>
      <c r="Q738" s="403"/>
      <c r="R738" s="403"/>
      <c r="S738" s="403"/>
      <c r="T738" s="403"/>
      <c r="U738" s="403"/>
      <c r="V738" s="403"/>
      <c r="W738" s="403"/>
      <c r="X738" s="403"/>
    </row>
    <row r="739" spans="1:26" s="404" customFormat="1" ht="65.25" customHeight="1" x14ac:dyDescent="0.45">
      <c r="A739" s="403"/>
      <c r="B739" s="403"/>
      <c r="C739" s="403"/>
      <c r="D739" s="403"/>
      <c r="E739" s="403"/>
      <c r="F739" s="403"/>
      <c r="G739" s="403"/>
      <c r="H739" s="403"/>
      <c r="I739" s="403"/>
      <c r="J739" s="403"/>
      <c r="K739" s="403"/>
      <c r="L739" s="403"/>
      <c r="M739" s="403"/>
      <c r="N739" s="403"/>
      <c r="O739" s="403"/>
      <c r="P739" s="403"/>
      <c r="Q739" s="403"/>
      <c r="R739" s="403"/>
      <c r="S739" s="403"/>
      <c r="T739" s="403"/>
      <c r="U739" s="403"/>
      <c r="V739" s="403"/>
      <c r="W739" s="403"/>
      <c r="X739" s="403"/>
    </row>
    <row r="740" spans="1:26" s="404" customFormat="1" ht="65.25" customHeight="1" x14ac:dyDescent="0.45">
      <c r="A740" s="403"/>
      <c r="B740" s="403"/>
      <c r="C740" s="403"/>
      <c r="D740" s="403"/>
      <c r="E740" s="403"/>
      <c r="F740" s="403"/>
      <c r="G740" s="403"/>
      <c r="H740" s="403"/>
      <c r="I740" s="403"/>
      <c r="J740" s="403"/>
      <c r="K740" s="403"/>
      <c r="L740" s="403"/>
      <c r="M740" s="403"/>
      <c r="N740" s="403"/>
      <c r="O740" s="403"/>
      <c r="P740" s="403"/>
      <c r="Q740" s="403"/>
      <c r="R740" s="403"/>
      <c r="S740" s="403"/>
      <c r="T740" s="403"/>
      <c r="U740" s="403"/>
      <c r="V740" s="403"/>
      <c r="W740" s="403"/>
      <c r="X740" s="403"/>
      <c r="Y740" s="403"/>
      <c r="Z740" s="403"/>
    </row>
  </sheetData>
  <mergeCells count="3216">
    <mergeCell ref="U5:U6"/>
    <mergeCell ref="V5:V6"/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B7:B8"/>
    <mergeCell ref="C7:C8"/>
    <mergeCell ref="D7:D8"/>
    <mergeCell ref="E7:E8"/>
    <mergeCell ref="F7:F8"/>
    <mergeCell ref="G7:G8"/>
    <mergeCell ref="X9:X10"/>
    <mergeCell ref="M9:M10"/>
    <mergeCell ref="N9:N10"/>
    <mergeCell ref="O9:O10"/>
    <mergeCell ref="P9:P10"/>
    <mergeCell ref="Q9:Q10"/>
    <mergeCell ref="M7:M8"/>
    <mergeCell ref="S9:S10"/>
    <mergeCell ref="T9:T10"/>
    <mergeCell ref="U9:U10"/>
    <mergeCell ref="V9:V10"/>
    <mergeCell ref="W9:W10"/>
    <mergeCell ref="T7:T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S11:S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N11:N12"/>
    <mergeCell ref="B11:B12"/>
    <mergeCell ref="C11:C12"/>
    <mergeCell ref="D11:D12"/>
    <mergeCell ref="L9:L10"/>
    <mergeCell ref="T11:T12"/>
    <mergeCell ref="U11:U12"/>
    <mergeCell ref="V11:V12"/>
    <mergeCell ref="W11:W12"/>
    <mergeCell ref="X11:X12"/>
    <mergeCell ref="O11:O12"/>
    <mergeCell ref="P11:P12"/>
    <mergeCell ref="Q11:Q12"/>
    <mergeCell ref="R11:R12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W13:W14"/>
    <mergeCell ref="X13:X14"/>
    <mergeCell ref="M13:M14"/>
    <mergeCell ref="N13:N14"/>
    <mergeCell ref="O13:O14"/>
    <mergeCell ref="P13:P14"/>
    <mergeCell ref="Q13:Q14"/>
    <mergeCell ref="R13:R14"/>
    <mergeCell ref="V17:V18"/>
    <mergeCell ref="E11:E12"/>
    <mergeCell ref="F11:F12"/>
    <mergeCell ref="G11:G12"/>
    <mergeCell ref="S13:S14"/>
    <mergeCell ref="T13:T14"/>
    <mergeCell ref="U13:U14"/>
    <mergeCell ref="V13:V14"/>
    <mergeCell ref="G13:G14"/>
    <mergeCell ref="H13:H14"/>
    <mergeCell ref="E15:E16"/>
    <mergeCell ref="F15:F16"/>
    <mergeCell ref="G15:G16"/>
    <mergeCell ref="S17:S18"/>
    <mergeCell ref="T17:T18"/>
    <mergeCell ref="U17:U18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N15:N16"/>
    <mergeCell ref="M15:M16"/>
    <mergeCell ref="B15:B16"/>
    <mergeCell ref="C15:C16"/>
    <mergeCell ref="D15:D16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Q17:Q18"/>
    <mergeCell ref="R17:R18"/>
    <mergeCell ref="G17:G18"/>
    <mergeCell ref="H17:H18"/>
    <mergeCell ref="I17:I18"/>
    <mergeCell ref="J17:J18"/>
    <mergeCell ref="K17:K18"/>
    <mergeCell ref="L17:L18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N19:N20"/>
    <mergeCell ref="M19:M20"/>
    <mergeCell ref="B19:B20"/>
    <mergeCell ref="C19:C20"/>
    <mergeCell ref="D19:D20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V25:V26"/>
    <mergeCell ref="T21:T22"/>
    <mergeCell ref="U21:U22"/>
    <mergeCell ref="V21:V22"/>
    <mergeCell ref="W21:W22"/>
    <mergeCell ref="X21:X22"/>
    <mergeCell ref="E23:E24"/>
    <mergeCell ref="F23:F24"/>
    <mergeCell ref="G23:G24"/>
    <mergeCell ref="S25:S26"/>
    <mergeCell ref="T25:T26"/>
    <mergeCell ref="U25:U26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B25:B26"/>
    <mergeCell ref="C25:C26"/>
    <mergeCell ref="D25:D26"/>
    <mergeCell ref="E25:E26"/>
    <mergeCell ref="F25:F26"/>
    <mergeCell ref="N23:N24"/>
    <mergeCell ref="M23:M24"/>
    <mergeCell ref="B23:B24"/>
    <mergeCell ref="C23:C24"/>
    <mergeCell ref="D23:D24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Q25:Q26"/>
    <mergeCell ref="R25:R26"/>
    <mergeCell ref="G25:G26"/>
    <mergeCell ref="H25:H26"/>
    <mergeCell ref="I25:I26"/>
    <mergeCell ref="J25:J26"/>
    <mergeCell ref="K25:K26"/>
    <mergeCell ref="L25:L26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N27:N28"/>
    <mergeCell ref="M27:M28"/>
    <mergeCell ref="B27:B28"/>
    <mergeCell ref="C27:C28"/>
    <mergeCell ref="D27:D28"/>
    <mergeCell ref="R29:R30"/>
    <mergeCell ref="G29:G30"/>
    <mergeCell ref="H29:H30"/>
    <mergeCell ref="I29:I30"/>
    <mergeCell ref="J29:J30"/>
    <mergeCell ref="K29:K30"/>
    <mergeCell ref="L29:L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E31:E32"/>
    <mergeCell ref="F31:F32"/>
    <mergeCell ref="G31:G32"/>
    <mergeCell ref="S33:S34"/>
    <mergeCell ref="T33:T34"/>
    <mergeCell ref="U33:U34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N31:N32"/>
    <mergeCell ref="M31:M32"/>
    <mergeCell ref="B31:B32"/>
    <mergeCell ref="C31:C32"/>
    <mergeCell ref="D31:D32"/>
    <mergeCell ref="W35:W36"/>
    <mergeCell ref="X35:X36"/>
    <mergeCell ref="T31:T32"/>
    <mergeCell ref="U31:U32"/>
    <mergeCell ref="V31:V32"/>
    <mergeCell ref="W31:W32"/>
    <mergeCell ref="X31:X32"/>
    <mergeCell ref="V33:V34"/>
    <mergeCell ref="G33:G34"/>
    <mergeCell ref="H33:H34"/>
    <mergeCell ref="I33:I34"/>
    <mergeCell ref="J33:J34"/>
    <mergeCell ref="K33:K34"/>
    <mergeCell ref="L33:L34"/>
    <mergeCell ref="W33:W34"/>
    <mergeCell ref="X33:X34"/>
    <mergeCell ref="M33:M34"/>
    <mergeCell ref="N33:N34"/>
    <mergeCell ref="O33:O34"/>
    <mergeCell ref="P33:P34"/>
    <mergeCell ref="Q33:Q34"/>
    <mergeCell ref="R33:R34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X38:X40"/>
    <mergeCell ref="N35:N36"/>
    <mergeCell ref="O35:O36"/>
    <mergeCell ref="P35:P36"/>
    <mergeCell ref="Q35:Q36"/>
    <mergeCell ref="R35:R36"/>
    <mergeCell ref="S35:S36"/>
    <mergeCell ref="T39:T40"/>
    <mergeCell ref="U35:U36"/>
    <mergeCell ref="V35:V36"/>
    <mergeCell ref="M39:M40"/>
    <mergeCell ref="O39:O40"/>
    <mergeCell ref="T35:T36"/>
    <mergeCell ref="W42:W43"/>
    <mergeCell ref="A38:A39"/>
    <mergeCell ref="B38:B40"/>
    <mergeCell ref="C38:M38"/>
    <mergeCell ref="N38:S38"/>
    <mergeCell ref="H35:H36"/>
    <mergeCell ref="I35:I36"/>
    <mergeCell ref="I42:I43"/>
    <mergeCell ref="J42:J43"/>
    <mergeCell ref="C39:C40"/>
    <mergeCell ref="D39:D40"/>
    <mergeCell ref="G39:G40"/>
    <mergeCell ref="H39:H40"/>
    <mergeCell ref="V44:V45"/>
    <mergeCell ref="W44:W45"/>
    <mergeCell ref="X44:X45"/>
    <mergeCell ref="B42:B43"/>
    <mergeCell ref="C42:C43"/>
    <mergeCell ref="D42:D43"/>
    <mergeCell ref="E42:E43"/>
    <mergeCell ref="F42:F43"/>
    <mergeCell ref="G42:G43"/>
    <mergeCell ref="H42:H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U46:U47"/>
    <mergeCell ref="X42:X43"/>
    <mergeCell ref="B44:B45"/>
    <mergeCell ref="C44:C45"/>
    <mergeCell ref="D44:D45"/>
    <mergeCell ref="E44:E45"/>
    <mergeCell ref="F44:F45"/>
    <mergeCell ref="G44:G45"/>
    <mergeCell ref="H44:H45"/>
    <mergeCell ref="I44:I45"/>
    <mergeCell ref="T44:T45"/>
    <mergeCell ref="U44:U45"/>
    <mergeCell ref="J44:J45"/>
    <mergeCell ref="K44:K45"/>
    <mergeCell ref="L44:L45"/>
    <mergeCell ref="M44:M45"/>
    <mergeCell ref="N44:N45"/>
    <mergeCell ref="O44:O45"/>
    <mergeCell ref="G46:G47"/>
    <mergeCell ref="H46:H47"/>
    <mergeCell ref="P44:P45"/>
    <mergeCell ref="Q44:Q45"/>
    <mergeCell ref="R44:R45"/>
    <mergeCell ref="S44:S45"/>
    <mergeCell ref="T48:T49"/>
    <mergeCell ref="U48:U49"/>
    <mergeCell ref="V48:V49"/>
    <mergeCell ref="W48:W49"/>
    <mergeCell ref="X48:X49"/>
    <mergeCell ref="B46:B47"/>
    <mergeCell ref="C46:C47"/>
    <mergeCell ref="D46:D47"/>
    <mergeCell ref="E46:E47"/>
    <mergeCell ref="F46:F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S50:S51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B50:B51"/>
    <mergeCell ref="C50:C51"/>
    <mergeCell ref="D50:D51"/>
    <mergeCell ref="E50:E51"/>
    <mergeCell ref="F50:F51"/>
    <mergeCell ref="N48:N49"/>
    <mergeCell ref="M48:M49"/>
    <mergeCell ref="R50:R51"/>
    <mergeCell ref="G50:G51"/>
    <mergeCell ref="H50:H51"/>
    <mergeCell ref="I50:I51"/>
    <mergeCell ref="J50:J51"/>
    <mergeCell ref="K50:K51"/>
    <mergeCell ref="L50:L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E52:E53"/>
    <mergeCell ref="F52:F53"/>
    <mergeCell ref="G52:G53"/>
    <mergeCell ref="S54:S55"/>
    <mergeCell ref="T54:T55"/>
    <mergeCell ref="U54:U55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B54:B55"/>
    <mergeCell ref="C54:C55"/>
    <mergeCell ref="D54:D55"/>
    <mergeCell ref="E54:E55"/>
    <mergeCell ref="F54:F55"/>
    <mergeCell ref="N52:N53"/>
    <mergeCell ref="M52:M53"/>
    <mergeCell ref="B52:B53"/>
    <mergeCell ref="C52:C53"/>
    <mergeCell ref="D52:D53"/>
    <mergeCell ref="U56:U57"/>
    <mergeCell ref="V56:V57"/>
    <mergeCell ref="W56:W57"/>
    <mergeCell ref="X56:X57"/>
    <mergeCell ref="T52:T53"/>
    <mergeCell ref="U52:U53"/>
    <mergeCell ref="V52:V53"/>
    <mergeCell ref="W52:W53"/>
    <mergeCell ref="X52:X53"/>
    <mergeCell ref="V54:V55"/>
    <mergeCell ref="G54:G55"/>
    <mergeCell ref="H54:H55"/>
    <mergeCell ref="I54:I55"/>
    <mergeCell ref="J54:J55"/>
    <mergeCell ref="K54:K55"/>
    <mergeCell ref="L54:L55"/>
    <mergeCell ref="W54:W55"/>
    <mergeCell ref="X54:X55"/>
    <mergeCell ref="M54:M55"/>
    <mergeCell ref="N54:N55"/>
    <mergeCell ref="O54:O55"/>
    <mergeCell ref="P54:P55"/>
    <mergeCell ref="Q54:Q55"/>
    <mergeCell ref="R54:R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60:U61"/>
    <mergeCell ref="V60:V61"/>
    <mergeCell ref="W60:W61"/>
    <mergeCell ref="X60:X61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4:U65"/>
    <mergeCell ref="V64:V65"/>
    <mergeCell ref="W64:W65"/>
    <mergeCell ref="X64:X65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8:U69"/>
    <mergeCell ref="V68:V69"/>
    <mergeCell ref="W68:W69"/>
    <mergeCell ref="X68:X69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72:U73"/>
    <mergeCell ref="V72:V73"/>
    <mergeCell ref="W72:W73"/>
    <mergeCell ref="X72:X73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7:U78"/>
    <mergeCell ref="V77:V78"/>
    <mergeCell ref="W77:W78"/>
    <mergeCell ref="X77:X78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81:U82"/>
    <mergeCell ref="V81:V82"/>
    <mergeCell ref="W81:W82"/>
    <mergeCell ref="X81:X82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5:U86"/>
    <mergeCell ref="V85:V86"/>
    <mergeCell ref="W85:W86"/>
    <mergeCell ref="X85:X86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91:U92"/>
    <mergeCell ref="V91:V92"/>
    <mergeCell ref="W91:W92"/>
    <mergeCell ref="X91:X92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5:U96"/>
    <mergeCell ref="V95:V96"/>
    <mergeCell ref="W95:W96"/>
    <mergeCell ref="X95:X96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100:U101"/>
    <mergeCell ref="V100:V101"/>
    <mergeCell ref="W100:W101"/>
    <mergeCell ref="X100:X101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4:U105"/>
    <mergeCell ref="V104:V105"/>
    <mergeCell ref="W104:W105"/>
    <mergeCell ref="X104:X105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8:U109"/>
    <mergeCell ref="V108:V109"/>
    <mergeCell ref="W108:W109"/>
    <mergeCell ref="X108:X109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12:U113"/>
    <mergeCell ref="V112:V113"/>
    <mergeCell ref="W112:W113"/>
    <mergeCell ref="X112:X113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6:U117"/>
    <mergeCell ref="V116:V117"/>
    <mergeCell ref="W116:W117"/>
    <mergeCell ref="X116:X117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X114:X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20:U121"/>
    <mergeCell ref="V120:V121"/>
    <mergeCell ref="W120:W121"/>
    <mergeCell ref="X120:X121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4:U125"/>
    <mergeCell ref="V124:V125"/>
    <mergeCell ref="W124:W125"/>
    <mergeCell ref="X124:X125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8:U129"/>
    <mergeCell ref="V128:V129"/>
    <mergeCell ref="W128:W129"/>
    <mergeCell ref="X128:X129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33:U134"/>
    <mergeCell ref="V133:V134"/>
    <mergeCell ref="W133:W134"/>
    <mergeCell ref="X133:X134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9:U140"/>
    <mergeCell ref="V139:V140"/>
    <mergeCell ref="W139:W140"/>
    <mergeCell ref="X139:X140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44:U145"/>
    <mergeCell ref="V144:V145"/>
    <mergeCell ref="W144:W145"/>
    <mergeCell ref="X144:X145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9:U150"/>
    <mergeCell ref="V149:V150"/>
    <mergeCell ref="W149:W150"/>
    <mergeCell ref="X149:X150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53:U154"/>
    <mergeCell ref="V153:V154"/>
    <mergeCell ref="W153:W154"/>
    <mergeCell ref="X153:X154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9:U160"/>
    <mergeCell ref="V159:V160"/>
    <mergeCell ref="W159:W160"/>
    <mergeCell ref="X159:X160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V156:V157"/>
    <mergeCell ref="W156:W157"/>
    <mergeCell ref="X156:X157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65:U166"/>
    <mergeCell ref="V165:V166"/>
    <mergeCell ref="W165:W166"/>
    <mergeCell ref="X165:X166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71:U172"/>
    <mergeCell ref="V171:V172"/>
    <mergeCell ref="W171:W172"/>
    <mergeCell ref="X171:X172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8:U179"/>
    <mergeCell ref="V178:V179"/>
    <mergeCell ref="W178:W179"/>
    <mergeCell ref="X178:X179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85:U186"/>
    <mergeCell ref="V185:V186"/>
    <mergeCell ref="W185:W186"/>
    <mergeCell ref="X185:X186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92:U193"/>
    <mergeCell ref="V192:V193"/>
    <mergeCell ref="W192:W193"/>
    <mergeCell ref="X192:X193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200:U201"/>
    <mergeCell ref="V200:V201"/>
    <mergeCell ref="W200:W201"/>
    <mergeCell ref="X200:X201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V198:V199"/>
    <mergeCell ref="W198:W199"/>
    <mergeCell ref="X198:X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7:U208"/>
    <mergeCell ref="V207:V208"/>
    <mergeCell ref="W207:W208"/>
    <mergeCell ref="X207:X208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11:U212"/>
    <mergeCell ref="V211:V212"/>
    <mergeCell ref="W211:W212"/>
    <mergeCell ref="X211:X212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U215:U216"/>
    <mergeCell ref="V215:V216"/>
    <mergeCell ref="W215:W216"/>
    <mergeCell ref="X215:X216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X213:X214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9:U220"/>
    <mergeCell ref="V219:V220"/>
    <mergeCell ref="W219:W220"/>
    <mergeCell ref="X219:X220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S219:S220"/>
    <mergeCell ref="T219:T220"/>
    <mergeCell ref="U225:U226"/>
    <mergeCell ref="V225:V226"/>
    <mergeCell ref="W225:W226"/>
    <mergeCell ref="X225:X226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34:U235"/>
    <mergeCell ref="V234:V235"/>
    <mergeCell ref="W234:W235"/>
    <mergeCell ref="X234:X235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T231:T232"/>
    <mergeCell ref="U231:U232"/>
    <mergeCell ref="V231:V232"/>
    <mergeCell ref="W231:W232"/>
    <mergeCell ref="X231:X232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44:U245"/>
    <mergeCell ref="V244:V245"/>
    <mergeCell ref="W244:W245"/>
    <mergeCell ref="X244:X245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51:U252"/>
    <mergeCell ref="V251:V252"/>
    <mergeCell ref="W251:W252"/>
    <mergeCell ref="X251:X252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5:U256"/>
    <mergeCell ref="V255:V256"/>
    <mergeCell ref="W255:W256"/>
    <mergeCell ref="X255:X256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60:U261"/>
    <mergeCell ref="V260:V261"/>
    <mergeCell ref="W260:W261"/>
    <mergeCell ref="X260:X261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6:U267"/>
    <mergeCell ref="V266:V267"/>
    <mergeCell ref="W266:W267"/>
    <mergeCell ref="X266:X267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75:U276"/>
    <mergeCell ref="V275:V276"/>
    <mergeCell ref="W275:W276"/>
    <mergeCell ref="X275:X276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S271:S272"/>
    <mergeCell ref="T271:T272"/>
    <mergeCell ref="U271:U272"/>
    <mergeCell ref="V271:V272"/>
    <mergeCell ref="W271:W272"/>
    <mergeCell ref="X271:X272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9:U280"/>
    <mergeCell ref="V279:V280"/>
    <mergeCell ref="W279:W280"/>
    <mergeCell ref="X279:X280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83:U284"/>
    <mergeCell ref="V283:V284"/>
    <mergeCell ref="W283:W284"/>
    <mergeCell ref="X283:X284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U287:U288"/>
    <mergeCell ref="V287:V288"/>
    <mergeCell ref="W287:W288"/>
    <mergeCell ref="X287:X288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92:U293"/>
    <mergeCell ref="V292:V293"/>
    <mergeCell ref="W292:W293"/>
    <mergeCell ref="X292:X293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X290:X291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6:U297"/>
    <mergeCell ref="V296:V297"/>
    <mergeCell ref="W296:W297"/>
    <mergeCell ref="X296:X297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300:U301"/>
    <mergeCell ref="V300:V301"/>
    <mergeCell ref="W300:W301"/>
    <mergeCell ref="X300:X301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R300:R301"/>
    <mergeCell ref="S300:S301"/>
    <mergeCell ref="T300:T301"/>
    <mergeCell ref="U304:U305"/>
    <mergeCell ref="V304:V305"/>
    <mergeCell ref="W304:W305"/>
    <mergeCell ref="X304:X305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X302:X303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R304:R305"/>
    <mergeCell ref="S304:S305"/>
    <mergeCell ref="T304:T305"/>
    <mergeCell ref="U308:U309"/>
    <mergeCell ref="V308:V309"/>
    <mergeCell ref="W308:W309"/>
    <mergeCell ref="X308:X309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T308:T309"/>
    <mergeCell ref="U312:U313"/>
    <mergeCell ref="V312:V313"/>
    <mergeCell ref="W312:W313"/>
    <mergeCell ref="X312:X313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T310:T311"/>
    <mergeCell ref="U310:U311"/>
    <mergeCell ref="V310:V311"/>
    <mergeCell ref="W310:W311"/>
    <mergeCell ref="X310:X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T312:T313"/>
    <mergeCell ref="U316:U317"/>
    <mergeCell ref="V316:V317"/>
    <mergeCell ref="W316:W317"/>
    <mergeCell ref="X316:X317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R314:R315"/>
    <mergeCell ref="S314:S315"/>
    <mergeCell ref="T314:T315"/>
    <mergeCell ref="U314:U315"/>
    <mergeCell ref="V314:V315"/>
    <mergeCell ref="W314:W315"/>
    <mergeCell ref="X314:X315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T316:T317"/>
    <mergeCell ref="U320:U321"/>
    <mergeCell ref="V320:V321"/>
    <mergeCell ref="W320:W321"/>
    <mergeCell ref="X320:X321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T318:T319"/>
    <mergeCell ref="U318:U319"/>
    <mergeCell ref="V318:V319"/>
    <mergeCell ref="W318:W319"/>
    <mergeCell ref="X318:X319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T320:T321"/>
    <mergeCell ref="U324:U325"/>
    <mergeCell ref="V324:V325"/>
    <mergeCell ref="W324:W325"/>
    <mergeCell ref="X324:X325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Q322:Q323"/>
    <mergeCell ref="R322:R323"/>
    <mergeCell ref="S322:S323"/>
    <mergeCell ref="T322:T323"/>
    <mergeCell ref="U322:U323"/>
    <mergeCell ref="V322:V323"/>
    <mergeCell ref="W322:W323"/>
    <mergeCell ref="X322:X323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U329:U330"/>
    <mergeCell ref="V329:V330"/>
    <mergeCell ref="W329:W330"/>
    <mergeCell ref="X329:X330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X327:X328"/>
    <mergeCell ref="C329:C330"/>
    <mergeCell ref="D329:D330"/>
    <mergeCell ref="E329:E330"/>
    <mergeCell ref="F329:F330"/>
    <mergeCell ref="G329:G330"/>
    <mergeCell ref="H329:H330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33:U334"/>
    <mergeCell ref="V333:V334"/>
    <mergeCell ref="W333:W334"/>
    <mergeCell ref="X333:X334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7:U338"/>
    <mergeCell ref="V337:V338"/>
    <mergeCell ref="W337:W338"/>
    <mergeCell ref="X337:X338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41:U342"/>
    <mergeCell ref="V341:V342"/>
    <mergeCell ref="W341:W342"/>
    <mergeCell ref="X341:X342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U345:U346"/>
    <mergeCell ref="V345:V346"/>
    <mergeCell ref="W345:W346"/>
    <mergeCell ref="X345:X346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X343:X344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S345:S346"/>
    <mergeCell ref="T345:T346"/>
    <mergeCell ref="U349:U350"/>
    <mergeCell ref="V349:V350"/>
    <mergeCell ref="W349:W350"/>
    <mergeCell ref="X349:X350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U347:U348"/>
    <mergeCell ref="V347:V348"/>
    <mergeCell ref="W347:W348"/>
    <mergeCell ref="X347:X348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T351:T352"/>
    <mergeCell ref="U351:U352"/>
    <mergeCell ref="V351:V352"/>
    <mergeCell ref="W351:W352"/>
    <mergeCell ref="X351:X352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U353:U354"/>
    <mergeCell ref="V353:V354"/>
    <mergeCell ref="W353:W354"/>
    <mergeCell ref="X353:X354"/>
    <mergeCell ref="O353:O354"/>
    <mergeCell ref="P353:P354"/>
    <mergeCell ref="Q353:Q354"/>
    <mergeCell ref="R353:R354"/>
    <mergeCell ref="S353:S354"/>
    <mergeCell ref="T353:T354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EVENTUAL  DEL 16 AL 30 DE ABRIL
  DEL   2017.&amp;24
</oddHeader>
    <oddFooter>&amp;R&amp;N</oddFooter>
  </headerFooter>
  <rowBreaks count="1" manualBreakCount="1">
    <brk id="37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topLeftCell="A7" zoomScale="40" zoomScaleNormal="40" zoomScaleSheetLayoutView="30" zoomScalePageLayoutView="40" workbookViewId="0">
      <selection activeCell="J508" sqref="J508:J509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24.44140625" style="3" customWidth="1"/>
    <col min="7" max="7" width="36" style="2" customWidth="1"/>
    <col min="8" max="8" width="13.88671875" style="2" hidden="1" customWidth="1"/>
    <col min="9" max="9" width="29.6640625" style="2" customWidth="1"/>
    <col min="10" max="10" width="15.88671875" style="2" customWidth="1"/>
    <col min="11" max="11" width="12.109375" style="2" hidden="1" customWidth="1"/>
    <col min="12" max="12" width="26" style="2" customWidth="1"/>
    <col min="13" max="13" width="37" style="2" customWidth="1"/>
    <col min="14" max="14" width="33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417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416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407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9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517.91</v>
      </c>
      <c r="W5" s="36">
        <f>U5-V5</f>
        <v>8172.77</v>
      </c>
      <c r="X5" s="35"/>
    </row>
    <row r="6" spans="1:24" ht="65.25" customHeight="1" x14ac:dyDescent="0.5">
      <c r="A6" s="221" t="s">
        <v>415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407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517.91</v>
      </c>
      <c r="W7" s="36">
        <f>U7-V7</f>
        <v>8172.77</v>
      </c>
      <c r="X7" s="35"/>
    </row>
    <row r="8" spans="1:24" ht="65.25" customHeight="1" x14ac:dyDescent="0.5">
      <c r="A8" s="221" t="s">
        <v>414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407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517.91</v>
      </c>
      <c r="W9" s="36">
        <f>U9-V9</f>
        <v>8172.77</v>
      </c>
      <c r="X9" s="35"/>
    </row>
    <row r="10" spans="1:24" ht="65.25" customHeight="1" x14ac:dyDescent="0.5">
      <c r="A10" s="197" t="s">
        <v>413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407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517.91</v>
      </c>
      <c r="W11" s="36">
        <f>U11-V11</f>
        <v>8172.77</v>
      </c>
      <c r="X11" s="35"/>
    </row>
    <row r="12" spans="1:24" ht="65.25" customHeight="1" x14ac:dyDescent="0.5">
      <c r="A12" s="221" t="s">
        <v>412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407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517.91</v>
      </c>
      <c r="W13" s="36">
        <f>U13-V13</f>
        <v>8172.77</v>
      </c>
      <c r="X13" s="35"/>
    </row>
    <row r="14" spans="1:24" ht="65.25" customHeight="1" x14ac:dyDescent="0.5">
      <c r="A14" s="197" t="s">
        <v>411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407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410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407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409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407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408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407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406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405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927.06</v>
      </c>
      <c r="W25" s="36">
        <f>U25-V25</f>
        <v>8618.0499999999993</v>
      </c>
      <c r="X25" s="35"/>
    </row>
    <row r="26" spans="1:24" ht="65.25" customHeight="1" x14ac:dyDescent="0.5">
      <c r="A26" s="58" t="s">
        <v>404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403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4045.35</v>
      </c>
      <c r="W29" s="345">
        <f>SUM(W5:W28)</f>
        <v>83715.880000000019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7" t="s">
        <v>402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401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400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1284.05</v>
      </c>
      <c r="W34" s="246">
        <f>U34-V34</f>
        <v>18508</v>
      </c>
      <c r="X34" s="45"/>
    </row>
    <row r="35" spans="1:24" ht="65.25" customHeight="1" x14ac:dyDescent="0.5">
      <c r="A35" s="339" t="s">
        <v>399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398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518.84</v>
      </c>
      <c r="W36" s="246">
        <f>U36-V36</f>
        <v>8186.0599999999977</v>
      </c>
      <c r="X36" s="45"/>
    </row>
    <row r="37" spans="1:24" ht="65.25" customHeight="1" x14ac:dyDescent="0.5">
      <c r="A37" s="180" t="s">
        <v>397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352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396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395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394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104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393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156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392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2228.6999999999998</v>
      </c>
      <c r="W46" s="361">
        <f>SUM(W34:W45)</f>
        <v>38757.827812499992</v>
      </c>
      <c r="X46" s="360"/>
    </row>
    <row r="47" spans="1:24" ht="65.25" customHeight="1" x14ac:dyDescent="0.5">
      <c r="A47" s="369" t="s">
        <v>391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390</v>
      </c>
    </row>
    <row r="48" spans="1:24" ht="65.25" customHeight="1" x14ac:dyDescent="0.45">
      <c r="A48" s="317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389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5"/>
    </row>
    <row r="50" spans="1:24" ht="65.25" customHeight="1" x14ac:dyDescent="0.5">
      <c r="A50" s="180" t="s">
        <v>388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387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386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354.45353124999997</v>
      </c>
      <c r="U55" s="361">
        <f>SUM(U49:U54)</f>
        <v>6161.84646875</v>
      </c>
      <c r="V55" s="361">
        <f>SUM(V49:V54)</f>
        <v>200</v>
      </c>
      <c r="W55" s="361">
        <f>SUM(W49:W54)</f>
        <v>5961.84646875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385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384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508.52</v>
      </c>
      <c r="W60" s="246">
        <f>U60-V60</f>
        <v>8036.5899999999983</v>
      </c>
      <c r="X60" s="35"/>
    </row>
    <row r="61" spans="1:24" ht="65.25" customHeight="1" x14ac:dyDescent="0.5">
      <c r="A61" s="197" t="s">
        <v>383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382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381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705.72</v>
      </c>
      <c r="W68" s="361">
        <f>SUM(W60:W67)</f>
        <v>13745.149999999998</v>
      </c>
      <c r="X68" s="360"/>
    </row>
    <row r="69" spans="1:24" ht="65.25" customHeight="1" x14ac:dyDescent="0.5">
      <c r="A69" s="65" t="s">
        <v>380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379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113.57</v>
      </c>
      <c r="W70" s="246">
        <f>U70-V70</f>
        <v>3357.2000000000003</v>
      </c>
      <c r="X70" s="154"/>
    </row>
    <row r="71" spans="1:24" ht="65.25" customHeight="1" x14ac:dyDescent="0.5">
      <c r="A71" s="197" t="s">
        <v>378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113.57</v>
      </c>
      <c r="W72" s="361">
        <f>SUM(W70)</f>
        <v>3357.2000000000003</v>
      </c>
      <c r="X72" s="360"/>
    </row>
    <row r="73" spans="1:24" ht="65.25" customHeight="1" x14ac:dyDescent="0.5">
      <c r="A73" s="384" t="s">
        <v>377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376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375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374</v>
      </c>
      <c r="B76" s="42"/>
      <c r="C76" s="42"/>
      <c r="D76" s="42"/>
      <c r="E76" s="172"/>
      <c r="F76" s="40"/>
      <c r="G76" s="51">
        <f>E76*F76</f>
        <v>0</v>
      </c>
      <c r="H76" s="319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373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372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371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370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369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53" t="s">
        <v>368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367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366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365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364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363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362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361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360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359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358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460.36</v>
      </c>
      <c r="W105" s="345">
        <f>SUM(W97:W104)</f>
        <v>12980.409950000001</v>
      </c>
      <c r="X105" s="368"/>
    </row>
    <row r="106" spans="1:24" ht="65.25" customHeight="1" x14ac:dyDescent="0.5">
      <c r="A106" s="65" t="s">
        <v>357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356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355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354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353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352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351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350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7" t="s">
        <v>349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348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347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346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9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20" t="s">
        <v>345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344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343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342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339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341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339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9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339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340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339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338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336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337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336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9" t="s">
        <v>335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334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16" t="s">
        <v>333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332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0</v>
      </c>
      <c r="U149" s="36">
        <f>M149-T149</f>
        <v>1730.1299999999999</v>
      </c>
      <c r="V149" s="46">
        <v>0</v>
      </c>
      <c r="W149" s="246">
        <f>U149-V149</f>
        <v>1730.1299999999999</v>
      </c>
      <c r="X149" s="35"/>
    </row>
    <row r="150" spans="1:24" ht="65.25" customHeight="1" x14ac:dyDescent="0.5">
      <c r="A150" s="153" t="s">
        <v>331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330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329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5"/>
      <c r="D153" s="345"/>
      <c r="E153" s="348"/>
      <c r="F153" s="347"/>
      <c r="G153" s="345">
        <f>SUM(G124:G152)</f>
        <v>36187.050000000003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36297.800000000003</v>
      </c>
      <c r="N153" s="346">
        <f>SUM(N124:N152)</f>
        <v>2028.9399999999998</v>
      </c>
      <c r="O153" s="346">
        <f>SUM(O124:O152)</f>
        <v>187.43203124999999</v>
      </c>
      <c r="P153" s="346">
        <f>SUM(P124:P152)</f>
        <v>0</v>
      </c>
      <c r="Q153" s="346">
        <f>SUM(Q124:Q152)</f>
        <v>0</v>
      </c>
      <c r="R153" s="346">
        <f>SUM(R124:R152)</f>
        <v>235.44299999999998</v>
      </c>
      <c r="S153" s="346">
        <f>SUM(S124:S152)</f>
        <v>0</v>
      </c>
      <c r="T153" s="346">
        <f>SUM(T124:T152)</f>
        <v>2451.8150312499997</v>
      </c>
      <c r="U153" s="345">
        <f>SUM(U124:U152)</f>
        <v>33845.984968750003</v>
      </c>
      <c r="V153" s="345">
        <f>SUM(V124:V152)</f>
        <v>681.82999999999993</v>
      </c>
      <c r="W153" s="345">
        <f>SUM(W124:W152)</f>
        <v>33164.154968750001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7" t="s">
        <v>328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269</v>
      </c>
      <c r="B158" s="340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327</v>
      </c>
      <c r="B159" s="340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326</v>
      </c>
      <c r="B160" s="340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40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325</v>
      </c>
      <c r="B162" s="340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9" t="s">
        <v>324</v>
      </c>
      <c r="B163" s="340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323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322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321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320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319</v>
      </c>
      <c r="B168" s="340"/>
      <c r="C168" s="340">
        <v>1100</v>
      </c>
      <c r="D168" s="340">
        <v>1000</v>
      </c>
      <c r="E168" s="249">
        <v>173.77</v>
      </c>
      <c r="F168" s="218">
        <v>15</v>
      </c>
      <c r="G168" s="51">
        <f>E168*F168</f>
        <v>2606.5500000000002</v>
      </c>
      <c r="H168" s="343">
        <v>0</v>
      </c>
      <c r="I168" s="343">
        <v>0</v>
      </c>
      <c r="J168" s="319">
        <v>0</v>
      </c>
      <c r="K168" s="319">
        <v>0</v>
      </c>
      <c r="L168" s="319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7" customFormat="1" ht="65.25" customHeight="1" x14ac:dyDescent="0.5">
      <c r="A169" s="297" t="s">
        <v>318</v>
      </c>
      <c r="B169" s="340"/>
      <c r="C169" s="340"/>
      <c r="D169" s="340"/>
      <c r="E169" s="249"/>
      <c r="F169" s="212"/>
      <c r="G169" s="55"/>
      <c r="H169" s="343"/>
      <c r="I169" s="343"/>
      <c r="J169" s="209"/>
      <c r="K169" s="209"/>
      <c r="L169" s="209"/>
      <c r="M169" s="246"/>
      <c r="N169" s="344"/>
      <c r="O169" s="344"/>
      <c r="P169" s="210"/>
      <c r="Q169" s="210"/>
      <c r="R169" s="174"/>
      <c r="S169" s="210"/>
      <c r="T169" s="44"/>
      <c r="U169" s="47"/>
      <c r="V169" s="343"/>
      <c r="W169" s="246"/>
      <c r="X169" s="342"/>
    </row>
    <row r="170" spans="1:24" ht="65.25" customHeight="1" x14ac:dyDescent="0.5">
      <c r="A170" s="43" t="s">
        <v>316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317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316</v>
      </c>
      <c r="B172" s="52"/>
      <c r="C172" s="340">
        <v>1100</v>
      </c>
      <c r="D172" s="340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315</v>
      </c>
      <c r="B173" s="52"/>
      <c r="C173" s="340"/>
      <c r="D173" s="340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1" t="s">
        <v>314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313</v>
      </c>
      <c r="B177" s="340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40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313</v>
      </c>
      <c r="B179" s="340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118.14</v>
      </c>
      <c r="W179" s="246">
        <f>U179-V179</f>
        <v>3480.65</v>
      </c>
      <c r="X179" s="45"/>
    </row>
    <row r="180" spans="1:24" ht="65.25" customHeight="1" x14ac:dyDescent="0.5">
      <c r="A180" s="278" t="s">
        <v>312</v>
      </c>
      <c r="B180" s="340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118.14</v>
      </c>
      <c r="W181" s="15">
        <f>SUM(W177:W179)</f>
        <v>3480.65</v>
      </c>
      <c r="X181" s="8"/>
    </row>
    <row r="182" spans="1:24" ht="65.25" customHeight="1" x14ac:dyDescent="0.45">
      <c r="A182" s="317" t="s">
        <v>311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310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9" t="s">
        <v>309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7" t="s">
        <v>308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307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306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305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200.78</v>
      </c>
      <c r="W191" s="246">
        <f>U191-V191</f>
        <v>4232.1922500000001</v>
      </c>
      <c r="X191" s="45"/>
    </row>
    <row r="192" spans="1:24" ht="65.25" customHeight="1" x14ac:dyDescent="0.5">
      <c r="A192" s="58" t="s">
        <v>304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444.83000000000004</v>
      </c>
      <c r="W195" s="15">
        <f>SUM(W189:W194)</f>
        <v>9333.3522499999999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7" t="s">
        <v>303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302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8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198994.54994999999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199169.75994999998</v>
      </c>
      <c r="N204" s="110">
        <f>N202+N195+N185+N181+N174+N153+N122+N105+N95+N90+N82+N72+N68+N55+N46</f>
        <v>20591.36</v>
      </c>
      <c r="O204" s="110">
        <f>O202+O195+O185+O181+O174+O153+O122+O105+O95+O90+O82+O72+O68+O55+O46</f>
        <v>734.81371875000013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656.17500000000007</v>
      </c>
      <c r="S204" s="110">
        <f>S202+S195+S185+S181+S174+S153+S122+S105+S95+S90+S82+S72+S68+S55+S46</f>
        <v>0</v>
      </c>
      <c r="T204" s="110">
        <f>T202+T195+T185+T181+T174+T153+T122+T105+T95+T90+T82+T72+T68+T55+T46</f>
        <v>21982.34871875</v>
      </c>
      <c r="U204" s="22">
        <f>U202+U195+U185+U181+U174+U153+U122+U105+U95+U90+U82+U72+U68+U55+U46</f>
        <v>177187.41123125001</v>
      </c>
      <c r="V204" s="22">
        <f>V202+V195+V185+V181+V174+V153+V122+V105+V95+V90+V82+V72+V68+V55+V46</f>
        <v>6118.34</v>
      </c>
      <c r="W204" s="22">
        <f>W202+W195+W185+W181+W174+W153+W122+W105+W95+W90+W82+W72+W68+W55+W46</f>
        <v>171069.07123125001</v>
      </c>
      <c r="X204" s="337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6" t="s">
        <v>301</v>
      </c>
      <c r="Y206" s="335"/>
      <c r="Z206" s="335"/>
    </row>
    <row r="207" spans="1:26" ht="65.25" customHeight="1" x14ac:dyDescent="0.45">
      <c r="A207" s="334" t="s">
        <v>300</v>
      </c>
      <c r="B207" s="327"/>
      <c r="C207" s="331"/>
      <c r="D207" s="331"/>
      <c r="E207" s="331"/>
      <c r="F207" s="333"/>
      <c r="G207" s="331"/>
      <c r="H207" s="332"/>
      <c r="I207" s="331"/>
      <c r="J207" s="331"/>
      <c r="K207" s="331"/>
      <c r="L207" s="331"/>
      <c r="M207" s="327"/>
      <c r="N207" s="330"/>
      <c r="O207" s="330"/>
      <c r="P207" s="330"/>
      <c r="Q207" s="330"/>
      <c r="R207" s="330"/>
      <c r="S207" s="330"/>
      <c r="T207" s="330"/>
      <c r="U207" s="329"/>
      <c r="V207" s="329"/>
      <c r="W207" s="328"/>
      <c r="X207" s="327"/>
    </row>
    <row r="208" spans="1:26" ht="65.25" customHeight="1" x14ac:dyDescent="0.5">
      <c r="A208" s="43" t="s">
        <v>299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298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297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296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151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295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294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293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6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292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291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290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5" t="s">
        <v>289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46.75</v>
      </c>
      <c r="W223" s="36">
        <f>U223-V223</f>
        <v>2082.8160000000003</v>
      </c>
      <c r="X223" s="35"/>
    </row>
    <row r="224" spans="1:24" ht="65.25" customHeight="1" x14ac:dyDescent="0.5">
      <c r="A224" s="300" t="s">
        <v>288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287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0</v>
      </c>
      <c r="W225" s="36">
        <f>U225-V225</f>
        <v>2347.5200000000004</v>
      </c>
      <c r="X225" s="35"/>
    </row>
    <row r="226" spans="1:24" ht="65.25" customHeight="1" x14ac:dyDescent="0.5">
      <c r="A226" s="153" t="s">
        <v>286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285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284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94.34</v>
      </c>
      <c r="W231" s="15">
        <f>SUM(W221:W230)</f>
        <v>9509.47146875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141.93</v>
      </c>
      <c r="W233" s="22">
        <f>W231+W216</f>
        <v>16469.511468749999</v>
      </c>
      <c r="X233" s="324"/>
    </row>
    <row r="234" spans="1:24" ht="65.25" customHeight="1" x14ac:dyDescent="0.5">
      <c r="A234" s="323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7" t="s">
        <v>283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282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281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280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279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278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277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276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2"/>
    </row>
    <row r="252" spans="1:24" s="5" customFormat="1" ht="65.25" customHeight="1" x14ac:dyDescent="0.45">
      <c r="A252" s="65" t="s">
        <v>275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274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9">
        <f>U253-V253</f>
        <v>4754.1773437499996</v>
      </c>
      <c r="X253" s="35"/>
    </row>
    <row r="254" spans="1:24" s="5" customFormat="1" ht="65.25" customHeight="1" x14ac:dyDescent="0.5">
      <c r="A254" s="58" t="s">
        <v>273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9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272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121.68</v>
      </c>
      <c r="W257" s="319">
        <f>U257-V257</f>
        <v>3576.2699999999995</v>
      </c>
      <c r="X257" s="35"/>
    </row>
    <row r="258" spans="1:24" s="5" customFormat="1" ht="65.25" customHeight="1" x14ac:dyDescent="0.5">
      <c r="A258" s="171" t="s">
        <v>271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121.68</v>
      </c>
      <c r="W259" s="144">
        <f>SUM(W253:W258)</f>
        <v>8330.4473437499983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270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269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9">
        <v>0</v>
      </c>
      <c r="I262" s="225">
        <v>0</v>
      </c>
      <c r="J262" s="225">
        <v>0</v>
      </c>
      <c r="K262" s="225">
        <v>0</v>
      </c>
      <c r="L262" s="225">
        <v>0</v>
      </c>
      <c r="M262" s="319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9">
        <f>M262-T262</f>
        <v>4492.58</v>
      </c>
      <c r="V262" s="36">
        <v>200.78</v>
      </c>
      <c r="W262" s="319">
        <f>U262-V262</f>
        <v>4291.8</v>
      </c>
      <c r="X262" s="321"/>
    </row>
    <row r="263" spans="1:24" s="7" customFormat="1" ht="65.25" customHeight="1" x14ac:dyDescent="0.5">
      <c r="A263" s="320" t="s">
        <v>268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267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9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9">
        <f>M264-T264</f>
        <v>2854.8306250000001</v>
      </c>
      <c r="V264" s="36">
        <v>190</v>
      </c>
      <c r="W264" s="319">
        <f>U264-V264</f>
        <v>2664.8306250000001</v>
      </c>
      <c r="X264" s="35"/>
    </row>
    <row r="265" spans="1:24" s="5" customFormat="1" ht="65.25" customHeight="1" x14ac:dyDescent="0.5">
      <c r="A265" s="58" t="s">
        <v>266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265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9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9">
        <f>M266-T266</f>
        <v>0</v>
      </c>
      <c r="V266" s="36">
        <f>G266*2%</f>
        <v>0</v>
      </c>
      <c r="W266" s="319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390.78</v>
      </c>
      <c r="W268" s="144">
        <f>SUM(W262:W267)</f>
        <v>6956.6306249999998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7" t="s">
        <v>264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263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9">
        <f>U273-V273</f>
        <v>4569.8903124999997</v>
      </c>
      <c r="X273" s="35"/>
    </row>
    <row r="274" spans="1:24" s="5" customFormat="1" ht="65.25" customHeight="1" x14ac:dyDescent="0.5">
      <c r="A274" s="220" t="s">
        <v>262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261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260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259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258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215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257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256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255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254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253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252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251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250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0</v>
      </c>
      <c r="W292" s="46">
        <f>U292-V292</f>
        <v>6466.4953125000002</v>
      </c>
      <c r="X292" s="318"/>
    </row>
    <row r="293" spans="1:24" s="5" customFormat="1" ht="65.25" customHeight="1" x14ac:dyDescent="0.5">
      <c r="A293" s="58" t="s">
        <v>249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248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247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246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245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244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0</v>
      </c>
      <c r="W300" s="144">
        <f>SUM(W292:W299)</f>
        <v>12176.1565625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243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242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241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8" t="s">
        <v>240</v>
      </c>
      <c r="B307" s="52"/>
      <c r="C307" s="52">
        <v>1100</v>
      </c>
      <c r="D307" s="52">
        <v>1000</v>
      </c>
      <c r="E307" s="170">
        <v>199.8</v>
      </c>
      <c r="F307" s="218">
        <v>15</v>
      </c>
      <c r="G307" s="51">
        <f>E307*F307</f>
        <v>2997</v>
      </c>
      <c r="H307" s="46">
        <v>0</v>
      </c>
      <c r="I307" s="157">
        <v>798</v>
      </c>
      <c r="J307" s="156">
        <v>0</v>
      </c>
      <c r="K307" s="156">
        <v>0</v>
      </c>
      <c r="L307" s="156">
        <v>0</v>
      </c>
      <c r="M307" s="46">
        <f>G307+H307+I307+J307+K307+L307</f>
        <v>3795</v>
      </c>
      <c r="N307" s="155">
        <v>140.30000000000001</v>
      </c>
      <c r="O307" s="38">
        <f>G307*1.1875%</f>
        <v>35.589374999999997</v>
      </c>
      <c r="P307" s="38">
        <v>0</v>
      </c>
      <c r="Q307" s="38">
        <v>0</v>
      </c>
      <c r="R307" s="176">
        <f>G307*1%</f>
        <v>29.97</v>
      </c>
      <c r="S307" s="38">
        <f>H307*1%</f>
        <v>0</v>
      </c>
      <c r="T307" s="38">
        <f>N307+O307+P307+Q307+R307+S307</f>
        <v>205.859375</v>
      </c>
      <c r="U307" s="36">
        <f>M307-T307</f>
        <v>3589.140625</v>
      </c>
      <c r="V307" s="46">
        <v>0</v>
      </c>
      <c r="W307" s="46">
        <f>U307-V307</f>
        <v>3589.140625</v>
      </c>
      <c r="X307" s="45"/>
    </row>
    <row r="308" spans="1:24" ht="65.25" customHeight="1" x14ac:dyDescent="0.5">
      <c r="A308" s="58" t="s">
        <v>239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798</v>
      </c>
      <c r="J309" s="156">
        <v>0</v>
      </c>
      <c r="K309" s="156">
        <v>0</v>
      </c>
      <c r="L309" s="156">
        <v>0</v>
      </c>
      <c r="M309" s="46">
        <f>G309+H309+I309+J309+K309+L309</f>
        <v>3795</v>
      </c>
      <c r="N309" s="155">
        <v>140.30000000000001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205.859375</v>
      </c>
      <c r="U309" s="36">
        <f>M309-T309</f>
        <v>3589.140625</v>
      </c>
      <c r="V309" s="46">
        <v>0</v>
      </c>
      <c r="W309" s="46">
        <f>U309-V309</f>
        <v>3589.140625</v>
      </c>
      <c r="X309" s="45"/>
    </row>
    <row r="310" spans="1:24" ht="65.25" customHeight="1" x14ac:dyDescent="0.5">
      <c r="A310" s="153" t="s">
        <v>238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237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236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4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17309.25</v>
      </c>
      <c r="H315" s="15">
        <f>SUM(H305:H314)</f>
        <v>0</v>
      </c>
      <c r="I315" s="15">
        <f>SUM(I305:I314)</f>
        <v>1596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18905.25</v>
      </c>
      <c r="N315" s="166">
        <f>SUM(N305:N314)</f>
        <v>1603.1599999999999</v>
      </c>
      <c r="O315" s="166">
        <f>SUM(O305:O314)</f>
        <v>133.095</v>
      </c>
      <c r="P315" s="166">
        <f>SUM(P305:P314)</f>
        <v>0</v>
      </c>
      <c r="Q315" s="166">
        <f>SUM(Q305:Q314)</f>
        <v>0</v>
      </c>
      <c r="R315" s="166">
        <f>SUM(R305:R314)</f>
        <v>112.08</v>
      </c>
      <c r="S315" s="166">
        <f>SUM(S305:S314)</f>
        <v>0</v>
      </c>
      <c r="T315" s="166">
        <f>SUM(T305:T314)</f>
        <v>1848.335</v>
      </c>
      <c r="U315" s="15">
        <f>SUM(U305:U314)</f>
        <v>17056.915000000001</v>
      </c>
      <c r="V315" s="15">
        <f>SUM(V305:V314)</f>
        <v>244.05</v>
      </c>
      <c r="W315" s="15">
        <f>SUM(W305:W314)</f>
        <v>16812.864999999998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235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90240.049499999994</v>
      </c>
      <c r="H317" s="22">
        <f>H315+H300+H289+H283+H275+H268+H259+H251</f>
        <v>0</v>
      </c>
      <c r="I317" s="22">
        <f>I315+I300+I289+I283+I275+I268+I259+I251</f>
        <v>1596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91836.049499999994</v>
      </c>
      <c r="N317" s="110">
        <f>N315+N300+N289+N283+N275+N268+N259+N251</f>
        <v>9577.32</v>
      </c>
      <c r="O317" s="110">
        <f>O315+O300+O289+O283+O275+O268+O259+O251</f>
        <v>723.35374406250003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532.71499500000004</v>
      </c>
      <c r="S317" s="110">
        <f>S315+S300+S289+S283+S275+S268+S259+S251</f>
        <v>0</v>
      </c>
      <c r="T317" s="110">
        <f>T315+T300+T289+T283+T275+T268+T259+T251</f>
        <v>10833.388739062499</v>
      </c>
      <c r="U317" s="22">
        <f>U315+U300+U289+U283+U275+U268+U259+U251</f>
        <v>81002.660760937491</v>
      </c>
      <c r="V317" s="22">
        <f>V315+V300+V289+V283+V275+V268+V259+V251</f>
        <v>2345.8500000000004</v>
      </c>
      <c r="W317" s="22">
        <f>W315+W300+W289+W283+W275+W268+W259+W251</f>
        <v>78656.810760937486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234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7" t="s">
        <v>233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232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231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230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229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228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316" t="s">
        <v>227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226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226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225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224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223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222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221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220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219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218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217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211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216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215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214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211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49.74</v>
      </c>
      <c r="U356" s="36">
        <f>M356-T356</f>
        <v>2700.2595000000001</v>
      </c>
      <c r="V356" s="36">
        <v>0</v>
      </c>
      <c r="W356" s="36">
        <f>U356-V356</f>
        <v>2700.2595000000001</v>
      </c>
      <c r="X356" s="154" t="s">
        <v>55</v>
      </c>
    </row>
    <row r="357" spans="1:24" ht="65.25" customHeight="1" x14ac:dyDescent="0.5">
      <c r="A357" s="292" t="s">
        <v>213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211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212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211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210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209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209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79.794061312499991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1101.8555613124997</v>
      </c>
      <c r="U366" s="144">
        <f>SUM(U348:U365)</f>
        <v>20122.863838687499</v>
      </c>
      <c r="V366" s="144">
        <f>SUM(V348:V365)</f>
        <v>173.05</v>
      </c>
      <c r="W366" s="144">
        <f>SUM(W348:W365)</f>
        <v>19949.8138386875</v>
      </c>
      <c r="X366" s="144">
        <f>SUM(X348:X365)</f>
        <v>0</v>
      </c>
    </row>
    <row r="367" spans="1:24" ht="65.25" customHeight="1" x14ac:dyDescent="0.45">
      <c r="A367" s="65" t="s">
        <v>208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206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207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206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205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203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204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203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202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201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200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199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198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388.01087381249994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4914.4333738124997</v>
      </c>
      <c r="U389" s="22">
        <f>U387+U372+U366+U346+U339</f>
        <v>57712.686026187497</v>
      </c>
      <c r="V389" s="22">
        <f>V387+V372+V366+V346+V339</f>
        <v>1134.48</v>
      </c>
      <c r="W389" s="22">
        <f>W387+W372+W366+W346+W339</f>
        <v>56578.206026187501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197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196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195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194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781</v>
      </c>
      <c r="J400" s="156">
        <v>0</v>
      </c>
      <c r="K400" s="156">
        <v>0</v>
      </c>
      <c r="L400" s="156">
        <v>0</v>
      </c>
      <c r="M400" s="46">
        <f>G400+H400+I400+J400+K400+L400</f>
        <v>4690.45</v>
      </c>
      <c r="N400" s="155">
        <v>398.06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483.57921875</v>
      </c>
      <c r="U400" s="36">
        <f>M400-T400</f>
        <v>4206.8707812499997</v>
      </c>
      <c r="V400" s="46">
        <v>0</v>
      </c>
      <c r="W400" s="46">
        <f>U400-V400</f>
        <v>4206.8707812499997</v>
      </c>
      <c r="X400" s="35"/>
    </row>
    <row r="401" spans="1:24" ht="65.25" customHeight="1" x14ac:dyDescent="0.5">
      <c r="A401" s="220" t="s">
        <v>193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192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191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176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190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176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189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188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187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176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186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183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185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183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184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183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182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180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v>139.09</v>
      </c>
      <c r="S418" s="38">
        <v>0</v>
      </c>
      <c r="T418" s="38">
        <f>N418+O418+P418+Q418+R418+S418</f>
        <v>520.11471875000007</v>
      </c>
      <c r="U418" s="36">
        <f>M418-T418</f>
        <v>3389.3352812499998</v>
      </c>
      <c r="V418" s="46">
        <v>0</v>
      </c>
      <c r="W418" s="46">
        <f>U418-V418</f>
        <v>3389.3352812499998</v>
      </c>
      <c r="X418" s="35"/>
    </row>
    <row r="419" spans="1:24" ht="65.25" customHeight="1" x14ac:dyDescent="0.5">
      <c r="A419" s="220" t="s">
        <v>181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180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179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176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178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176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177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176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175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781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52396.179999999993</v>
      </c>
      <c r="N434" s="145">
        <f>SUM(N398:N433)</f>
        <v>3031.5099999999998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524.59750000000008</v>
      </c>
      <c r="S434" s="145">
        <f>SUM(S398:S433)</f>
        <v>0</v>
      </c>
      <c r="T434" s="145">
        <f>SUM(T398:T433)</f>
        <v>4060.3223750000002</v>
      </c>
      <c r="U434" s="144">
        <f>SUM(U398:U433)</f>
        <v>48335.857625000004</v>
      </c>
      <c r="V434" s="144">
        <f>SUM(V398:V433)</f>
        <v>444.06</v>
      </c>
      <c r="W434" s="144">
        <f>SUM(W398:W433)</f>
        <v>47891.797624999999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174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173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172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171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170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169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168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167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166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165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164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163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162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160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161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160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159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158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157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156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155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154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151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151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153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151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152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151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150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150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149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148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147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146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145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144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143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200.78</v>
      </c>
      <c r="W502" s="46">
        <f>U502-V502</f>
        <v>4291.8</v>
      </c>
      <c r="X502" s="154"/>
    </row>
    <row r="503" spans="1:24" ht="65.25" customHeight="1" x14ac:dyDescent="0.5">
      <c r="A503" s="58" t="s">
        <v>142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141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140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200.78</v>
      </c>
      <c r="W506" s="144">
        <f>SUM(W502:W505)</f>
        <v>7726.8910937499995</v>
      </c>
      <c r="X506" s="143"/>
    </row>
    <row r="507" spans="1:24" ht="65.25" customHeight="1" x14ac:dyDescent="0.45">
      <c r="A507" s="65" t="s">
        <v>139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138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137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136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136</v>
      </c>
      <c r="B512" s="161"/>
      <c r="C512" s="173">
        <v>1100</v>
      </c>
      <c r="D512" s="173">
        <v>1000</v>
      </c>
      <c r="E512" s="170">
        <v>152.93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 t="s">
        <v>135</v>
      </c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120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120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134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120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133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120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132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131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129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130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129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128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127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126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125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124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122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123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122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121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120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119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118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117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116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116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116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115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114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113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112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111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6">
        <v>0</v>
      </c>
      <c r="W570" s="46">
        <f>U570-V570</f>
        <v>4386.4440000000004</v>
      </c>
      <c r="X570" s="154"/>
    </row>
    <row r="571" spans="1:24" ht="65.25" customHeight="1" x14ac:dyDescent="0.5">
      <c r="A571" s="180" t="s">
        <v>110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109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108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107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107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106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105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104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155">
        <v>0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114.2565</v>
      </c>
      <c r="U583" s="36">
        <f>M583-T583</f>
        <v>2947.3935000000001</v>
      </c>
      <c r="V583" s="46">
        <v>0</v>
      </c>
      <c r="W583" s="46">
        <f>U583-V583</f>
        <v>2947.3935000000001</v>
      </c>
      <c r="X583" s="35"/>
    </row>
    <row r="584" spans="1:24" ht="65.25" customHeight="1" x14ac:dyDescent="0.5">
      <c r="A584" s="53" t="s">
        <v>103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102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0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1325.3620000000001</v>
      </c>
      <c r="U591" s="144">
        <f>U589+U587+U585+U583+U581+U579+U577+U572+U570</f>
        <v>14713.988000000001</v>
      </c>
      <c r="V591" s="144">
        <f>V589+V587+V585+V583+V581+V579+V577+V572+V570</f>
        <v>156.19999999999999</v>
      </c>
      <c r="W591" s="144">
        <f>W589+W587+W585+W583+W581+W579+W577+W572+W570</f>
        <v>14557.788</v>
      </c>
      <c r="X591" s="143"/>
    </row>
    <row r="592" spans="1:24" ht="65.25" customHeight="1" x14ac:dyDescent="0.45">
      <c r="A592" s="65" t="s">
        <v>101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100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v>68.28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849.5</v>
      </c>
      <c r="U593" s="36">
        <f>M593-T593</f>
        <v>5369.6500000000005</v>
      </c>
      <c r="V593" s="36">
        <v>0</v>
      </c>
      <c r="W593" s="36">
        <f>U593-V593</f>
        <v>5369.6500000000005</v>
      </c>
      <c r="X593" s="35"/>
    </row>
    <row r="594" spans="1:24" ht="65.25" customHeight="1" x14ac:dyDescent="0.5">
      <c r="A594" s="200" t="s">
        <v>99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68.28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849.5</v>
      </c>
      <c r="U595" s="144">
        <f>SUM(U593)</f>
        <v>5369.6500000000005</v>
      </c>
      <c r="V595" s="144">
        <f>SUM(V593)</f>
        <v>0</v>
      </c>
      <c r="W595" s="144">
        <f>SUM(W593)</f>
        <v>5369.6500000000005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98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97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96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95</v>
      </c>
      <c r="B600" s="173"/>
      <c r="C600" s="42">
        <v>1100</v>
      </c>
      <c r="D600" s="42">
        <v>1000</v>
      </c>
      <c r="E600" s="172">
        <v>288.42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 t="s">
        <v>94</v>
      </c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216.32</v>
      </c>
      <c r="W611" s="46">
        <f>U611-V611</f>
        <v>4583.8000000000011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575.49</v>
      </c>
      <c r="W625" s="144">
        <f>W623+W621+W619+W617+W615+W613+W611+W609+W607+W605+W600+W598</f>
        <v>37363.255312499998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191847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781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192782.62000000002</v>
      </c>
      <c r="N647" s="110">
        <f>N645+N631+N625+N595+N591+N568+N554+N541+N525+N506+N496+N472+N455+N451+N443+N434</f>
        <v>11858.909999999998</v>
      </c>
      <c r="O647" s="110">
        <f>O645+O631+O625+O595+O591+O568+O554+O541+O525+O506+O496+O472+O455+O451+O443+O434</f>
        <v>1615.19053125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1568.4430000000002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15042.543531250001</v>
      </c>
      <c r="U647" s="22">
        <f>U645+U631+U625+U595+U591+U568+U554+U541+U525+U506+U496+U472+U455+U451+U443+U434</f>
        <v>177740.07646875002</v>
      </c>
      <c r="V647" s="22">
        <f>V645+V631+V625+V595+V591+V568+V554+V541+V525+V506+V496+V472+V455+V451+V443+V434</f>
        <v>1633.87</v>
      </c>
      <c r="W647" s="22">
        <f>W645+W631+W625+W595+W591+W568+W554+W541+W525+W506+W496+W472+W455+W451+W443+W434</f>
        <v>176106.20646875002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559948.59885000007</v>
      </c>
      <c r="H651" s="22">
        <f>H647+H389+H317+H233+H204</f>
        <v>0</v>
      </c>
      <c r="I651" s="22">
        <f>I647+I389+I317+I233+I204</f>
        <v>2377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563173.0088500001</v>
      </c>
      <c r="N651" s="110">
        <f>N647+N389+N317+N233+N204</f>
        <v>46241.21</v>
      </c>
      <c r="O651" s="110">
        <f>O647+O389+O317+O233+O204</f>
        <v>3495.4138991250002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3182.1089950000005</v>
      </c>
      <c r="S651" s="110">
        <f>S647+S389+S317+S233+S204</f>
        <v>0</v>
      </c>
      <c r="T651" s="110">
        <f>T647+T389+T317+T233+T204</f>
        <v>52918.732894125002</v>
      </c>
      <c r="U651" s="22">
        <f>U647+U389+U317+U233+U204</f>
        <v>510254.27595587505</v>
      </c>
      <c r="V651" s="22">
        <f>V647+V389+V317+V233+V204</f>
        <v>11374.470000000001</v>
      </c>
      <c r="W651" s="22">
        <f>W647+W389+W317+W233+W204</f>
        <v>498879.80595587508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531439.43454962503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V5:V6"/>
    <mergeCell ref="W5:W6"/>
    <mergeCell ref="X5:X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T5:T6"/>
    <mergeCell ref="U5:U6"/>
    <mergeCell ref="J5:J6"/>
    <mergeCell ref="K5:K6"/>
    <mergeCell ref="L5:L6"/>
    <mergeCell ref="M5:M6"/>
    <mergeCell ref="N5:N6"/>
    <mergeCell ref="O5:O6"/>
    <mergeCell ref="G7:G8"/>
    <mergeCell ref="H7:H8"/>
    <mergeCell ref="P5:P6"/>
    <mergeCell ref="Q5:Q6"/>
    <mergeCell ref="R5:R6"/>
    <mergeCell ref="S5:S6"/>
    <mergeCell ref="I5:I6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N9:N10"/>
    <mergeCell ref="M9:M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V15:V16"/>
    <mergeCell ref="T11:T12"/>
    <mergeCell ref="U11:U12"/>
    <mergeCell ref="V11:V12"/>
    <mergeCell ref="W11:W12"/>
    <mergeCell ref="X11:X12"/>
    <mergeCell ref="E13:E14"/>
    <mergeCell ref="F13:F14"/>
    <mergeCell ref="G13:G14"/>
    <mergeCell ref="S15:S16"/>
    <mergeCell ref="T15:T16"/>
    <mergeCell ref="U15:U16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N13:N14"/>
    <mergeCell ref="M13:M14"/>
    <mergeCell ref="B13:B14"/>
    <mergeCell ref="C13:C14"/>
    <mergeCell ref="D13:D14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Q15:Q16"/>
    <mergeCell ref="R15:R16"/>
    <mergeCell ref="G15:G16"/>
    <mergeCell ref="H15:H16"/>
    <mergeCell ref="I15:I16"/>
    <mergeCell ref="J15:J16"/>
    <mergeCell ref="K15:K16"/>
    <mergeCell ref="L15:L16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N17:N18"/>
    <mergeCell ref="M17:M18"/>
    <mergeCell ref="B17:B18"/>
    <mergeCell ref="C17:C18"/>
    <mergeCell ref="D17:D18"/>
    <mergeCell ref="R19:R20"/>
    <mergeCell ref="G19:G20"/>
    <mergeCell ref="H19:H20"/>
    <mergeCell ref="I19:I20"/>
    <mergeCell ref="J19:J20"/>
    <mergeCell ref="K19:K20"/>
    <mergeCell ref="L19:L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E21:E22"/>
    <mergeCell ref="F21:F22"/>
    <mergeCell ref="G21:G22"/>
    <mergeCell ref="S25:S26"/>
    <mergeCell ref="T25:T26"/>
    <mergeCell ref="U25:U26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B25:B26"/>
    <mergeCell ref="C25:C26"/>
    <mergeCell ref="D25:D26"/>
    <mergeCell ref="E25:E26"/>
    <mergeCell ref="F25:F26"/>
    <mergeCell ref="N21:N22"/>
    <mergeCell ref="M21:M22"/>
    <mergeCell ref="B21:B22"/>
    <mergeCell ref="C21:C22"/>
    <mergeCell ref="D21:D22"/>
    <mergeCell ref="W27:W28"/>
    <mergeCell ref="X27:X28"/>
    <mergeCell ref="T21:T22"/>
    <mergeCell ref="U21:U22"/>
    <mergeCell ref="V21:V22"/>
    <mergeCell ref="W21:W22"/>
    <mergeCell ref="X21:X22"/>
    <mergeCell ref="V25:V26"/>
    <mergeCell ref="G25:G26"/>
    <mergeCell ref="H25:H26"/>
    <mergeCell ref="I25:I26"/>
    <mergeCell ref="J25:J26"/>
    <mergeCell ref="K25:K26"/>
    <mergeCell ref="L25:L26"/>
    <mergeCell ref="W25:W26"/>
    <mergeCell ref="X25:X26"/>
    <mergeCell ref="M25:M26"/>
    <mergeCell ref="N25:N26"/>
    <mergeCell ref="O25:O26"/>
    <mergeCell ref="P25:P26"/>
    <mergeCell ref="Q25:Q26"/>
    <mergeCell ref="R25:R26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X30:X32"/>
    <mergeCell ref="N27:N28"/>
    <mergeCell ref="O27:O28"/>
    <mergeCell ref="P27:P28"/>
    <mergeCell ref="Q27:Q28"/>
    <mergeCell ref="R27:R28"/>
    <mergeCell ref="S27:S28"/>
    <mergeCell ref="T31:T32"/>
    <mergeCell ref="U27:U28"/>
    <mergeCell ref="V27:V28"/>
    <mergeCell ref="M31:M32"/>
    <mergeCell ref="O31:O32"/>
    <mergeCell ref="T27:T28"/>
    <mergeCell ref="W34:W35"/>
    <mergeCell ref="A30:A31"/>
    <mergeCell ref="B30:B32"/>
    <mergeCell ref="C30:M30"/>
    <mergeCell ref="N30:T30"/>
    <mergeCell ref="H27:H28"/>
    <mergeCell ref="I27:I28"/>
    <mergeCell ref="I34:I35"/>
    <mergeCell ref="J34:J35"/>
    <mergeCell ref="C31:C32"/>
    <mergeCell ref="D31:D32"/>
    <mergeCell ref="G31:G32"/>
    <mergeCell ref="H31:H32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T36:T37"/>
    <mergeCell ref="U36:U37"/>
    <mergeCell ref="J36:J37"/>
    <mergeCell ref="K36:K37"/>
    <mergeCell ref="L36:L37"/>
    <mergeCell ref="M36:M37"/>
    <mergeCell ref="N36:N37"/>
    <mergeCell ref="O36:O37"/>
    <mergeCell ref="G38:G39"/>
    <mergeCell ref="H38:H39"/>
    <mergeCell ref="P36:P37"/>
    <mergeCell ref="Q36:Q37"/>
    <mergeCell ref="R36:R37"/>
    <mergeCell ref="S36:S37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B42:B43"/>
    <mergeCell ref="C42:C43"/>
    <mergeCell ref="D42:D43"/>
    <mergeCell ref="E42:E43"/>
    <mergeCell ref="F42:F43"/>
    <mergeCell ref="N40:N41"/>
    <mergeCell ref="M40:M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V49:V50"/>
    <mergeCell ref="T42:T43"/>
    <mergeCell ref="U42:U43"/>
    <mergeCell ref="V42:V43"/>
    <mergeCell ref="W42:W43"/>
    <mergeCell ref="X42:X43"/>
    <mergeCell ref="E44:E45"/>
    <mergeCell ref="F44:F45"/>
    <mergeCell ref="G44:G45"/>
    <mergeCell ref="S49:S50"/>
    <mergeCell ref="T49:T50"/>
    <mergeCell ref="U49:U50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B49:B50"/>
    <mergeCell ref="C49:C50"/>
    <mergeCell ref="D49:D50"/>
    <mergeCell ref="E49:E50"/>
    <mergeCell ref="F49:F50"/>
    <mergeCell ref="N44:N45"/>
    <mergeCell ref="M44:M45"/>
    <mergeCell ref="B44:B45"/>
    <mergeCell ref="C44:C45"/>
    <mergeCell ref="D44:D45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Q49:Q50"/>
    <mergeCell ref="R49:R50"/>
    <mergeCell ref="G49:G50"/>
    <mergeCell ref="H49:H50"/>
    <mergeCell ref="I49:I50"/>
    <mergeCell ref="J49:J50"/>
    <mergeCell ref="K49:K50"/>
    <mergeCell ref="L49:L50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N51:N52"/>
    <mergeCell ref="M51:M52"/>
    <mergeCell ref="B51:B52"/>
    <mergeCell ref="C51:C52"/>
    <mergeCell ref="D51:D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V60:V61"/>
    <mergeCell ref="W60:W61"/>
    <mergeCell ref="X60:X61"/>
    <mergeCell ref="T53:T54"/>
    <mergeCell ref="U53:U54"/>
    <mergeCell ref="V53:V54"/>
    <mergeCell ref="W53:W54"/>
    <mergeCell ref="X53:X54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T60:T61"/>
    <mergeCell ref="U60:U61"/>
    <mergeCell ref="J60:J61"/>
    <mergeCell ref="K60:K61"/>
    <mergeCell ref="L60:L61"/>
    <mergeCell ref="M60:M61"/>
    <mergeCell ref="N60:N61"/>
    <mergeCell ref="O60:O61"/>
    <mergeCell ref="G62:G63"/>
    <mergeCell ref="H62:H63"/>
    <mergeCell ref="P60:P61"/>
    <mergeCell ref="Q60:Q61"/>
    <mergeCell ref="R60:R61"/>
    <mergeCell ref="S60:S61"/>
    <mergeCell ref="I60:I61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4:V75"/>
    <mergeCell ref="T66:T67"/>
    <mergeCell ref="U66:U67"/>
    <mergeCell ref="V66:V67"/>
    <mergeCell ref="W66:W67"/>
    <mergeCell ref="X66:X67"/>
    <mergeCell ref="E70:E71"/>
    <mergeCell ref="F70:F71"/>
    <mergeCell ref="G70:G71"/>
    <mergeCell ref="S74:S75"/>
    <mergeCell ref="T74:T75"/>
    <mergeCell ref="U74:U75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B74:B75"/>
    <mergeCell ref="C74:C75"/>
    <mergeCell ref="D74:D75"/>
    <mergeCell ref="E74:E75"/>
    <mergeCell ref="F74:F75"/>
    <mergeCell ref="N70:N71"/>
    <mergeCell ref="M70:M71"/>
    <mergeCell ref="B70:B71"/>
    <mergeCell ref="C70:C71"/>
    <mergeCell ref="D70:D71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Q74:Q75"/>
    <mergeCell ref="R74:R75"/>
    <mergeCell ref="G74:G75"/>
    <mergeCell ref="H74:H75"/>
    <mergeCell ref="I74:I75"/>
    <mergeCell ref="J74:J75"/>
    <mergeCell ref="K74:K75"/>
    <mergeCell ref="L74:L75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B78:B79"/>
    <mergeCell ref="C78:C79"/>
    <mergeCell ref="D78:D79"/>
    <mergeCell ref="E78:E79"/>
    <mergeCell ref="F78:F79"/>
    <mergeCell ref="N76:N77"/>
    <mergeCell ref="M76:M77"/>
    <mergeCell ref="B76:B77"/>
    <mergeCell ref="C76:C77"/>
    <mergeCell ref="D76:D77"/>
    <mergeCell ref="R78:R79"/>
    <mergeCell ref="G78:G79"/>
    <mergeCell ref="H78:H79"/>
    <mergeCell ref="I78:I79"/>
    <mergeCell ref="J78:J79"/>
    <mergeCell ref="K78:K79"/>
    <mergeCell ref="L78:L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M85:M86"/>
    <mergeCell ref="O85:O86"/>
    <mergeCell ref="T80:T81"/>
    <mergeCell ref="W88:W89"/>
    <mergeCell ref="U80:U81"/>
    <mergeCell ref="V80:V81"/>
    <mergeCell ref="W80:W81"/>
    <mergeCell ref="R80:R81"/>
    <mergeCell ref="S80:S81"/>
    <mergeCell ref="T85:T86"/>
    <mergeCell ref="I88:I89"/>
    <mergeCell ref="J88:J89"/>
    <mergeCell ref="C85:C86"/>
    <mergeCell ref="D85:D86"/>
    <mergeCell ref="G85:G86"/>
    <mergeCell ref="H85:H86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T93:T94"/>
    <mergeCell ref="U93:U94"/>
    <mergeCell ref="J93:J94"/>
    <mergeCell ref="K93:K94"/>
    <mergeCell ref="L93:L94"/>
    <mergeCell ref="M93:M94"/>
    <mergeCell ref="N93:N94"/>
    <mergeCell ref="O93:O94"/>
    <mergeCell ref="G97:G98"/>
    <mergeCell ref="H97:H98"/>
    <mergeCell ref="P93:P94"/>
    <mergeCell ref="Q93:Q94"/>
    <mergeCell ref="R93:R94"/>
    <mergeCell ref="S93:S94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7:V108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7:S108"/>
    <mergeCell ref="T107:T108"/>
    <mergeCell ref="U107:U108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7:B108"/>
    <mergeCell ref="C107:C108"/>
    <mergeCell ref="D107:D108"/>
    <mergeCell ref="E107:E108"/>
    <mergeCell ref="F107:F108"/>
    <mergeCell ref="N103:N104"/>
    <mergeCell ref="M103:M104"/>
    <mergeCell ref="B103:B104"/>
    <mergeCell ref="C103:C104"/>
    <mergeCell ref="D103:D104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B111:B112"/>
    <mergeCell ref="C111:C112"/>
    <mergeCell ref="D111:D112"/>
    <mergeCell ref="E111:E112"/>
    <mergeCell ref="F111:F112"/>
    <mergeCell ref="N109:N110"/>
    <mergeCell ref="M109:M110"/>
    <mergeCell ref="B109:B110"/>
    <mergeCell ref="C109:C110"/>
    <mergeCell ref="D109:D110"/>
    <mergeCell ref="R111:R112"/>
    <mergeCell ref="G111:G112"/>
    <mergeCell ref="H111:H112"/>
    <mergeCell ref="I111:I112"/>
    <mergeCell ref="J111:J112"/>
    <mergeCell ref="K111:K112"/>
    <mergeCell ref="L111:L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M116:M117"/>
    <mergeCell ref="O116:O117"/>
    <mergeCell ref="T113:T114"/>
    <mergeCell ref="W118:W119"/>
    <mergeCell ref="U113:U114"/>
    <mergeCell ref="V113:V114"/>
    <mergeCell ref="W113:W114"/>
    <mergeCell ref="R113:R114"/>
    <mergeCell ref="S113:S114"/>
    <mergeCell ref="T116:T117"/>
    <mergeCell ref="I118:I119"/>
    <mergeCell ref="J118:J119"/>
    <mergeCell ref="C116:C117"/>
    <mergeCell ref="D116:D117"/>
    <mergeCell ref="G116:G117"/>
    <mergeCell ref="H116:H117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G124:G125"/>
    <mergeCell ref="H124:H125"/>
    <mergeCell ref="P120:P121"/>
    <mergeCell ref="Q120:Q121"/>
    <mergeCell ref="R120:R121"/>
    <mergeCell ref="S120:S121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B128:B129"/>
    <mergeCell ref="C128:C129"/>
    <mergeCell ref="D128:D129"/>
    <mergeCell ref="E128:E129"/>
    <mergeCell ref="F128:F129"/>
    <mergeCell ref="N126:N127"/>
    <mergeCell ref="M126:M127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V132:V133"/>
    <mergeCell ref="T128:T129"/>
    <mergeCell ref="U128:U129"/>
    <mergeCell ref="V128:V129"/>
    <mergeCell ref="W128:W129"/>
    <mergeCell ref="X128:X129"/>
    <mergeCell ref="E130:E131"/>
    <mergeCell ref="F130:F131"/>
    <mergeCell ref="G130:G131"/>
    <mergeCell ref="S132:S133"/>
    <mergeCell ref="T132:T133"/>
    <mergeCell ref="U132:U133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B132:B133"/>
    <mergeCell ref="C132:C133"/>
    <mergeCell ref="D132:D133"/>
    <mergeCell ref="E132:E133"/>
    <mergeCell ref="F132:F133"/>
    <mergeCell ref="N130:N131"/>
    <mergeCell ref="M130:M131"/>
    <mergeCell ref="B130:B131"/>
    <mergeCell ref="C130:C131"/>
    <mergeCell ref="D130:D131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B136:B137"/>
    <mergeCell ref="C136:C137"/>
    <mergeCell ref="D136:D137"/>
    <mergeCell ref="E136:E137"/>
    <mergeCell ref="F136:F137"/>
    <mergeCell ref="N134:N135"/>
    <mergeCell ref="M134:M135"/>
    <mergeCell ref="B134:B135"/>
    <mergeCell ref="C134:C135"/>
    <mergeCell ref="D134:D135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V140:V141"/>
    <mergeCell ref="T136:T137"/>
    <mergeCell ref="U136:U137"/>
    <mergeCell ref="V136:V137"/>
    <mergeCell ref="W136:W137"/>
    <mergeCell ref="X136:X137"/>
    <mergeCell ref="E138:E139"/>
    <mergeCell ref="F138:F139"/>
    <mergeCell ref="G138:G139"/>
    <mergeCell ref="S140:S141"/>
    <mergeCell ref="T140:T141"/>
    <mergeCell ref="U140:U141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B140:B141"/>
    <mergeCell ref="C140:C141"/>
    <mergeCell ref="D140:D141"/>
    <mergeCell ref="E140:E141"/>
    <mergeCell ref="F140:F141"/>
    <mergeCell ref="N138:N139"/>
    <mergeCell ref="M138:M139"/>
    <mergeCell ref="B138:B139"/>
    <mergeCell ref="C138:C139"/>
    <mergeCell ref="D138:D139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E144:E145"/>
    <mergeCell ref="F144:F145"/>
    <mergeCell ref="N142:N143"/>
    <mergeCell ref="M142:M143"/>
    <mergeCell ref="B142:B143"/>
    <mergeCell ref="C142:C143"/>
    <mergeCell ref="D142:D143"/>
    <mergeCell ref="R144:R145"/>
    <mergeCell ref="G144:G145"/>
    <mergeCell ref="H144:H145"/>
    <mergeCell ref="I144:I145"/>
    <mergeCell ref="J144:J145"/>
    <mergeCell ref="K144:K145"/>
    <mergeCell ref="L144:L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E146:E147"/>
    <mergeCell ref="F146:F147"/>
    <mergeCell ref="G146:G147"/>
    <mergeCell ref="S149:S150"/>
    <mergeCell ref="T149:T150"/>
    <mergeCell ref="U149:U150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B149:B150"/>
    <mergeCell ref="C149:C150"/>
    <mergeCell ref="D149:D150"/>
    <mergeCell ref="E149:E150"/>
    <mergeCell ref="F149:F150"/>
    <mergeCell ref="N146:N147"/>
    <mergeCell ref="M146:M147"/>
    <mergeCell ref="B146:B147"/>
    <mergeCell ref="C146:C147"/>
    <mergeCell ref="D146:D147"/>
    <mergeCell ref="W151:W152"/>
    <mergeCell ref="X151:X152"/>
    <mergeCell ref="T146:T147"/>
    <mergeCell ref="U146:U147"/>
    <mergeCell ref="V146:V147"/>
    <mergeCell ref="W146:W147"/>
    <mergeCell ref="X146:X147"/>
    <mergeCell ref="V149:V150"/>
    <mergeCell ref="G149:G150"/>
    <mergeCell ref="H149:H150"/>
    <mergeCell ref="I149:I150"/>
    <mergeCell ref="J149:J150"/>
    <mergeCell ref="K149:K150"/>
    <mergeCell ref="L149:L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X154:X156"/>
    <mergeCell ref="N151:N152"/>
    <mergeCell ref="O151:O152"/>
    <mergeCell ref="P151:P152"/>
    <mergeCell ref="Q151:Q152"/>
    <mergeCell ref="R151:R152"/>
    <mergeCell ref="S151:S152"/>
    <mergeCell ref="T155:T156"/>
    <mergeCell ref="U151:U152"/>
    <mergeCell ref="V151:V152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H151:H152"/>
    <mergeCell ref="I151:I152"/>
    <mergeCell ref="I158:I159"/>
    <mergeCell ref="J158:J159"/>
    <mergeCell ref="C155:C156"/>
    <mergeCell ref="D155:D156"/>
    <mergeCell ref="G155:G156"/>
    <mergeCell ref="H155:H156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G162:G163"/>
    <mergeCell ref="H162:H163"/>
    <mergeCell ref="P160:P161"/>
    <mergeCell ref="Q160:Q161"/>
    <mergeCell ref="R160:R161"/>
    <mergeCell ref="S160:S161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B166:B167"/>
    <mergeCell ref="C166:C167"/>
    <mergeCell ref="D166:D167"/>
    <mergeCell ref="E166:E167"/>
    <mergeCell ref="F166:F167"/>
    <mergeCell ref="N164:N165"/>
    <mergeCell ref="M164:M165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V170:V171"/>
    <mergeCell ref="T166:T167"/>
    <mergeCell ref="U166:U167"/>
    <mergeCell ref="V166:V167"/>
    <mergeCell ref="W166:W167"/>
    <mergeCell ref="X166:X167"/>
    <mergeCell ref="E168:E169"/>
    <mergeCell ref="F168:F169"/>
    <mergeCell ref="G168:G169"/>
    <mergeCell ref="S170:S171"/>
    <mergeCell ref="T170:T171"/>
    <mergeCell ref="U170:U171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B170:B171"/>
    <mergeCell ref="C170:C171"/>
    <mergeCell ref="D170:D171"/>
    <mergeCell ref="E170:E171"/>
    <mergeCell ref="F170:F171"/>
    <mergeCell ref="N168:N169"/>
    <mergeCell ref="M168:M169"/>
    <mergeCell ref="B168:B169"/>
    <mergeCell ref="C168:C169"/>
    <mergeCell ref="D168:D169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B177:B178"/>
    <mergeCell ref="C177:C178"/>
    <mergeCell ref="D177:D178"/>
    <mergeCell ref="E177:E178"/>
    <mergeCell ref="F177:F178"/>
    <mergeCell ref="N172:N173"/>
    <mergeCell ref="M172:M173"/>
    <mergeCell ref="B172:B173"/>
    <mergeCell ref="C172:C173"/>
    <mergeCell ref="D172:D173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V183:V184"/>
    <mergeCell ref="T177:T178"/>
    <mergeCell ref="U177:U178"/>
    <mergeCell ref="V177:V178"/>
    <mergeCell ref="W177:W178"/>
    <mergeCell ref="X177:X178"/>
    <mergeCell ref="E179:E180"/>
    <mergeCell ref="F179:F180"/>
    <mergeCell ref="G179:G180"/>
    <mergeCell ref="S183:S184"/>
    <mergeCell ref="T183:T184"/>
    <mergeCell ref="U183:U184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B183:B184"/>
    <mergeCell ref="C183:C184"/>
    <mergeCell ref="D183:D184"/>
    <mergeCell ref="E183:E184"/>
    <mergeCell ref="F183:F184"/>
    <mergeCell ref="N179:N180"/>
    <mergeCell ref="M179:M180"/>
    <mergeCell ref="B179:B180"/>
    <mergeCell ref="C179:C180"/>
    <mergeCell ref="D179:D180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B191:B192"/>
    <mergeCell ref="C191:C192"/>
    <mergeCell ref="D191:D192"/>
    <mergeCell ref="E191:E192"/>
    <mergeCell ref="F191:F192"/>
    <mergeCell ref="N189:N190"/>
    <mergeCell ref="M189:M190"/>
    <mergeCell ref="B189:B190"/>
    <mergeCell ref="C189:C190"/>
    <mergeCell ref="D189:D190"/>
    <mergeCell ref="R191:R192"/>
    <mergeCell ref="G191:G192"/>
    <mergeCell ref="H191:H192"/>
    <mergeCell ref="I191:I192"/>
    <mergeCell ref="J191:J192"/>
    <mergeCell ref="K191:K192"/>
    <mergeCell ref="L191:L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M197:M198"/>
    <mergeCell ref="O197:O198"/>
    <mergeCell ref="T193:T194"/>
    <mergeCell ref="W200:W201"/>
    <mergeCell ref="U193:U194"/>
    <mergeCell ref="V193:V194"/>
    <mergeCell ref="W193:W194"/>
    <mergeCell ref="R193:R194"/>
    <mergeCell ref="S193:S194"/>
    <mergeCell ref="T197:T198"/>
    <mergeCell ref="I200:I201"/>
    <mergeCell ref="J200:J201"/>
    <mergeCell ref="C197:C198"/>
    <mergeCell ref="D197:D198"/>
    <mergeCell ref="G197:G198"/>
    <mergeCell ref="H197:H198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G210:G211"/>
    <mergeCell ref="H210:H211"/>
    <mergeCell ref="P208:P209"/>
    <mergeCell ref="Q208:Q209"/>
    <mergeCell ref="R208:R209"/>
    <mergeCell ref="S208:S209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B214:B215"/>
    <mergeCell ref="C214:C215"/>
    <mergeCell ref="D214:D215"/>
    <mergeCell ref="E214:E215"/>
    <mergeCell ref="F214:F215"/>
    <mergeCell ref="N212:N213"/>
    <mergeCell ref="M212:M213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G223:G224"/>
    <mergeCell ref="H223:H224"/>
    <mergeCell ref="P221:P222"/>
    <mergeCell ref="Q221:Q222"/>
    <mergeCell ref="R221:R222"/>
    <mergeCell ref="S221:S222"/>
    <mergeCell ref="I221:I222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B227:B228"/>
    <mergeCell ref="C227:C228"/>
    <mergeCell ref="D227:D228"/>
    <mergeCell ref="E227:E228"/>
    <mergeCell ref="F227:F228"/>
    <mergeCell ref="N225:N226"/>
    <mergeCell ref="M225:M226"/>
    <mergeCell ref="R227:R228"/>
    <mergeCell ref="G227:G228"/>
    <mergeCell ref="H227:H228"/>
    <mergeCell ref="I227:I228"/>
    <mergeCell ref="J227:J228"/>
    <mergeCell ref="K227:K228"/>
    <mergeCell ref="L227:L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M238:M239"/>
    <mergeCell ref="O238:O239"/>
    <mergeCell ref="T229:T230"/>
    <mergeCell ref="W241:W242"/>
    <mergeCell ref="U229:U230"/>
    <mergeCell ref="V229:V230"/>
    <mergeCell ref="W229:W230"/>
    <mergeCell ref="R229:R230"/>
    <mergeCell ref="S229:S230"/>
    <mergeCell ref="T238:T239"/>
    <mergeCell ref="I241:I242"/>
    <mergeCell ref="J241:J242"/>
    <mergeCell ref="C238:C239"/>
    <mergeCell ref="D238:D239"/>
    <mergeCell ref="G238:G239"/>
    <mergeCell ref="H238:H239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V241:V242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G245:G246"/>
    <mergeCell ref="H245:H246"/>
    <mergeCell ref="P243:P244"/>
    <mergeCell ref="Q243:Q244"/>
    <mergeCell ref="R243:R244"/>
    <mergeCell ref="S243:S244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B249:B250"/>
    <mergeCell ref="C249:C250"/>
    <mergeCell ref="D249:D250"/>
    <mergeCell ref="E249:E250"/>
    <mergeCell ref="F249:F250"/>
    <mergeCell ref="N247:N248"/>
    <mergeCell ref="M247:M248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V255:V256"/>
    <mergeCell ref="T249:T250"/>
    <mergeCell ref="U249:U250"/>
    <mergeCell ref="V249:V250"/>
    <mergeCell ref="W249:W250"/>
    <mergeCell ref="X249:X250"/>
    <mergeCell ref="E253:E254"/>
    <mergeCell ref="F253:F254"/>
    <mergeCell ref="G253:G254"/>
    <mergeCell ref="S255:S256"/>
    <mergeCell ref="T255:T256"/>
    <mergeCell ref="U255:U256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B255:B256"/>
    <mergeCell ref="C255:C256"/>
    <mergeCell ref="D255:D256"/>
    <mergeCell ref="E255:E256"/>
    <mergeCell ref="F255:F256"/>
    <mergeCell ref="N253:N254"/>
    <mergeCell ref="M253:M254"/>
    <mergeCell ref="B253:B254"/>
    <mergeCell ref="C253:C254"/>
    <mergeCell ref="D253:D254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B262:B263"/>
    <mergeCell ref="C262:C263"/>
    <mergeCell ref="D262:D263"/>
    <mergeCell ref="E262:E263"/>
    <mergeCell ref="F262:F263"/>
    <mergeCell ref="N257:N258"/>
    <mergeCell ref="M257:M258"/>
    <mergeCell ref="B257:B258"/>
    <mergeCell ref="C257:C258"/>
    <mergeCell ref="D257:D258"/>
    <mergeCell ref="G262:G263"/>
    <mergeCell ref="H262:H263"/>
    <mergeCell ref="I262:I263"/>
    <mergeCell ref="J262:J263"/>
    <mergeCell ref="K262:K263"/>
    <mergeCell ref="L262:L263"/>
    <mergeCell ref="X262:X263"/>
    <mergeCell ref="M262:M263"/>
    <mergeCell ref="N262:N263"/>
    <mergeCell ref="O262:O263"/>
    <mergeCell ref="P262:P263"/>
    <mergeCell ref="Q262:Q263"/>
    <mergeCell ref="R262:R263"/>
    <mergeCell ref="U266:U267"/>
    <mergeCell ref="V266:V267"/>
    <mergeCell ref="T262:T263"/>
    <mergeCell ref="U262:U263"/>
    <mergeCell ref="V262:V263"/>
    <mergeCell ref="W262:W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73:U274"/>
    <mergeCell ref="J273:J274"/>
    <mergeCell ref="K273:K274"/>
    <mergeCell ref="L273:L274"/>
    <mergeCell ref="M273:M274"/>
    <mergeCell ref="N273:N274"/>
    <mergeCell ref="O273:O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C270:C271"/>
    <mergeCell ref="D270:D271"/>
    <mergeCell ref="G270:G271"/>
    <mergeCell ref="H270:H271"/>
    <mergeCell ref="M270:M271"/>
    <mergeCell ref="V273:V274"/>
    <mergeCell ref="Q273:Q274"/>
    <mergeCell ref="R273:R274"/>
    <mergeCell ref="S273:S274"/>
    <mergeCell ref="T273:T274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B281:B282"/>
    <mergeCell ref="C281:C282"/>
    <mergeCell ref="D281:D282"/>
    <mergeCell ref="E281:E282"/>
    <mergeCell ref="F281:F282"/>
    <mergeCell ref="N279:N280"/>
    <mergeCell ref="M279:M280"/>
    <mergeCell ref="G279:G280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V287:V288"/>
    <mergeCell ref="T281:T282"/>
    <mergeCell ref="U281:U282"/>
    <mergeCell ref="V281:V282"/>
    <mergeCell ref="W281:W282"/>
    <mergeCell ref="X281:X282"/>
    <mergeCell ref="E285:E286"/>
    <mergeCell ref="F285:F286"/>
    <mergeCell ref="G285:G286"/>
    <mergeCell ref="S287:S288"/>
    <mergeCell ref="T287:T288"/>
    <mergeCell ref="U287:U288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B287:B288"/>
    <mergeCell ref="C287:C288"/>
    <mergeCell ref="D287:D288"/>
    <mergeCell ref="E287:E288"/>
    <mergeCell ref="F287:F288"/>
    <mergeCell ref="N285:N286"/>
    <mergeCell ref="M285:M286"/>
    <mergeCell ref="B285:B286"/>
    <mergeCell ref="C285:C286"/>
    <mergeCell ref="D285:D286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B294:B295"/>
    <mergeCell ref="C294:C295"/>
    <mergeCell ref="D294:D295"/>
    <mergeCell ref="E294:E295"/>
    <mergeCell ref="F294:F295"/>
    <mergeCell ref="N292:N293"/>
    <mergeCell ref="M292:M293"/>
    <mergeCell ref="B292:B293"/>
    <mergeCell ref="C292:C293"/>
    <mergeCell ref="D292:D293"/>
    <mergeCell ref="G294:G295"/>
    <mergeCell ref="H294:H295"/>
    <mergeCell ref="I294:I295"/>
    <mergeCell ref="J294:J295"/>
    <mergeCell ref="K294:K295"/>
    <mergeCell ref="L294:L295"/>
    <mergeCell ref="X294:X295"/>
    <mergeCell ref="M294:M295"/>
    <mergeCell ref="N294:N295"/>
    <mergeCell ref="O294:O295"/>
    <mergeCell ref="P294:P295"/>
    <mergeCell ref="Q294:Q295"/>
    <mergeCell ref="R294:R295"/>
    <mergeCell ref="U298:U299"/>
    <mergeCell ref="V298:V299"/>
    <mergeCell ref="T294:T295"/>
    <mergeCell ref="U294:U295"/>
    <mergeCell ref="V294:V295"/>
    <mergeCell ref="W294:W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305:U306"/>
    <mergeCell ref="J305:J306"/>
    <mergeCell ref="K305:K306"/>
    <mergeCell ref="L305:L306"/>
    <mergeCell ref="M305:M306"/>
    <mergeCell ref="N305:N306"/>
    <mergeCell ref="O305:O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C302:C303"/>
    <mergeCell ref="D302:D303"/>
    <mergeCell ref="G302:G303"/>
    <mergeCell ref="H302:H303"/>
    <mergeCell ref="M302:M303"/>
    <mergeCell ref="V305:V306"/>
    <mergeCell ref="Q305:Q306"/>
    <mergeCell ref="R305:R306"/>
    <mergeCell ref="S305:S306"/>
    <mergeCell ref="T305:T306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B311:B312"/>
    <mergeCell ref="C311:C312"/>
    <mergeCell ref="D311:D312"/>
    <mergeCell ref="E311:E312"/>
    <mergeCell ref="F311:F312"/>
    <mergeCell ref="N309:N310"/>
    <mergeCell ref="M309:M310"/>
    <mergeCell ref="G309:G310"/>
    <mergeCell ref="R311:R312"/>
    <mergeCell ref="G311:G312"/>
    <mergeCell ref="H311:H312"/>
    <mergeCell ref="I311:I312"/>
    <mergeCell ref="J311:J312"/>
    <mergeCell ref="K311:K312"/>
    <mergeCell ref="L311:L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M322:M323"/>
    <mergeCell ref="O322:O323"/>
    <mergeCell ref="T313:T314"/>
    <mergeCell ref="W325:W326"/>
    <mergeCell ref="U313:U314"/>
    <mergeCell ref="V313:V314"/>
    <mergeCell ref="W313:W314"/>
    <mergeCell ref="R313:R314"/>
    <mergeCell ref="S313:S314"/>
    <mergeCell ref="T322:T323"/>
    <mergeCell ref="H325:H326"/>
    <mergeCell ref="I325:I326"/>
    <mergeCell ref="J325:J326"/>
    <mergeCell ref="C322:C323"/>
    <mergeCell ref="D322:D323"/>
    <mergeCell ref="G322:G323"/>
    <mergeCell ref="H322:H323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U327:U328"/>
    <mergeCell ref="J327:J328"/>
    <mergeCell ref="K327:K328"/>
    <mergeCell ref="L327:L328"/>
    <mergeCell ref="M327:M328"/>
    <mergeCell ref="N327:N328"/>
    <mergeCell ref="O327:O328"/>
    <mergeCell ref="H329:H330"/>
    <mergeCell ref="P327:P328"/>
    <mergeCell ref="Q327:Q328"/>
    <mergeCell ref="R327:R328"/>
    <mergeCell ref="S327:S328"/>
    <mergeCell ref="T327:T328"/>
    <mergeCell ref="B329:B330"/>
    <mergeCell ref="C329:C330"/>
    <mergeCell ref="D329:D330"/>
    <mergeCell ref="E329:E330"/>
    <mergeCell ref="F329:F330"/>
    <mergeCell ref="G329:G330"/>
    <mergeCell ref="N329:N330"/>
    <mergeCell ref="T331:T332"/>
    <mergeCell ref="U331:U332"/>
    <mergeCell ref="V331:V332"/>
    <mergeCell ref="W331:W332"/>
    <mergeCell ref="X331:X332"/>
    <mergeCell ref="U329:U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B333:B334"/>
    <mergeCell ref="C333:C334"/>
    <mergeCell ref="D333:D334"/>
    <mergeCell ref="E333:E334"/>
    <mergeCell ref="F333:F334"/>
    <mergeCell ref="N331:N332"/>
    <mergeCell ref="M331:M332"/>
    <mergeCell ref="G333:G334"/>
    <mergeCell ref="H333:H334"/>
    <mergeCell ref="I333:I334"/>
    <mergeCell ref="J333:J334"/>
    <mergeCell ref="K333:K334"/>
    <mergeCell ref="L333:L334"/>
    <mergeCell ref="X333:X334"/>
    <mergeCell ref="M333:M334"/>
    <mergeCell ref="N333:N334"/>
    <mergeCell ref="O333:O334"/>
    <mergeCell ref="P333:P334"/>
    <mergeCell ref="Q333:Q334"/>
    <mergeCell ref="R333:R334"/>
    <mergeCell ref="S333:S334"/>
    <mergeCell ref="U337:U338"/>
    <mergeCell ref="V337:V338"/>
    <mergeCell ref="T333:T334"/>
    <mergeCell ref="U333:U334"/>
    <mergeCell ref="V333:V334"/>
    <mergeCell ref="W333:W334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44:U345"/>
    <mergeCell ref="J344:J345"/>
    <mergeCell ref="K344:K345"/>
    <mergeCell ref="L344:L345"/>
    <mergeCell ref="M344:M345"/>
    <mergeCell ref="N344:N345"/>
    <mergeCell ref="O344:O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C341:C342"/>
    <mergeCell ref="D341:D342"/>
    <mergeCell ref="G341:G342"/>
    <mergeCell ref="H341:H342"/>
    <mergeCell ref="M341:M342"/>
    <mergeCell ref="V344:V345"/>
    <mergeCell ref="Q344:Q345"/>
    <mergeCell ref="R344:R345"/>
    <mergeCell ref="S344:S345"/>
    <mergeCell ref="T344:T345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S352:S353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B352:B353"/>
    <mergeCell ref="C352:C353"/>
    <mergeCell ref="D352:D353"/>
    <mergeCell ref="E352:E353"/>
    <mergeCell ref="F352:F353"/>
    <mergeCell ref="N350:N351"/>
    <mergeCell ref="M350:M351"/>
    <mergeCell ref="G350:G351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V356:V357"/>
    <mergeCell ref="T352:T353"/>
    <mergeCell ref="U352:U353"/>
    <mergeCell ref="V352:V353"/>
    <mergeCell ref="W352:W353"/>
    <mergeCell ref="X352:X353"/>
    <mergeCell ref="E354:E355"/>
    <mergeCell ref="F354:F355"/>
    <mergeCell ref="G354:G355"/>
    <mergeCell ref="S356:S357"/>
    <mergeCell ref="T356:T357"/>
    <mergeCell ref="U356:U357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B356:B357"/>
    <mergeCell ref="C356:C357"/>
    <mergeCell ref="D356:D357"/>
    <mergeCell ref="E356:E357"/>
    <mergeCell ref="F356:F357"/>
    <mergeCell ref="N354:N355"/>
    <mergeCell ref="M354:M355"/>
    <mergeCell ref="B354:B355"/>
    <mergeCell ref="C354:C355"/>
    <mergeCell ref="D354:D355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E358:E359"/>
    <mergeCell ref="F358:F359"/>
    <mergeCell ref="G358:G359"/>
    <mergeCell ref="S360:S361"/>
    <mergeCell ref="W356:W357"/>
    <mergeCell ref="X356:X357"/>
    <mergeCell ref="M356:M357"/>
    <mergeCell ref="N356:N357"/>
    <mergeCell ref="O356:O357"/>
    <mergeCell ref="P356:P357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B360:B361"/>
    <mergeCell ref="C360:C361"/>
    <mergeCell ref="D360:D361"/>
    <mergeCell ref="E360:E361"/>
    <mergeCell ref="F360:F361"/>
    <mergeCell ref="N358:N359"/>
    <mergeCell ref="M358:M359"/>
    <mergeCell ref="B358:B359"/>
    <mergeCell ref="C358:C359"/>
    <mergeCell ref="D358:D359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V364:V365"/>
    <mergeCell ref="T360:T361"/>
    <mergeCell ref="U360:U361"/>
    <mergeCell ref="V360:V361"/>
    <mergeCell ref="W360:W361"/>
    <mergeCell ref="X360:X361"/>
    <mergeCell ref="E362:E363"/>
    <mergeCell ref="F362:F363"/>
    <mergeCell ref="G362:G363"/>
    <mergeCell ref="S364:S365"/>
    <mergeCell ref="T364:T365"/>
    <mergeCell ref="U364:U365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B364:B365"/>
    <mergeCell ref="C364:C365"/>
    <mergeCell ref="D364:D365"/>
    <mergeCell ref="E364:E365"/>
    <mergeCell ref="F364:F365"/>
    <mergeCell ref="N362:N363"/>
    <mergeCell ref="M362:M363"/>
    <mergeCell ref="B362:B363"/>
    <mergeCell ref="C362:C363"/>
    <mergeCell ref="D362:D363"/>
    <mergeCell ref="T368:T369"/>
    <mergeCell ref="U368:U369"/>
    <mergeCell ref="V368:V369"/>
    <mergeCell ref="W368:W369"/>
    <mergeCell ref="X368:X369"/>
    <mergeCell ref="T362:T363"/>
    <mergeCell ref="U362:U363"/>
    <mergeCell ref="V362:V363"/>
    <mergeCell ref="W362:W363"/>
    <mergeCell ref="X362:X363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E368:E369"/>
    <mergeCell ref="F368:F369"/>
    <mergeCell ref="G368:G369"/>
    <mergeCell ref="S370:S371"/>
    <mergeCell ref="W364:W365"/>
    <mergeCell ref="X364:X365"/>
    <mergeCell ref="M364:M365"/>
    <mergeCell ref="N364:N365"/>
    <mergeCell ref="O364:O365"/>
    <mergeCell ref="P364:P365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B370:B371"/>
    <mergeCell ref="C370:C371"/>
    <mergeCell ref="D370:D371"/>
    <mergeCell ref="E370:E371"/>
    <mergeCell ref="F370:F371"/>
    <mergeCell ref="N368:N369"/>
    <mergeCell ref="M368:M369"/>
    <mergeCell ref="B368:B369"/>
    <mergeCell ref="C368:C369"/>
    <mergeCell ref="D368:D369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V377:V378"/>
    <mergeCell ref="W377:W378"/>
    <mergeCell ref="X377:X378"/>
    <mergeCell ref="T370:T371"/>
    <mergeCell ref="U370:U371"/>
    <mergeCell ref="V370:V371"/>
    <mergeCell ref="W370:W371"/>
    <mergeCell ref="X370:X371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U379:U380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G379:G380"/>
    <mergeCell ref="H379:H380"/>
    <mergeCell ref="P377:P378"/>
    <mergeCell ref="Q377:Q378"/>
    <mergeCell ref="R377:R378"/>
    <mergeCell ref="S377:S378"/>
    <mergeCell ref="I377:I378"/>
    <mergeCell ref="T381:T382"/>
    <mergeCell ref="U381:U382"/>
    <mergeCell ref="V381:V382"/>
    <mergeCell ref="W381:W382"/>
    <mergeCell ref="X381:X382"/>
    <mergeCell ref="B379:B380"/>
    <mergeCell ref="C379:C380"/>
    <mergeCell ref="D379:D380"/>
    <mergeCell ref="E379:E380"/>
    <mergeCell ref="F379:F380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S383:S384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B383:B384"/>
    <mergeCell ref="C383:C384"/>
    <mergeCell ref="D383:D384"/>
    <mergeCell ref="E383:E384"/>
    <mergeCell ref="F383:F384"/>
    <mergeCell ref="N381:N382"/>
    <mergeCell ref="M381:M382"/>
    <mergeCell ref="R383:R384"/>
    <mergeCell ref="G383:G384"/>
    <mergeCell ref="H383:H384"/>
    <mergeCell ref="I383:I384"/>
    <mergeCell ref="J383:J384"/>
    <mergeCell ref="K383:K384"/>
    <mergeCell ref="L383:L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M395:M396"/>
    <mergeCell ref="O395:O396"/>
    <mergeCell ref="T385:T386"/>
    <mergeCell ref="W398:W399"/>
    <mergeCell ref="U385:U386"/>
    <mergeCell ref="V385:V386"/>
    <mergeCell ref="W385:W386"/>
    <mergeCell ref="R385:R386"/>
    <mergeCell ref="S385:S386"/>
    <mergeCell ref="T395:T396"/>
    <mergeCell ref="I398:I399"/>
    <mergeCell ref="J398:J399"/>
    <mergeCell ref="C395:C396"/>
    <mergeCell ref="D395:D396"/>
    <mergeCell ref="G395:G396"/>
    <mergeCell ref="H395:H396"/>
    <mergeCell ref="V400:V401"/>
    <mergeCell ref="W400:W401"/>
    <mergeCell ref="X400:X401"/>
    <mergeCell ref="B398:B399"/>
    <mergeCell ref="C398:C399"/>
    <mergeCell ref="D398:D399"/>
    <mergeCell ref="E398:E399"/>
    <mergeCell ref="F398:F399"/>
    <mergeCell ref="G398:G399"/>
    <mergeCell ref="H398:H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T398:T399"/>
    <mergeCell ref="U398:U399"/>
    <mergeCell ref="V398:V399"/>
    <mergeCell ref="U402:U403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G402:G403"/>
    <mergeCell ref="H402:H403"/>
    <mergeCell ref="P400:P401"/>
    <mergeCell ref="Q400:Q401"/>
    <mergeCell ref="R400:R401"/>
    <mergeCell ref="S400:S401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B406:B407"/>
    <mergeCell ref="C406:C407"/>
    <mergeCell ref="D406:D407"/>
    <mergeCell ref="E406:E407"/>
    <mergeCell ref="F406:F407"/>
    <mergeCell ref="N404:N405"/>
    <mergeCell ref="M404:M405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V410:V411"/>
    <mergeCell ref="T406:T407"/>
    <mergeCell ref="U406:U407"/>
    <mergeCell ref="V406:V407"/>
    <mergeCell ref="W406:W407"/>
    <mergeCell ref="X406:X407"/>
    <mergeCell ref="E408:E409"/>
    <mergeCell ref="F408:F409"/>
    <mergeCell ref="G408:G409"/>
    <mergeCell ref="S410:S411"/>
    <mergeCell ref="T410:T411"/>
    <mergeCell ref="U410:U411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B410:B411"/>
    <mergeCell ref="C410:C411"/>
    <mergeCell ref="D410:D411"/>
    <mergeCell ref="E410:E411"/>
    <mergeCell ref="F410:F411"/>
    <mergeCell ref="N408:N409"/>
    <mergeCell ref="M408:M409"/>
    <mergeCell ref="B408:B409"/>
    <mergeCell ref="C408:C409"/>
    <mergeCell ref="D408:D409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B414:B415"/>
    <mergeCell ref="C414:C415"/>
    <mergeCell ref="D414:D415"/>
    <mergeCell ref="E414:E415"/>
    <mergeCell ref="F414:F415"/>
    <mergeCell ref="N412:N413"/>
    <mergeCell ref="M412:M413"/>
    <mergeCell ref="B412:B413"/>
    <mergeCell ref="C412:C413"/>
    <mergeCell ref="D412:D413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V418:V419"/>
    <mergeCell ref="T414:T415"/>
    <mergeCell ref="U414:U415"/>
    <mergeCell ref="V414:V415"/>
    <mergeCell ref="W414:W415"/>
    <mergeCell ref="X414:X415"/>
    <mergeCell ref="E416:E417"/>
    <mergeCell ref="F416:F417"/>
    <mergeCell ref="G416:G417"/>
    <mergeCell ref="S418:S419"/>
    <mergeCell ref="T418:T419"/>
    <mergeCell ref="U418:U419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B418:B419"/>
    <mergeCell ref="C418:C419"/>
    <mergeCell ref="D418:D419"/>
    <mergeCell ref="E418:E419"/>
    <mergeCell ref="F418:F419"/>
    <mergeCell ref="N416:N417"/>
    <mergeCell ref="M416:M417"/>
    <mergeCell ref="B416:B417"/>
    <mergeCell ref="C416:C417"/>
    <mergeCell ref="D416:D417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B422:B423"/>
    <mergeCell ref="C422:C423"/>
    <mergeCell ref="D422:D423"/>
    <mergeCell ref="E422:E423"/>
    <mergeCell ref="F422:F423"/>
    <mergeCell ref="N420:N421"/>
    <mergeCell ref="M420:M421"/>
    <mergeCell ref="B420:B421"/>
    <mergeCell ref="C420:C421"/>
    <mergeCell ref="D420:D421"/>
    <mergeCell ref="R422:R423"/>
    <mergeCell ref="G422:G423"/>
    <mergeCell ref="H422:H423"/>
    <mergeCell ref="I422:I423"/>
    <mergeCell ref="J422:J423"/>
    <mergeCell ref="K422:K423"/>
    <mergeCell ref="L422:L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E427:E428"/>
    <mergeCell ref="F427:F428"/>
    <mergeCell ref="G427:G428"/>
    <mergeCell ref="S430:S431"/>
    <mergeCell ref="T430:T431"/>
    <mergeCell ref="U430:U431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B430:B431"/>
    <mergeCell ref="C430:C431"/>
    <mergeCell ref="D430:D431"/>
    <mergeCell ref="E430:E431"/>
    <mergeCell ref="F430:F431"/>
    <mergeCell ref="N427:N428"/>
    <mergeCell ref="M427:M428"/>
    <mergeCell ref="B427:B428"/>
    <mergeCell ref="C427:C428"/>
    <mergeCell ref="D427:D428"/>
    <mergeCell ref="W432:W433"/>
    <mergeCell ref="X432:X433"/>
    <mergeCell ref="T427:T428"/>
    <mergeCell ref="U427:U428"/>
    <mergeCell ref="V427:V428"/>
    <mergeCell ref="W427:W428"/>
    <mergeCell ref="X427:X428"/>
    <mergeCell ref="V430:V431"/>
    <mergeCell ref="G430:G431"/>
    <mergeCell ref="H430:H431"/>
    <mergeCell ref="I430:I431"/>
    <mergeCell ref="J430:J431"/>
    <mergeCell ref="K430:K431"/>
    <mergeCell ref="L430:L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X435:X437"/>
    <mergeCell ref="N432:N433"/>
    <mergeCell ref="O432:O433"/>
    <mergeCell ref="P432:P433"/>
    <mergeCell ref="Q432:Q433"/>
    <mergeCell ref="R432:R433"/>
    <mergeCell ref="S432:S433"/>
    <mergeCell ref="T436:T437"/>
    <mergeCell ref="U432:U433"/>
    <mergeCell ref="V432:V433"/>
    <mergeCell ref="M436:M437"/>
    <mergeCell ref="O436:O437"/>
    <mergeCell ref="T432:T433"/>
    <mergeCell ref="W439:W440"/>
    <mergeCell ref="A435:A436"/>
    <mergeCell ref="B435:B437"/>
    <mergeCell ref="C435:M435"/>
    <mergeCell ref="N435:T435"/>
    <mergeCell ref="H432:H433"/>
    <mergeCell ref="I432:I433"/>
    <mergeCell ref="I439:I440"/>
    <mergeCell ref="J439:J440"/>
    <mergeCell ref="C436:C437"/>
    <mergeCell ref="D436:D437"/>
    <mergeCell ref="G436:G437"/>
    <mergeCell ref="H436:H437"/>
    <mergeCell ref="V441:V442"/>
    <mergeCell ref="W441:W442"/>
    <mergeCell ref="X441:X442"/>
    <mergeCell ref="B439:B440"/>
    <mergeCell ref="C439:C440"/>
    <mergeCell ref="D439:D440"/>
    <mergeCell ref="E439:E440"/>
    <mergeCell ref="F439:F440"/>
    <mergeCell ref="G439:G440"/>
    <mergeCell ref="H439:H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U439:U440"/>
    <mergeCell ref="V439:V440"/>
    <mergeCell ref="U445:U446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G445:G446"/>
    <mergeCell ref="H445:H446"/>
    <mergeCell ref="P441:P442"/>
    <mergeCell ref="Q441:Q442"/>
    <mergeCell ref="R441:R442"/>
    <mergeCell ref="S441:S442"/>
    <mergeCell ref="T447:T448"/>
    <mergeCell ref="U447:U448"/>
    <mergeCell ref="V447:V448"/>
    <mergeCell ref="W447:W448"/>
    <mergeCell ref="X447:X448"/>
    <mergeCell ref="B445:B446"/>
    <mergeCell ref="C445:C446"/>
    <mergeCell ref="D445:D446"/>
    <mergeCell ref="E445:E446"/>
    <mergeCell ref="F445:F446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S449:S450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B449:B450"/>
    <mergeCell ref="C449:C450"/>
    <mergeCell ref="D449:D450"/>
    <mergeCell ref="E449:E450"/>
    <mergeCell ref="F449:F450"/>
    <mergeCell ref="N447:N448"/>
    <mergeCell ref="M447:M448"/>
    <mergeCell ref="R449:R450"/>
    <mergeCell ref="G449:G450"/>
    <mergeCell ref="H449:H450"/>
    <mergeCell ref="I449:I450"/>
    <mergeCell ref="J449:J450"/>
    <mergeCell ref="K449:K450"/>
    <mergeCell ref="L449:L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M457:M458"/>
    <mergeCell ref="O457:O458"/>
    <mergeCell ref="T453:T454"/>
    <mergeCell ref="W460:W461"/>
    <mergeCell ref="U453:U454"/>
    <mergeCell ref="V453:V454"/>
    <mergeCell ref="W453:W454"/>
    <mergeCell ref="R453:R454"/>
    <mergeCell ref="S453:S454"/>
    <mergeCell ref="T457:T458"/>
    <mergeCell ref="I460:I461"/>
    <mergeCell ref="J460:J461"/>
    <mergeCell ref="C457:C458"/>
    <mergeCell ref="D457:D458"/>
    <mergeCell ref="G457:G458"/>
    <mergeCell ref="H457:H458"/>
    <mergeCell ref="V462:V463"/>
    <mergeCell ref="W462:W463"/>
    <mergeCell ref="X462:X463"/>
    <mergeCell ref="B460:B461"/>
    <mergeCell ref="C460:C461"/>
    <mergeCell ref="D460:D461"/>
    <mergeCell ref="E460:E461"/>
    <mergeCell ref="F460:F461"/>
    <mergeCell ref="G460:G461"/>
    <mergeCell ref="H460:H461"/>
    <mergeCell ref="K460:K461"/>
    <mergeCell ref="L460:L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U464:U465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G464:G465"/>
    <mergeCell ref="H464:H465"/>
    <mergeCell ref="P462:P463"/>
    <mergeCell ref="Q462:Q463"/>
    <mergeCell ref="R462:R463"/>
    <mergeCell ref="S462:S463"/>
    <mergeCell ref="T466:T467"/>
    <mergeCell ref="U466:U467"/>
    <mergeCell ref="V466:V467"/>
    <mergeCell ref="W466:W467"/>
    <mergeCell ref="X466:X467"/>
    <mergeCell ref="B464:B465"/>
    <mergeCell ref="C464:C465"/>
    <mergeCell ref="D464:D465"/>
    <mergeCell ref="E464:E465"/>
    <mergeCell ref="F464:F465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S468:S469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B468:B469"/>
    <mergeCell ref="C468:C469"/>
    <mergeCell ref="D468:D469"/>
    <mergeCell ref="E468:E469"/>
    <mergeCell ref="F468:F469"/>
    <mergeCell ref="N466:N467"/>
    <mergeCell ref="M466:M467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V474:V475"/>
    <mergeCell ref="T468:T469"/>
    <mergeCell ref="U468:U469"/>
    <mergeCell ref="V468:V469"/>
    <mergeCell ref="W468:W469"/>
    <mergeCell ref="X468:X469"/>
    <mergeCell ref="E470:E471"/>
    <mergeCell ref="F470:F471"/>
    <mergeCell ref="G470:G471"/>
    <mergeCell ref="S474:S475"/>
    <mergeCell ref="T474:T475"/>
    <mergeCell ref="U474:U475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B474:B475"/>
    <mergeCell ref="C474:C475"/>
    <mergeCell ref="D474:D475"/>
    <mergeCell ref="E474:E475"/>
    <mergeCell ref="F474:F475"/>
    <mergeCell ref="N470:N471"/>
    <mergeCell ref="M470:M471"/>
    <mergeCell ref="B470:B471"/>
    <mergeCell ref="C470:C471"/>
    <mergeCell ref="D470:D471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E476:E477"/>
    <mergeCell ref="F476:F477"/>
    <mergeCell ref="G476:G477"/>
    <mergeCell ref="S478:S479"/>
    <mergeCell ref="W474:W475"/>
    <mergeCell ref="X474:X475"/>
    <mergeCell ref="M474:M475"/>
    <mergeCell ref="N474:N475"/>
    <mergeCell ref="O474:O475"/>
    <mergeCell ref="P474:P475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B478:B479"/>
    <mergeCell ref="C478:C479"/>
    <mergeCell ref="D478:D479"/>
    <mergeCell ref="E478:E479"/>
    <mergeCell ref="F478:F479"/>
    <mergeCell ref="N476:N477"/>
    <mergeCell ref="M476:M477"/>
    <mergeCell ref="B476:B477"/>
    <mergeCell ref="C476:C477"/>
    <mergeCell ref="D476:D477"/>
    <mergeCell ref="R478:R479"/>
    <mergeCell ref="G478:G479"/>
    <mergeCell ref="H478:H479"/>
    <mergeCell ref="I478:I479"/>
    <mergeCell ref="J478:J479"/>
    <mergeCell ref="K478:K479"/>
    <mergeCell ref="L478:L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E480:E481"/>
    <mergeCell ref="F480:F481"/>
    <mergeCell ref="G480:G481"/>
    <mergeCell ref="S482:S483"/>
    <mergeCell ref="T482:T483"/>
    <mergeCell ref="U482:U483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B482:B483"/>
    <mergeCell ref="C482:C483"/>
    <mergeCell ref="D482:D483"/>
    <mergeCell ref="E482:E483"/>
    <mergeCell ref="F482:F483"/>
    <mergeCell ref="N480:N481"/>
    <mergeCell ref="M480:M481"/>
    <mergeCell ref="B480:B481"/>
    <mergeCell ref="C480:C481"/>
    <mergeCell ref="D480:D481"/>
    <mergeCell ref="W484:W485"/>
    <mergeCell ref="X484:X485"/>
    <mergeCell ref="T480:T481"/>
    <mergeCell ref="U480:U481"/>
    <mergeCell ref="V480:V481"/>
    <mergeCell ref="W480:W481"/>
    <mergeCell ref="X480:X481"/>
    <mergeCell ref="V482:V483"/>
    <mergeCell ref="G482:G483"/>
    <mergeCell ref="H482:H483"/>
    <mergeCell ref="I482:I483"/>
    <mergeCell ref="J482:J483"/>
    <mergeCell ref="K482:K483"/>
    <mergeCell ref="L482:L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X487:X489"/>
    <mergeCell ref="N484:N485"/>
    <mergeCell ref="O484:O485"/>
    <mergeCell ref="P484:P485"/>
    <mergeCell ref="Q484:Q485"/>
    <mergeCell ref="R484:R485"/>
    <mergeCell ref="S484:S485"/>
    <mergeCell ref="T488:T489"/>
    <mergeCell ref="U484:U485"/>
    <mergeCell ref="V484:V485"/>
    <mergeCell ref="M488:M489"/>
    <mergeCell ref="O488:O489"/>
    <mergeCell ref="T484:T485"/>
    <mergeCell ref="W490:W491"/>
    <mergeCell ref="A487:A488"/>
    <mergeCell ref="B487:B489"/>
    <mergeCell ref="C487:M487"/>
    <mergeCell ref="N487:T487"/>
    <mergeCell ref="H484:H485"/>
    <mergeCell ref="I484:I485"/>
    <mergeCell ref="H490:H491"/>
    <mergeCell ref="I490:I491"/>
    <mergeCell ref="J490:J491"/>
    <mergeCell ref="C488:C489"/>
    <mergeCell ref="D488:D489"/>
    <mergeCell ref="G488:G489"/>
    <mergeCell ref="H488:H489"/>
    <mergeCell ref="P490:P491"/>
    <mergeCell ref="V492:V493"/>
    <mergeCell ref="W492:W493"/>
    <mergeCell ref="X492:X493"/>
    <mergeCell ref="B490:B491"/>
    <mergeCell ref="C490:C491"/>
    <mergeCell ref="D490:D491"/>
    <mergeCell ref="E490:E491"/>
    <mergeCell ref="F490:F491"/>
    <mergeCell ref="G490:G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U492:U493"/>
    <mergeCell ref="J492:J493"/>
    <mergeCell ref="K492:K493"/>
    <mergeCell ref="L492:L493"/>
    <mergeCell ref="M492:M493"/>
    <mergeCell ref="N492:N493"/>
    <mergeCell ref="O492:O493"/>
    <mergeCell ref="H494:H495"/>
    <mergeCell ref="P492:P493"/>
    <mergeCell ref="Q492:Q493"/>
    <mergeCell ref="R492:R493"/>
    <mergeCell ref="S492:S493"/>
    <mergeCell ref="T492:T493"/>
    <mergeCell ref="B494:B495"/>
    <mergeCell ref="C494:C495"/>
    <mergeCell ref="D494:D495"/>
    <mergeCell ref="E494:E495"/>
    <mergeCell ref="F494:F495"/>
    <mergeCell ref="G494:G49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V504:V505"/>
    <mergeCell ref="D499:D500"/>
    <mergeCell ref="G499:G500"/>
    <mergeCell ref="H499:H500"/>
    <mergeCell ref="M499:M500"/>
    <mergeCell ref="O499:O500"/>
    <mergeCell ref="T499:T500"/>
    <mergeCell ref="E502:E503"/>
    <mergeCell ref="F502:F503"/>
    <mergeCell ref="G502:G503"/>
    <mergeCell ref="S504:S505"/>
    <mergeCell ref="T504:T505"/>
    <mergeCell ref="U504:U505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B504:B505"/>
    <mergeCell ref="C504:C505"/>
    <mergeCell ref="D504:D505"/>
    <mergeCell ref="E504:E505"/>
    <mergeCell ref="F504:F505"/>
    <mergeCell ref="N502:N503"/>
    <mergeCell ref="M502:M503"/>
    <mergeCell ref="B502:B503"/>
    <mergeCell ref="C502:C503"/>
    <mergeCell ref="D502:D503"/>
    <mergeCell ref="T508:T509"/>
    <mergeCell ref="U508:U509"/>
    <mergeCell ref="V508:V509"/>
    <mergeCell ref="W508:W509"/>
    <mergeCell ref="X508:X509"/>
    <mergeCell ref="T502:T503"/>
    <mergeCell ref="U502:U503"/>
    <mergeCell ref="V502:V503"/>
    <mergeCell ref="W502:W503"/>
    <mergeCell ref="X502:X503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E508:E509"/>
    <mergeCell ref="F508:F509"/>
    <mergeCell ref="G508:G509"/>
    <mergeCell ref="S510:S511"/>
    <mergeCell ref="W504:W505"/>
    <mergeCell ref="X504:X505"/>
    <mergeCell ref="M504:M505"/>
    <mergeCell ref="N504:N505"/>
    <mergeCell ref="O504:O505"/>
    <mergeCell ref="P504:P505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B510:B511"/>
    <mergeCell ref="C510:C511"/>
    <mergeCell ref="D510:D511"/>
    <mergeCell ref="E510:E511"/>
    <mergeCell ref="F510:F511"/>
    <mergeCell ref="N508:N509"/>
    <mergeCell ref="M508:M509"/>
    <mergeCell ref="B508:B509"/>
    <mergeCell ref="C508:C509"/>
    <mergeCell ref="D508:D509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V514:V515"/>
    <mergeCell ref="T510:T511"/>
    <mergeCell ref="U510:U511"/>
    <mergeCell ref="V510:V511"/>
    <mergeCell ref="W510:W511"/>
    <mergeCell ref="X510:X511"/>
    <mergeCell ref="E512:E513"/>
    <mergeCell ref="F512:F513"/>
    <mergeCell ref="G512:G513"/>
    <mergeCell ref="S514:S515"/>
    <mergeCell ref="T514:T515"/>
    <mergeCell ref="U514:U515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B514:B515"/>
    <mergeCell ref="C514:C515"/>
    <mergeCell ref="D514:D515"/>
    <mergeCell ref="E514:E515"/>
    <mergeCell ref="F514:F515"/>
    <mergeCell ref="N512:N513"/>
    <mergeCell ref="M512:M513"/>
    <mergeCell ref="B512:B513"/>
    <mergeCell ref="C512:C513"/>
    <mergeCell ref="D512:D513"/>
    <mergeCell ref="T516:T517"/>
    <mergeCell ref="U516:U517"/>
    <mergeCell ref="V516:V517"/>
    <mergeCell ref="W516:W517"/>
    <mergeCell ref="X516:X517"/>
    <mergeCell ref="T512:T513"/>
    <mergeCell ref="U512:U513"/>
    <mergeCell ref="V512:V513"/>
    <mergeCell ref="W512:W513"/>
    <mergeCell ref="X512:X513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E516:E517"/>
    <mergeCell ref="F516:F517"/>
    <mergeCell ref="G516:G517"/>
    <mergeCell ref="S518:S519"/>
    <mergeCell ref="W514:W515"/>
    <mergeCell ref="X514:X515"/>
    <mergeCell ref="M514:M515"/>
    <mergeCell ref="N514:N515"/>
    <mergeCell ref="O514:O515"/>
    <mergeCell ref="P514:P515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B518:B519"/>
    <mergeCell ref="C518:C519"/>
    <mergeCell ref="D518:D519"/>
    <mergeCell ref="E518:E519"/>
    <mergeCell ref="F518:F519"/>
    <mergeCell ref="N516:N517"/>
    <mergeCell ref="M516:M517"/>
    <mergeCell ref="B516:B517"/>
    <mergeCell ref="C516:C517"/>
    <mergeCell ref="D516:D517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V523:V524"/>
    <mergeCell ref="W523:W524"/>
    <mergeCell ref="X523:X524"/>
    <mergeCell ref="T518:T519"/>
    <mergeCell ref="U518:U519"/>
    <mergeCell ref="V518:V519"/>
    <mergeCell ref="W518:W519"/>
    <mergeCell ref="X518:X519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U527:U528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G527:G528"/>
    <mergeCell ref="H527:H528"/>
    <mergeCell ref="P523:P524"/>
    <mergeCell ref="Q523:Q524"/>
    <mergeCell ref="R523:R524"/>
    <mergeCell ref="S523:S524"/>
    <mergeCell ref="I523:I524"/>
    <mergeCell ref="T529:T530"/>
    <mergeCell ref="U529:U530"/>
    <mergeCell ref="V529:V530"/>
    <mergeCell ref="W529:W530"/>
    <mergeCell ref="X529:X530"/>
    <mergeCell ref="B527:B528"/>
    <mergeCell ref="C527:C528"/>
    <mergeCell ref="D527:D528"/>
    <mergeCell ref="E527:E528"/>
    <mergeCell ref="F527:F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S531:S532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B531:B532"/>
    <mergeCell ref="C531:C532"/>
    <mergeCell ref="D531:D532"/>
    <mergeCell ref="E531:E532"/>
    <mergeCell ref="F531:F532"/>
    <mergeCell ref="N529:N530"/>
    <mergeCell ref="M529:M530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V535:V536"/>
    <mergeCell ref="T531:T532"/>
    <mergeCell ref="U531:U532"/>
    <mergeCell ref="V531:V532"/>
    <mergeCell ref="W531:W532"/>
    <mergeCell ref="X531:X532"/>
    <mergeCell ref="E533:E534"/>
    <mergeCell ref="F533:F534"/>
    <mergeCell ref="G533:G534"/>
    <mergeCell ref="S535:S536"/>
    <mergeCell ref="T535:T536"/>
    <mergeCell ref="U535:U536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B535:B536"/>
    <mergeCell ref="C535:C536"/>
    <mergeCell ref="D535:D536"/>
    <mergeCell ref="E535:E536"/>
    <mergeCell ref="F535:F536"/>
    <mergeCell ref="N533:N534"/>
    <mergeCell ref="M533:M534"/>
    <mergeCell ref="B533:B534"/>
    <mergeCell ref="C533:C534"/>
    <mergeCell ref="D533:D534"/>
    <mergeCell ref="T537:T538"/>
    <mergeCell ref="U537:U538"/>
    <mergeCell ref="V537:V538"/>
    <mergeCell ref="W537:W538"/>
    <mergeCell ref="X537:X538"/>
    <mergeCell ref="T533:T534"/>
    <mergeCell ref="U533:U534"/>
    <mergeCell ref="V533:V534"/>
    <mergeCell ref="W533:W534"/>
    <mergeCell ref="X533:X534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E537:E538"/>
    <mergeCell ref="F537:F538"/>
    <mergeCell ref="G537:G538"/>
    <mergeCell ref="S539:S540"/>
    <mergeCell ref="W535:W536"/>
    <mergeCell ref="X535:X536"/>
    <mergeCell ref="M535:M536"/>
    <mergeCell ref="N535:N536"/>
    <mergeCell ref="O535:O536"/>
    <mergeCell ref="P535:P536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B539:B540"/>
    <mergeCell ref="C539:C540"/>
    <mergeCell ref="D539:D540"/>
    <mergeCell ref="E539:E540"/>
    <mergeCell ref="F539:F540"/>
    <mergeCell ref="N537:N538"/>
    <mergeCell ref="M537:M538"/>
    <mergeCell ref="B537:B538"/>
    <mergeCell ref="C537:C538"/>
    <mergeCell ref="D537:D538"/>
    <mergeCell ref="R539:R540"/>
    <mergeCell ref="G539:G540"/>
    <mergeCell ref="H539:H540"/>
    <mergeCell ref="I539:I540"/>
    <mergeCell ref="J539:J540"/>
    <mergeCell ref="K539:K540"/>
    <mergeCell ref="L539:L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L543:L544"/>
    <mergeCell ref="M543:M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M546:M547"/>
    <mergeCell ref="O546:O547"/>
    <mergeCell ref="T543:T544"/>
    <mergeCell ref="W548:W549"/>
    <mergeCell ref="U543:U544"/>
    <mergeCell ref="V543:V544"/>
    <mergeCell ref="W543:W544"/>
    <mergeCell ref="R543:R544"/>
    <mergeCell ref="S543:S544"/>
    <mergeCell ref="T546:T547"/>
    <mergeCell ref="I548:I549"/>
    <mergeCell ref="J548:J549"/>
    <mergeCell ref="C546:C547"/>
    <mergeCell ref="D546:D547"/>
    <mergeCell ref="G546:G547"/>
    <mergeCell ref="H546:H547"/>
    <mergeCell ref="V550:V551"/>
    <mergeCell ref="W550:W551"/>
    <mergeCell ref="X550:X551"/>
    <mergeCell ref="B548:B549"/>
    <mergeCell ref="C548:C549"/>
    <mergeCell ref="D548:D549"/>
    <mergeCell ref="E548:E549"/>
    <mergeCell ref="F548:F549"/>
    <mergeCell ref="G548:G549"/>
    <mergeCell ref="H548:H549"/>
    <mergeCell ref="K548:K549"/>
    <mergeCell ref="L548:L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U552:U553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G552:G553"/>
    <mergeCell ref="H552:H553"/>
    <mergeCell ref="P550:P551"/>
    <mergeCell ref="Q550:Q551"/>
    <mergeCell ref="R550:R551"/>
    <mergeCell ref="S550:S551"/>
    <mergeCell ref="T556:T557"/>
    <mergeCell ref="U556:U557"/>
    <mergeCell ref="V556:V557"/>
    <mergeCell ref="W556:W557"/>
    <mergeCell ref="X556:X557"/>
    <mergeCell ref="B552:B553"/>
    <mergeCell ref="C552:C553"/>
    <mergeCell ref="D552:D553"/>
    <mergeCell ref="E552:E553"/>
    <mergeCell ref="F552:F553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S558:S559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B558:B559"/>
    <mergeCell ref="C558:C559"/>
    <mergeCell ref="D558:D559"/>
    <mergeCell ref="E558:E559"/>
    <mergeCell ref="F558:F559"/>
    <mergeCell ref="N556:N557"/>
    <mergeCell ref="M556:M557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V562:V563"/>
    <mergeCell ref="T558:T559"/>
    <mergeCell ref="U558:U559"/>
    <mergeCell ref="V558:V559"/>
    <mergeCell ref="W558:W559"/>
    <mergeCell ref="X558:X559"/>
    <mergeCell ref="E560:E561"/>
    <mergeCell ref="F560:F561"/>
    <mergeCell ref="G560:G561"/>
    <mergeCell ref="S562:S563"/>
    <mergeCell ref="T562:T563"/>
    <mergeCell ref="U562:U563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B562:B563"/>
    <mergeCell ref="C562:C563"/>
    <mergeCell ref="D562:D563"/>
    <mergeCell ref="E562:E563"/>
    <mergeCell ref="F562:F563"/>
    <mergeCell ref="N560:N561"/>
    <mergeCell ref="M560:M561"/>
    <mergeCell ref="B560:B561"/>
    <mergeCell ref="C560:C561"/>
    <mergeCell ref="D560:D561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B566:B567"/>
    <mergeCell ref="C566:C567"/>
    <mergeCell ref="D566:D567"/>
    <mergeCell ref="E566:E567"/>
    <mergeCell ref="F566:F567"/>
    <mergeCell ref="N564:N565"/>
    <mergeCell ref="M564:M565"/>
    <mergeCell ref="B564:B565"/>
    <mergeCell ref="C564:C565"/>
    <mergeCell ref="D564:D565"/>
    <mergeCell ref="G566:G567"/>
    <mergeCell ref="H566:H567"/>
    <mergeCell ref="I566:I567"/>
    <mergeCell ref="J566:J567"/>
    <mergeCell ref="K566:K567"/>
    <mergeCell ref="L566:L567"/>
    <mergeCell ref="X566:X567"/>
    <mergeCell ref="M566:M567"/>
    <mergeCell ref="N566:N567"/>
    <mergeCell ref="O566:O567"/>
    <mergeCell ref="P566:P567"/>
    <mergeCell ref="Q566:Q567"/>
    <mergeCell ref="R566:R567"/>
    <mergeCell ref="U572:U573"/>
    <mergeCell ref="V572:V573"/>
    <mergeCell ref="T566:T567"/>
    <mergeCell ref="U566:U567"/>
    <mergeCell ref="V566:V567"/>
    <mergeCell ref="W566:W567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7:U578"/>
    <mergeCell ref="J577:J578"/>
    <mergeCell ref="K577:K578"/>
    <mergeCell ref="L577:L578"/>
    <mergeCell ref="M577:M578"/>
    <mergeCell ref="N577:N578"/>
    <mergeCell ref="O577:O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C575:C576"/>
    <mergeCell ref="D575:D576"/>
    <mergeCell ref="G575:G576"/>
    <mergeCell ref="H575:H576"/>
    <mergeCell ref="M575:M576"/>
    <mergeCell ref="V577:V578"/>
    <mergeCell ref="Q577:Q578"/>
    <mergeCell ref="R577:R578"/>
    <mergeCell ref="S577:S578"/>
    <mergeCell ref="T577:T578"/>
    <mergeCell ref="T581:T582"/>
    <mergeCell ref="U581:U582"/>
    <mergeCell ref="V581:V582"/>
    <mergeCell ref="W581:W582"/>
    <mergeCell ref="X581:X582"/>
    <mergeCell ref="A574:A575"/>
    <mergeCell ref="B574:B576"/>
    <mergeCell ref="C574:M574"/>
    <mergeCell ref="N574:T574"/>
    <mergeCell ref="X574:X576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S583:S584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B583:B584"/>
    <mergeCell ref="C583:C584"/>
    <mergeCell ref="D583:D584"/>
    <mergeCell ref="E583:E584"/>
    <mergeCell ref="F583:F584"/>
    <mergeCell ref="N581:N582"/>
    <mergeCell ref="M581:M582"/>
    <mergeCell ref="G581:G582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V587:V588"/>
    <mergeCell ref="T583:T584"/>
    <mergeCell ref="U583:U584"/>
    <mergeCell ref="V583:V584"/>
    <mergeCell ref="W583:W584"/>
    <mergeCell ref="X583:X584"/>
    <mergeCell ref="E585:E586"/>
    <mergeCell ref="F585:F586"/>
    <mergeCell ref="G585:G586"/>
    <mergeCell ref="S587:S588"/>
    <mergeCell ref="T587:T588"/>
    <mergeCell ref="U587:U588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B587:B588"/>
    <mergeCell ref="C587:C588"/>
    <mergeCell ref="D587:D588"/>
    <mergeCell ref="E587:E588"/>
    <mergeCell ref="F587:F588"/>
    <mergeCell ref="N585:N586"/>
    <mergeCell ref="M585:M586"/>
    <mergeCell ref="B585:B586"/>
    <mergeCell ref="C585:C586"/>
    <mergeCell ref="D585:D586"/>
    <mergeCell ref="T589:T590"/>
    <mergeCell ref="U589:U590"/>
    <mergeCell ref="V589:V590"/>
    <mergeCell ref="W589:W590"/>
    <mergeCell ref="X589:X590"/>
    <mergeCell ref="T585:T586"/>
    <mergeCell ref="U585:U586"/>
    <mergeCell ref="V585:V586"/>
    <mergeCell ref="W585:W586"/>
    <mergeCell ref="X585:X586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E589:E590"/>
    <mergeCell ref="F589:F590"/>
    <mergeCell ref="G589:G590"/>
    <mergeCell ref="S593:S594"/>
    <mergeCell ref="W587:W588"/>
    <mergeCell ref="X587:X588"/>
    <mergeCell ref="M587:M588"/>
    <mergeCell ref="N587:N588"/>
    <mergeCell ref="O587:O588"/>
    <mergeCell ref="P587:P588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B593:B594"/>
    <mergeCell ref="C593:C594"/>
    <mergeCell ref="D593:D594"/>
    <mergeCell ref="E593:E594"/>
    <mergeCell ref="F593:F594"/>
    <mergeCell ref="N589:N590"/>
    <mergeCell ref="M589:M590"/>
    <mergeCell ref="B589:B590"/>
    <mergeCell ref="C589:C590"/>
    <mergeCell ref="D589:D590"/>
    <mergeCell ref="G593:G594"/>
    <mergeCell ref="H593:H594"/>
    <mergeCell ref="I593:I594"/>
    <mergeCell ref="J593:J594"/>
    <mergeCell ref="K593:K594"/>
    <mergeCell ref="L593:L594"/>
    <mergeCell ref="X593:X594"/>
    <mergeCell ref="M593:M594"/>
    <mergeCell ref="N593:N594"/>
    <mergeCell ref="O593:O594"/>
    <mergeCell ref="P593:P594"/>
    <mergeCell ref="Q593:Q594"/>
    <mergeCell ref="R593:R594"/>
    <mergeCell ref="U600:U601"/>
    <mergeCell ref="V600:V601"/>
    <mergeCell ref="T593:T594"/>
    <mergeCell ref="U593:U594"/>
    <mergeCell ref="V593:V594"/>
    <mergeCell ref="W593:W594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5:U606"/>
    <mergeCell ref="J605:J606"/>
    <mergeCell ref="K605:K606"/>
    <mergeCell ref="L605:L606"/>
    <mergeCell ref="M605:M606"/>
    <mergeCell ref="N605:N606"/>
    <mergeCell ref="O605:O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C603:C604"/>
    <mergeCell ref="D603:D604"/>
    <mergeCell ref="G603:G604"/>
    <mergeCell ref="H603:H604"/>
    <mergeCell ref="M603:M604"/>
    <mergeCell ref="V605:V606"/>
    <mergeCell ref="Q605:Q606"/>
    <mergeCell ref="R605:R606"/>
    <mergeCell ref="S605:S606"/>
    <mergeCell ref="T605:T606"/>
    <mergeCell ref="T609:T610"/>
    <mergeCell ref="U609:U610"/>
    <mergeCell ref="V609:V610"/>
    <mergeCell ref="W609:W610"/>
    <mergeCell ref="X609:X610"/>
    <mergeCell ref="A602:A603"/>
    <mergeCell ref="B602:B604"/>
    <mergeCell ref="C602:M602"/>
    <mergeCell ref="N602:T602"/>
    <mergeCell ref="X602:X604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S611:S612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B611:B612"/>
    <mergeCell ref="C611:C612"/>
    <mergeCell ref="D611:D612"/>
    <mergeCell ref="E611:E612"/>
    <mergeCell ref="F611:F612"/>
    <mergeCell ref="N609:N610"/>
    <mergeCell ref="M609:M610"/>
    <mergeCell ref="G609:G610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V615:V616"/>
    <mergeCell ref="T611:T612"/>
    <mergeCell ref="U611:U612"/>
    <mergeCell ref="V611:V612"/>
    <mergeCell ref="W611:W612"/>
    <mergeCell ref="X611:X612"/>
    <mergeCell ref="E613:E614"/>
    <mergeCell ref="F613:F614"/>
    <mergeCell ref="G613:G614"/>
    <mergeCell ref="S615:S616"/>
    <mergeCell ref="T615:T616"/>
    <mergeCell ref="U615:U616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B615:B616"/>
    <mergeCell ref="C615:C616"/>
    <mergeCell ref="D615:D616"/>
    <mergeCell ref="E615:E616"/>
    <mergeCell ref="F615:F616"/>
    <mergeCell ref="N613:N614"/>
    <mergeCell ref="M613:M614"/>
    <mergeCell ref="B613:B614"/>
    <mergeCell ref="C613:C614"/>
    <mergeCell ref="D613:D614"/>
    <mergeCell ref="T617:T618"/>
    <mergeCell ref="U617:U618"/>
    <mergeCell ref="V617:V618"/>
    <mergeCell ref="W617:W618"/>
    <mergeCell ref="X617:X618"/>
    <mergeCell ref="T613:T614"/>
    <mergeCell ref="U613:U614"/>
    <mergeCell ref="V613:V614"/>
    <mergeCell ref="W613:W614"/>
    <mergeCell ref="X613:X614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E617:E618"/>
    <mergeCell ref="F617:F618"/>
    <mergeCell ref="G617:G618"/>
    <mergeCell ref="S619:S620"/>
    <mergeCell ref="W615:W616"/>
    <mergeCell ref="X615:X616"/>
    <mergeCell ref="M615:M616"/>
    <mergeCell ref="N615:N616"/>
    <mergeCell ref="O615:O616"/>
    <mergeCell ref="P615:P616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B619:B620"/>
    <mergeCell ref="C619:C620"/>
    <mergeCell ref="D619:D620"/>
    <mergeCell ref="E619:E620"/>
    <mergeCell ref="F619:F620"/>
    <mergeCell ref="N617:N618"/>
    <mergeCell ref="M617:M618"/>
    <mergeCell ref="B617:B618"/>
    <mergeCell ref="C617:C618"/>
    <mergeCell ref="D617:D618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V623:V624"/>
    <mergeCell ref="T619:T620"/>
    <mergeCell ref="U619:U620"/>
    <mergeCell ref="V619:V620"/>
    <mergeCell ref="W619:W620"/>
    <mergeCell ref="X619:X620"/>
    <mergeCell ref="E621:E622"/>
    <mergeCell ref="F621:F622"/>
    <mergeCell ref="G621:G622"/>
    <mergeCell ref="S623:S624"/>
    <mergeCell ref="T623:T624"/>
    <mergeCell ref="U623:U624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B623:B624"/>
    <mergeCell ref="C623:C624"/>
    <mergeCell ref="D623:D624"/>
    <mergeCell ref="E623:E624"/>
    <mergeCell ref="F623:F624"/>
    <mergeCell ref="N621:N622"/>
    <mergeCell ref="M621:M622"/>
    <mergeCell ref="B621:B622"/>
    <mergeCell ref="C621:C622"/>
    <mergeCell ref="D621:D622"/>
    <mergeCell ref="T629:T630"/>
    <mergeCell ref="U629:U630"/>
    <mergeCell ref="V629:V630"/>
    <mergeCell ref="W629:W630"/>
    <mergeCell ref="X629:X630"/>
    <mergeCell ref="T621:T622"/>
    <mergeCell ref="U621:U622"/>
    <mergeCell ref="V621:V622"/>
    <mergeCell ref="W621:W622"/>
    <mergeCell ref="X621:X622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E629:E630"/>
    <mergeCell ref="F629:F630"/>
    <mergeCell ref="G629:G630"/>
    <mergeCell ref="S643:S644"/>
    <mergeCell ref="W623:W624"/>
    <mergeCell ref="X623:X624"/>
    <mergeCell ref="M623:M624"/>
    <mergeCell ref="N623:N624"/>
    <mergeCell ref="O623:O624"/>
    <mergeCell ref="P623:P624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B643:B644"/>
    <mergeCell ref="C643:C644"/>
    <mergeCell ref="D643:D644"/>
    <mergeCell ref="E643:E644"/>
    <mergeCell ref="F643:F644"/>
    <mergeCell ref="N629:N630"/>
    <mergeCell ref="M629:M630"/>
    <mergeCell ref="B629:B630"/>
    <mergeCell ref="C629:C630"/>
    <mergeCell ref="D629:D630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U658:U659"/>
    <mergeCell ref="V658:V659"/>
    <mergeCell ref="W658:W659"/>
    <mergeCell ref="X658:X659"/>
    <mergeCell ref="T643:T644"/>
    <mergeCell ref="U643:U644"/>
    <mergeCell ref="V643:V644"/>
    <mergeCell ref="W643:W644"/>
    <mergeCell ref="X643:X644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B660:B661"/>
    <mergeCell ref="C660:C661"/>
    <mergeCell ref="D660:D661"/>
    <mergeCell ref="E660:E661"/>
    <mergeCell ref="F660:F661"/>
    <mergeCell ref="G660:G661"/>
    <mergeCell ref="X662:X663"/>
    <mergeCell ref="M662:M663"/>
    <mergeCell ref="N662:N663"/>
    <mergeCell ref="O662:O663"/>
    <mergeCell ref="P662:P663"/>
    <mergeCell ref="Q662:Q663"/>
    <mergeCell ref="M660:M661"/>
    <mergeCell ref="S662:S663"/>
    <mergeCell ref="T662:T663"/>
    <mergeCell ref="U662:U663"/>
    <mergeCell ref="V662:V663"/>
    <mergeCell ref="W662:W663"/>
    <mergeCell ref="T660:T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S664:S665"/>
    <mergeCell ref="H664:H665"/>
    <mergeCell ref="I664:I665"/>
    <mergeCell ref="J664:J665"/>
    <mergeCell ref="K664:K665"/>
    <mergeCell ref="L664:L665"/>
    <mergeCell ref="M664:M665"/>
    <mergeCell ref="B666:B667"/>
    <mergeCell ref="C666:C667"/>
    <mergeCell ref="D666:D667"/>
    <mergeCell ref="E666:E667"/>
    <mergeCell ref="F666:F667"/>
    <mergeCell ref="N664:N665"/>
    <mergeCell ref="B664:B665"/>
    <mergeCell ref="C664:C665"/>
    <mergeCell ref="D664:D665"/>
    <mergeCell ref="L662:L663"/>
    <mergeCell ref="T664:T665"/>
    <mergeCell ref="U664:U665"/>
    <mergeCell ref="V664:V665"/>
    <mergeCell ref="W664:W665"/>
    <mergeCell ref="X664:X665"/>
    <mergeCell ref="O664:O665"/>
    <mergeCell ref="P664:P665"/>
    <mergeCell ref="Q664:Q665"/>
    <mergeCell ref="R664:R665"/>
    <mergeCell ref="I666:I667"/>
    <mergeCell ref="J666:J667"/>
    <mergeCell ref="K666:K667"/>
    <mergeCell ref="L666:L667"/>
    <mergeCell ref="R662:R663"/>
    <mergeCell ref="G662:G663"/>
    <mergeCell ref="H662:H663"/>
    <mergeCell ref="I662:I663"/>
    <mergeCell ref="J662:J663"/>
    <mergeCell ref="K662:K663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V670:V671"/>
    <mergeCell ref="E664:E665"/>
    <mergeCell ref="F664:F665"/>
    <mergeCell ref="G664:G665"/>
    <mergeCell ref="S666:S667"/>
    <mergeCell ref="T666:T667"/>
    <mergeCell ref="U666:U667"/>
    <mergeCell ref="V666:V667"/>
    <mergeCell ref="G666:G667"/>
    <mergeCell ref="H666:H667"/>
    <mergeCell ref="E668:E669"/>
    <mergeCell ref="F668:F669"/>
    <mergeCell ref="G668:G669"/>
    <mergeCell ref="S670:S671"/>
    <mergeCell ref="T670:T671"/>
    <mergeCell ref="U670:U671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B670:B671"/>
    <mergeCell ref="C670:C671"/>
    <mergeCell ref="D670:D671"/>
    <mergeCell ref="E670:E671"/>
    <mergeCell ref="F670:F671"/>
    <mergeCell ref="N668:N669"/>
    <mergeCell ref="M668:M669"/>
    <mergeCell ref="B668:B669"/>
    <mergeCell ref="C668:C669"/>
    <mergeCell ref="D668:D669"/>
    <mergeCell ref="T672:T673"/>
    <mergeCell ref="U672:U673"/>
    <mergeCell ref="V672:V673"/>
    <mergeCell ref="W672:W673"/>
    <mergeCell ref="X672:X673"/>
    <mergeCell ref="T668:T669"/>
    <mergeCell ref="U668:U669"/>
    <mergeCell ref="V668:V669"/>
    <mergeCell ref="W668:W669"/>
    <mergeCell ref="X668:X669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E672:E673"/>
    <mergeCell ref="F672:F673"/>
    <mergeCell ref="G672:G673"/>
    <mergeCell ref="S674:S675"/>
    <mergeCell ref="W670:W671"/>
    <mergeCell ref="X670:X671"/>
    <mergeCell ref="M670:M671"/>
    <mergeCell ref="N670:N671"/>
    <mergeCell ref="O670:O671"/>
    <mergeCell ref="P670:P671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B674:B675"/>
    <mergeCell ref="C674:C675"/>
    <mergeCell ref="D674:D675"/>
    <mergeCell ref="E674:E675"/>
    <mergeCell ref="F674:F675"/>
    <mergeCell ref="N672:N673"/>
    <mergeCell ref="M672:M673"/>
    <mergeCell ref="B672:B673"/>
    <mergeCell ref="C672:C673"/>
    <mergeCell ref="D672:D673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V678:V679"/>
    <mergeCell ref="T674:T675"/>
    <mergeCell ref="U674:U675"/>
    <mergeCell ref="V674:V675"/>
    <mergeCell ref="W674:W675"/>
    <mergeCell ref="X674:X675"/>
    <mergeCell ref="E676:E677"/>
    <mergeCell ref="F676:F677"/>
    <mergeCell ref="G676:G677"/>
    <mergeCell ref="S678:S679"/>
    <mergeCell ref="T678:T679"/>
    <mergeCell ref="U678:U679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B678:B679"/>
    <mergeCell ref="C678:C679"/>
    <mergeCell ref="D678:D679"/>
    <mergeCell ref="E678:E679"/>
    <mergeCell ref="F678:F679"/>
    <mergeCell ref="N676:N677"/>
    <mergeCell ref="M676:M677"/>
    <mergeCell ref="B676:B677"/>
    <mergeCell ref="C676:C677"/>
    <mergeCell ref="D676:D677"/>
    <mergeCell ref="T680:T681"/>
    <mergeCell ref="U680:U681"/>
    <mergeCell ref="V680:V681"/>
    <mergeCell ref="W680:W681"/>
    <mergeCell ref="X680:X681"/>
    <mergeCell ref="T676:T677"/>
    <mergeCell ref="U676:U677"/>
    <mergeCell ref="V676:V677"/>
    <mergeCell ref="W676:W677"/>
    <mergeCell ref="X676:X677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E680:E681"/>
    <mergeCell ref="F680:F681"/>
    <mergeCell ref="G680:G681"/>
    <mergeCell ref="S682:S683"/>
    <mergeCell ref="W678:W679"/>
    <mergeCell ref="X678:X679"/>
    <mergeCell ref="M678:M679"/>
    <mergeCell ref="N678:N679"/>
    <mergeCell ref="O678:O679"/>
    <mergeCell ref="P678:P679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B682:B683"/>
    <mergeCell ref="C682:C683"/>
    <mergeCell ref="D682:D683"/>
    <mergeCell ref="E682:E683"/>
    <mergeCell ref="F682:F683"/>
    <mergeCell ref="N680:N681"/>
    <mergeCell ref="M680:M681"/>
    <mergeCell ref="B680:B681"/>
    <mergeCell ref="C680:C681"/>
    <mergeCell ref="D680:D681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V686:V687"/>
    <mergeCell ref="T682:T683"/>
    <mergeCell ref="U682:U683"/>
    <mergeCell ref="V682:V683"/>
    <mergeCell ref="W682:W683"/>
    <mergeCell ref="X682:X683"/>
    <mergeCell ref="E684:E685"/>
    <mergeCell ref="F684:F685"/>
    <mergeCell ref="G684:G685"/>
    <mergeCell ref="S686:S687"/>
    <mergeCell ref="T686:T687"/>
    <mergeCell ref="U686:U687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B686:B687"/>
    <mergeCell ref="C686:C687"/>
    <mergeCell ref="D686:D687"/>
    <mergeCell ref="E686:E687"/>
    <mergeCell ref="F686:F687"/>
    <mergeCell ref="N684:N685"/>
    <mergeCell ref="M684:M685"/>
    <mergeCell ref="B684:B685"/>
    <mergeCell ref="C684:C685"/>
    <mergeCell ref="D684:D685"/>
    <mergeCell ref="T688:T689"/>
    <mergeCell ref="U688:U689"/>
    <mergeCell ref="V688:V689"/>
    <mergeCell ref="W688:W689"/>
    <mergeCell ref="X688:X689"/>
    <mergeCell ref="T684:T685"/>
    <mergeCell ref="U684:U685"/>
    <mergeCell ref="V684:V685"/>
    <mergeCell ref="W684:W685"/>
    <mergeCell ref="X684:X685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E688:E689"/>
    <mergeCell ref="F688:F689"/>
    <mergeCell ref="G688:G689"/>
    <mergeCell ref="S690:S691"/>
    <mergeCell ref="W686:W687"/>
    <mergeCell ref="X686:X687"/>
    <mergeCell ref="M686:M687"/>
    <mergeCell ref="N686:N687"/>
    <mergeCell ref="O686:O687"/>
    <mergeCell ref="P686:P687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B690:B691"/>
    <mergeCell ref="C690:C691"/>
    <mergeCell ref="D690:D691"/>
    <mergeCell ref="E690:E691"/>
    <mergeCell ref="F690:F691"/>
    <mergeCell ref="N688:N689"/>
    <mergeCell ref="M688:M689"/>
    <mergeCell ref="B688:B689"/>
    <mergeCell ref="C688:C689"/>
    <mergeCell ref="D688:D689"/>
    <mergeCell ref="R690:R691"/>
    <mergeCell ref="G690:G691"/>
    <mergeCell ref="H690:H691"/>
    <mergeCell ref="I690:I691"/>
    <mergeCell ref="J690:J691"/>
    <mergeCell ref="K690:K691"/>
    <mergeCell ref="L690:L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30 DE ABRIL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Seg. Pub. 2</vt:lpstr>
      <vt:lpstr>Proteccion Civil 2</vt:lpstr>
      <vt:lpstr>Lumbreros 2</vt:lpstr>
      <vt:lpstr>eventuales 2</vt:lpstr>
      <vt:lpstr>Nomina general 2</vt:lpstr>
      <vt:lpstr>'eventuales 2'!Área_de_impresión</vt:lpstr>
      <vt:lpstr>'Lumbreros 2'!Área_de_impresión</vt:lpstr>
      <vt:lpstr>'Nomina general 2'!Área_de_impresión</vt:lpstr>
      <vt:lpstr>'Proteccion Civil 2'!Área_de_impresión</vt:lpstr>
      <vt:lpstr>'Seg. Pub. 2'!Área_de_impresión</vt:lpstr>
      <vt:lpstr>'Lumbreros 2'!TABLA</vt:lpstr>
      <vt:lpstr>'Nomina general 2'!TABLA</vt:lpstr>
      <vt:lpstr>'Proteccion Civil 2'!TABLA</vt:lpstr>
      <vt:lpstr>'Seg. Pub.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2019-06-24T16:12:59Z</dcterms:created>
  <dcterms:modified xsi:type="dcterms:W3CDTF">2019-06-24T16:18:57Z</dcterms:modified>
</cp:coreProperties>
</file>