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g\2020\"/>
    </mc:Choice>
  </mc:AlternateContent>
  <xr:revisionPtr revIDLastSave="0" documentId="13_ncr:1_{36EC1B4D-C96C-487E-9904-8C5B56B38E7E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GENERAL" sheetId="1" r:id="rId1"/>
    <sheet name="EVENTUAL" sheetId="2" r:id="rId2"/>
  </sheets>
  <externalReferences>
    <externalReference r:id="rId3"/>
  </externalReferences>
  <definedNames>
    <definedName name="CuentaAbono">[1]Predeterminados!$E$2:$E$5</definedName>
  </definedNames>
  <calcPr calcId="181029"/>
</workbook>
</file>

<file path=xl/calcChain.xml><?xml version="1.0" encoding="utf-8"?>
<calcChain xmlns="http://schemas.openxmlformats.org/spreadsheetml/2006/main">
  <c r="G35" i="2" l="1"/>
  <c r="H35" i="2"/>
  <c r="J35" i="2"/>
  <c r="K35" i="2"/>
  <c r="L35" i="2"/>
  <c r="M35" i="2"/>
  <c r="G326" i="1" l="1"/>
  <c r="O326" i="1"/>
  <c r="H272" i="1" l="1"/>
  <c r="I272" i="1"/>
  <c r="K272" i="1"/>
  <c r="L272" i="1"/>
  <c r="M272" i="1"/>
  <c r="N272" i="1"/>
  <c r="H363" i="1"/>
  <c r="I363" i="1"/>
  <c r="K363" i="1"/>
  <c r="L363" i="1"/>
  <c r="M363" i="1"/>
  <c r="N363" i="1"/>
  <c r="G250" i="1"/>
  <c r="G238" i="1"/>
  <c r="G105" i="1"/>
  <c r="G24" i="1"/>
  <c r="J24" i="1" s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18" i="1"/>
  <c r="O5" i="1"/>
  <c r="O6" i="1"/>
  <c r="O7" i="1"/>
  <c r="O8" i="1"/>
  <c r="O9" i="1"/>
  <c r="O10" i="1"/>
  <c r="O11" i="1"/>
  <c r="O12" i="1"/>
  <c r="O13" i="1"/>
  <c r="O4" i="1"/>
  <c r="H14" i="1"/>
  <c r="I14" i="1"/>
  <c r="K14" i="1"/>
  <c r="L14" i="1"/>
  <c r="M14" i="1"/>
  <c r="N14" i="1"/>
  <c r="O14" i="1" l="1"/>
  <c r="O272" i="1"/>
  <c r="P24" i="1"/>
  <c r="G343" i="1"/>
  <c r="H306" i="1" l="1"/>
  <c r="I306" i="1"/>
  <c r="K306" i="1"/>
  <c r="L306" i="1"/>
  <c r="N306" i="1"/>
  <c r="N34" i="2"/>
  <c r="F34" i="2"/>
  <c r="I34" i="2" s="1"/>
  <c r="O34" i="2" l="1"/>
  <c r="G305" i="1"/>
  <c r="O305" i="1" l="1"/>
  <c r="M306" i="1"/>
  <c r="J305" i="1"/>
  <c r="P305" i="1" l="1"/>
  <c r="O320" i="1" l="1"/>
  <c r="O321" i="1"/>
  <c r="O322" i="1"/>
  <c r="O323" i="1"/>
  <c r="O324" i="1"/>
  <c r="O325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19" i="1"/>
  <c r="J343" i="1" l="1"/>
  <c r="P343" i="1" s="1"/>
  <c r="J361" i="1"/>
  <c r="P361" i="1" s="1"/>
  <c r="J362" i="1"/>
  <c r="P362" i="1" s="1"/>
  <c r="J105" i="1" l="1"/>
  <c r="P105" i="1" s="1"/>
  <c r="J238" i="1"/>
  <c r="P238" i="1" s="1"/>
  <c r="J250" i="1"/>
  <c r="P250" i="1" s="1"/>
  <c r="N33" i="2" l="1"/>
  <c r="F33" i="2"/>
  <c r="I33" i="2" s="1"/>
  <c r="O33" i="2" l="1"/>
  <c r="N32" i="2" l="1"/>
  <c r="F32" i="2"/>
  <c r="I32" i="2" s="1"/>
  <c r="O32" i="2" l="1"/>
  <c r="G209" i="1" l="1"/>
  <c r="J209" i="1" s="1"/>
  <c r="P209" i="1" s="1"/>
  <c r="N30" i="2"/>
  <c r="N31" i="2"/>
  <c r="F28" i="2"/>
  <c r="F29" i="2"/>
  <c r="F30" i="2"/>
  <c r="I30" i="2" s="1"/>
  <c r="O30" i="2" s="1"/>
  <c r="F31" i="2"/>
  <c r="I31" i="2" s="1"/>
  <c r="O31" i="2" s="1"/>
  <c r="N29" i="2"/>
  <c r="G342" i="1"/>
  <c r="J342" i="1" s="1"/>
  <c r="P342" i="1" s="1"/>
  <c r="I29" i="2" l="1"/>
  <c r="O29" i="2" s="1"/>
  <c r="N28" i="2" l="1"/>
  <c r="I28" i="2"/>
  <c r="O28" i="2" l="1"/>
  <c r="G341" i="1"/>
  <c r="J341" i="1" s="1"/>
  <c r="P341" i="1" s="1"/>
  <c r="G327" i="1"/>
  <c r="J327" i="1" l="1"/>
  <c r="N27" i="2"/>
  <c r="F27" i="2"/>
  <c r="I27" i="2" s="1"/>
  <c r="P327" i="1" l="1"/>
  <c r="O27" i="2"/>
  <c r="N26" i="2" l="1"/>
  <c r="F26" i="2"/>
  <c r="I26" i="2" s="1"/>
  <c r="N25" i="2"/>
  <c r="F25" i="2"/>
  <c r="I25" i="2" s="1"/>
  <c r="O26" i="2" l="1"/>
  <c r="O2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4" i="2"/>
  <c r="F24" i="2"/>
  <c r="I24" i="2" s="1"/>
  <c r="F23" i="2"/>
  <c r="I23" i="2" s="1"/>
  <c r="O24" i="2" l="1"/>
  <c r="O23" i="2"/>
  <c r="O289" i="1" l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288" i="1"/>
  <c r="H310" i="1"/>
  <c r="I310" i="1"/>
  <c r="K310" i="1"/>
  <c r="L310" i="1"/>
  <c r="N310" i="1"/>
  <c r="G4" i="1" l="1"/>
  <c r="G5" i="1"/>
  <c r="G6" i="1"/>
  <c r="J6" i="1" s="1"/>
  <c r="G7" i="1"/>
  <c r="G8" i="1"/>
  <c r="J8" i="1" s="1"/>
  <c r="G9" i="1"/>
  <c r="J9" i="1" s="1"/>
  <c r="G10" i="1"/>
  <c r="J10" i="1" s="1"/>
  <c r="G11" i="1"/>
  <c r="J11" i="1" s="1"/>
  <c r="G12" i="1"/>
  <c r="J12" i="1" s="1"/>
  <c r="G13" i="1"/>
  <c r="J13" i="1" s="1"/>
  <c r="G18" i="1"/>
  <c r="J18" i="1" s="1"/>
  <c r="P18" i="1" s="1"/>
  <c r="G21" i="1"/>
  <c r="J21" i="1" s="1"/>
  <c r="P21" i="1" s="1"/>
  <c r="G22" i="1"/>
  <c r="J22" i="1" s="1"/>
  <c r="P22" i="1" s="1"/>
  <c r="G20" i="1"/>
  <c r="J20" i="1" s="1"/>
  <c r="P20" i="1" s="1"/>
  <c r="G23" i="1"/>
  <c r="G253" i="1"/>
  <c r="J253" i="1" s="1"/>
  <c r="G25" i="1"/>
  <c r="J25" i="1" s="1"/>
  <c r="P25" i="1" s="1"/>
  <c r="G26" i="1"/>
  <c r="J26" i="1" s="1"/>
  <c r="P26" i="1" s="1"/>
  <c r="G27" i="1"/>
  <c r="J27" i="1" s="1"/>
  <c r="P27" i="1" s="1"/>
  <c r="G28" i="1"/>
  <c r="G29" i="1"/>
  <c r="J29" i="1" s="1"/>
  <c r="P29" i="1" s="1"/>
  <c r="G30" i="1"/>
  <c r="J30" i="1" s="1"/>
  <c r="P30" i="1" s="1"/>
  <c r="G31" i="1"/>
  <c r="J31" i="1" s="1"/>
  <c r="P31" i="1" s="1"/>
  <c r="G32" i="1"/>
  <c r="J32" i="1" s="1"/>
  <c r="P32" i="1" s="1"/>
  <c r="G33" i="1"/>
  <c r="J33" i="1" s="1"/>
  <c r="P33" i="1" s="1"/>
  <c r="G35" i="1"/>
  <c r="J35" i="1" s="1"/>
  <c r="P35" i="1" s="1"/>
  <c r="G34" i="1"/>
  <c r="J34" i="1" s="1"/>
  <c r="P34" i="1" s="1"/>
  <c r="G36" i="1"/>
  <c r="G37" i="1"/>
  <c r="J37" i="1" s="1"/>
  <c r="P37" i="1" s="1"/>
  <c r="G38" i="1"/>
  <c r="J38" i="1" s="1"/>
  <c r="P38" i="1" s="1"/>
  <c r="G39" i="1"/>
  <c r="J39" i="1" s="1"/>
  <c r="P39" i="1" s="1"/>
  <c r="G40" i="1"/>
  <c r="J40" i="1" s="1"/>
  <c r="P40" i="1" s="1"/>
  <c r="G41" i="1"/>
  <c r="J41" i="1" s="1"/>
  <c r="P41" i="1" s="1"/>
  <c r="G42" i="1"/>
  <c r="J42" i="1" s="1"/>
  <c r="P42" i="1" s="1"/>
  <c r="G43" i="1"/>
  <c r="J43" i="1" s="1"/>
  <c r="P43" i="1" s="1"/>
  <c r="G44" i="1"/>
  <c r="J44" i="1" s="1"/>
  <c r="P44" i="1" s="1"/>
  <c r="G45" i="1"/>
  <c r="J45" i="1" s="1"/>
  <c r="P45" i="1" s="1"/>
  <c r="G46" i="1"/>
  <c r="J46" i="1" s="1"/>
  <c r="P46" i="1" s="1"/>
  <c r="G47" i="1"/>
  <c r="J47" i="1" s="1"/>
  <c r="P47" i="1" s="1"/>
  <c r="G48" i="1"/>
  <c r="J48" i="1" s="1"/>
  <c r="P48" i="1" s="1"/>
  <c r="G49" i="1"/>
  <c r="J49" i="1" s="1"/>
  <c r="P49" i="1" s="1"/>
  <c r="G50" i="1"/>
  <c r="J50" i="1" s="1"/>
  <c r="P50" i="1" s="1"/>
  <c r="G51" i="1"/>
  <c r="J51" i="1" s="1"/>
  <c r="P51" i="1" s="1"/>
  <c r="G19" i="1"/>
  <c r="J19" i="1" s="1"/>
  <c r="P19" i="1" s="1"/>
  <c r="G52" i="1"/>
  <c r="J52" i="1" s="1"/>
  <c r="P52" i="1" s="1"/>
  <c r="G53" i="1"/>
  <c r="J53" i="1" s="1"/>
  <c r="P53" i="1" s="1"/>
  <c r="G54" i="1"/>
  <c r="J54" i="1" s="1"/>
  <c r="P54" i="1" s="1"/>
  <c r="G55" i="1"/>
  <c r="J55" i="1" s="1"/>
  <c r="P55" i="1" s="1"/>
  <c r="G56" i="1"/>
  <c r="J56" i="1" s="1"/>
  <c r="P56" i="1" s="1"/>
  <c r="G57" i="1"/>
  <c r="J57" i="1" s="1"/>
  <c r="P57" i="1" s="1"/>
  <c r="G58" i="1"/>
  <c r="J58" i="1" s="1"/>
  <c r="P58" i="1" s="1"/>
  <c r="G59" i="1"/>
  <c r="G60" i="1"/>
  <c r="G61" i="1"/>
  <c r="J61" i="1" s="1"/>
  <c r="P61" i="1" s="1"/>
  <c r="G62" i="1"/>
  <c r="J62" i="1" s="1"/>
  <c r="P62" i="1" s="1"/>
  <c r="G63" i="1"/>
  <c r="J63" i="1" s="1"/>
  <c r="P63" i="1" s="1"/>
  <c r="G64" i="1"/>
  <c r="J64" i="1" s="1"/>
  <c r="P64" i="1" s="1"/>
  <c r="G65" i="1"/>
  <c r="J65" i="1" s="1"/>
  <c r="P65" i="1" s="1"/>
  <c r="G66" i="1"/>
  <c r="J66" i="1" s="1"/>
  <c r="P66" i="1" s="1"/>
  <c r="G67" i="1"/>
  <c r="J67" i="1" s="1"/>
  <c r="P67" i="1" s="1"/>
  <c r="G68" i="1"/>
  <c r="G69" i="1"/>
  <c r="J69" i="1" s="1"/>
  <c r="P69" i="1" s="1"/>
  <c r="G70" i="1"/>
  <c r="J70" i="1" s="1"/>
  <c r="P70" i="1" s="1"/>
  <c r="G71" i="1"/>
  <c r="J71" i="1" s="1"/>
  <c r="P71" i="1" s="1"/>
  <c r="G72" i="1"/>
  <c r="J72" i="1" s="1"/>
  <c r="P72" i="1" s="1"/>
  <c r="G73" i="1"/>
  <c r="J73" i="1" s="1"/>
  <c r="P73" i="1" s="1"/>
  <c r="G74" i="1"/>
  <c r="J74" i="1" s="1"/>
  <c r="P74" i="1" s="1"/>
  <c r="G75" i="1"/>
  <c r="J75" i="1" s="1"/>
  <c r="P75" i="1" s="1"/>
  <c r="G76" i="1"/>
  <c r="J76" i="1" s="1"/>
  <c r="P76" i="1" s="1"/>
  <c r="G77" i="1"/>
  <c r="J77" i="1" s="1"/>
  <c r="P77" i="1" s="1"/>
  <c r="G78" i="1"/>
  <c r="J78" i="1" s="1"/>
  <c r="P78" i="1" s="1"/>
  <c r="G79" i="1"/>
  <c r="J79" i="1" s="1"/>
  <c r="P79" i="1" s="1"/>
  <c r="G80" i="1"/>
  <c r="J80" i="1" s="1"/>
  <c r="P80" i="1" s="1"/>
  <c r="G81" i="1"/>
  <c r="J81" i="1" s="1"/>
  <c r="P81" i="1" s="1"/>
  <c r="G82" i="1"/>
  <c r="J82" i="1" s="1"/>
  <c r="P82" i="1" s="1"/>
  <c r="G83" i="1"/>
  <c r="J83" i="1" s="1"/>
  <c r="P83" i="1" s="1"/>
  <c r="G84" i="1"/>
  <c r="J84" i="1" s="1"/>
  <c r="P84" i="1" s="1"/>
  <c r="G85" i="1"/>
  <c r="J85" i="1" s="1"/>
  <c r="P85" i="1" s="1"/>
  <c r="G86" i="1"/>
  <c r="J86" i="1" s="1"/>
  <c r="P86" i="1" s="1"/>
  <c r="G87" i="1"/>
  <c r="J87" i="1" s="1"/>
  <c r="P87" i="1" s="1"/>
  <c r="G88" i="1"/>
  <c r="J88" i="1" s="1"/>
  <c r="P88" i="1" s="1"/>
  <c r="G89" i="1"/>
  <c r="J89" i="1" s="1"/>
  <c r="G90" i="1"/>
  <c r="J90" i="1" s="1"/>
  <c r="G91" i="1"/>
  <c r="J91" i="1" s="1"/>
  <c r="P91" i="1" s="1"/>
  <c r="G92" i="1"/>
  <c r="G93" i="1"/>
  <c r="J93" i="1" s="1"/>
  <c r="P93" i="1" s="1"/>
  <c r="G94" i="1"/>
  <c r="J94" i="1" s="1"/>
  <c r="P94" i="1" s="1"/>
  <c r="G95" i="1"/>
  <c r="J95" i="1" s="1"/>
  <c r="P95" i="1" s="1"/>
  <c r="G96" i="1"/>
  <c r="G97" i="1"/>
  <c r="J97" i="1" s="1"/>
  <c r="P97" i="1" s="1"/>
  <c r="G98" i="1"/>
  <c r="J98" i="1" s="1"/>
  <c r="P98" i="1" s="1"/>
  <c r="G99" i="1"/>
  <c r="J99" i="1" s="1"/>
  <c r="P99" i="1" s="1"/>
  <c r="G100" i="1"/>
  <c r="J100" i="1" s="1"/>
  <c r="P100" i="1" s="1"/>
  <c r="G101" i="1"/>
  <c r="J101" i="1" s="1"/>
  <c r="P101" i="1" s="1"/>
  <c r="G102" i="1"/>
  <c r="J102" i="1" s="1"/>
  <c r="P102" i="1" s="1"/>
  <c r="G103" i="1"/>
  <c r="J103" i="1" s="1"/>
  <c r="P103" i="1" s="1"/>
  <c r="G104" i="1"/>
  <c r="J104" i="1" s="1"/>
  <c r="P104" i="1" s="1"/>
  <c r="G304" i="1"/>
  <c r="J304" i="1" s="1"/>
  <c r="G106" i="1"/>
  <c r="J106" i="1" s="1"/>
  <c r="P106" i="1" s="1"/>
  <c r="G107" i="1"/>
  <c r="J107" i="1" s="1"/>
  <c r="P107" i="1" s="1"/>
  <c r="G108" i="1"/>
  <c r="G109" i="1"/>
  <c r="J109" i="1" s="1"/>
  <c r="P109" i="1" s="1"/>
  <c r="G110" i="1"/>
  <c r="J110" i="1" s="1"/>
  <c r="P110" i="1" s="1"/>
  <c r="G111" i="1"/>
  <c r="G112" i="1"/>
  <c r="J112" i="1" s="1"/>
  <c r="P112" i="1" s="1"/>
  <c r="G113" i="1"/>
  <c r="J113" i="1" s="1"/>
  <c r="P113" i="1" s="1"/>
  <c r="G114" i="1"/>
  <c r="J114" i="1" s="1"/>
  <c r="P114" i="1" s="1"/>
  <c r="G115" i="1"/>
  <c r="J115" i="1" s="1"/>
  <c r="P115" i="1" s="1"/>
  <c r="G116" i="1"/>
  <c r="J116" i="1" s="1"/>
  <c r="P116" i="1" s="1"/>
  <c r="G117" i="1"/>
  <c r="J117" i="1" s="1"/>
  <c r="P117" i="1" s="1"/>
  <c r="G118" i="1"/>
  <c r="J118" i="1" s="1"/>
  <c r="P118" i="1" s="1"/>
  <c r="G119" i="1"/>
  <c r="J119" i="1" s="1"/>
  <c r="P119" i="1" s="1"/>
  <c r="G120" i="1"/>
  <c r="J120" i="1" s="1"/>
  <c r="P120" i="1" s="1"/>
  <c r="G121" i="1"/>
  <c r="G122" i="1"/>
  <c r="J122" i="1" s="1"/>
  <c r="P122" i="1" s="1"/>
  <c r="G123" i="1"/>
  <c r="J123" i="1" s="1"/>
  <c r="P123" i="1" s="1"/>
  <c r="G124" i="1"/>
  <c r="J124" i="1" s="1"/>
  <c r="P124" i="1" s="1"/>
  <c r="G125" i="1"/>
  <c r="G126" i="1"/>
  <c r="G127" i="1"/>
  <c r="G128" i="1"/>
  <c r="J128" i="1" s="1"/>
  <c r="P128" i="1" s="1"/>
  <c r="G129" i="1"/>
  <c r="J129" i="1" s="1"/>
  <c r="P129" i="1" s="1"/>
  <c r="G130" i="1"/>
  <c r="J130" i="1" s="1"/>
  <c r="P130" i="1" s="1"/>
  <c r="G131" i="1"/>
  <c r="J131" i="1" s="1"/>
  <c r="P131" i="1" s="1"/>
  <c r="G132" i="1"/>
  <c r="J132" i="1" s="1"/>
  <c r="G133" i="1"/>
  <c r="G134" i="1"/>
  <c r="J134" i="1" s="1"/>
  <c r="P134" i="1" s="1"/>
  <c r="G135" i="1"/>
  <c r="G136" i="1"/>
  <c r="J136" i="1" s="1"/>
  <c r="P136" i="1" s="1"/>
  <c r="G137" i="1"/>
  <c r="J137" i="1" s="1"/>
  <c r="P137" i="1" s="1"/>
  <c r="G138" i="1"/>
  <c r="J138" i="1" s="1"/>
  <c r="G139" i="1"/>
  <c r="J139" i="1" s="1"/>
  <c r="G140" i="1"/>
  <c r="J140" i="1" s="1"/>
  <c r="P140" i="1" s="1"/>
  <c r="G141" i="1"/>
  <c r="G142" i="1"/>
  <c r="J142" i="1" s="1"/>
  <c r="P142" i="1" s="1"/>
  <c r="G143" i="1"/>
  <c r="G144" i="1"/>
  <c r="J144" i="1" s="1"/>
  <c r="P144" i="1" s="1"/>
  <c r="G145" i="1"/>
  <c r="G146" i="1"/>
  <c r="J146" i="1" s="1"/>
  <c r="P146" i="1" s="1"/>
  <c r="G147" i="1"/>
  <c r="J147" i="1" s="1"/>
  <c r="P147" i="1" s="1"/>
  <c r="G148" i="1"/>
  <c r="J148" i="1" s="1"/>
  <c r="P148" i="1" s="1"/>
  <c r="G149" i="1"/>
  <c r="J149" i="1" s="1"/>
  <c r="P149" i="1" s="1"/>
  <c r="G150" i="1"/>
  <c r="J150" i="1" s="1"/>
  <c r="P150" i="1" s="1"/>
  <c r="G151" i="1"/>
  <c r="J151" i="1" s="1"/>
  <c r="P151" i="1" s="1"/>
  <c r="G152" i="1"/>
  <c r="J152" i="1" s="1"/>
  <c r="P152" i="1" s="1"/>
  <c r="G153" i="1"/>
  <c r="J153" i="1" s="1"/>
  <c r="P153" i="1" s="1"/>
  <c r="G154" i="1"/>
  <c r="J154" i="1" s="1"/>
  <c r="P154" i="1" s="1"/>
  <c r="G155" i="1"/>
  <c r="J155" i="1" s="1"/>
  <c r="P155" i="1" s="1"/>
  <c r="G156" i="1"/>
  <c r="J156" i="1" s="1"/>
  <c r="P156" i="1" s="1"/>
  <c r="G157" i="1"/>
  <c r="G158" i="1"/>
  <c r="J158" i="1" s="1"/>
  <c r="P158" i="1" s="1"/>
  <c r="G159" i="1"/>
  <c r="G160" i="1"/>
  <c r="J160" i="1" s="1"/>
  <c r="P160" i="1" s="1"/>
  <c r="G161" i="1"/>
  <c r="J161" i="1" s="1"/>
  <c r="P161" i="1" s="1"/>
  <c r="G162" i="1"/>
  <c r="J162" i="1" s="1"/>
  <c r="P162" i="1" s="1"/>
  <c r="G163" i="1"/>
  <c r="J163" i="1" s="1"/>
  <c r="P163" i="1" s="1"/>
  <c r="G164" i="1"/>
  <c r="J164" i="1" s="1"/>
  <c r="P164" i="1" s="1"/>
  <c r="G165" i="1"/>
  <c r="J165" i="1" s="1"/>
  <c r="P165" i="1" s="1"/>
  <c r="G166" i="1"/>
  <c r="J166" i="1" s="1"/>
  <c r="P166" i="1" s="1"/>
  <c r="G167" i="1"/>
  <c r="J167" i="1" s="1"/>
  <c r="P167" i="1" s="1"/>
  <c r="G168" i="1"/>
  <c r="J168" i="1" s="1"/>
  <c r="P168" i="1" s="1"/>
  <c r="G169" i="1"/>
  <c r="J169" i="1" s="1"/>
  <c r="P169" i="1" s="1"/>
  <c r="G170" i="1"/>
  <c r="J170" i="1" s="1"/>
  <c r="P170" i="1" s="1"/>
  <c r="G171" i="1"/>
  <c r="J171" i="1" s="1"/>
  <c r="P171" i="1" s="1"/>
  <c r="G172" i="1"/>
  <c r="J172" i="1" s="1"/>
  <c r="P172" i="1" s="1"/>
  <c r="G173" i="1"/>
  <c r="G174" i="1"/>
  <c r="J174" i="1" s="1"/>
  <c r="P174" i="1" s="1"/>
  <c r="G175" i="1"/>
  <c r="J175" i="1" s="1"/>
  <c r="P175" i="1" s="1"/>
  <c r="G176" i="1"/>
  <c r="J176" i="1" s="1"/>
  <c r="G177" i="1"/>
  <c r="J177" i="1" s="1"/>
  <c r="P177" i="1" s="1"/>
  <c r="G178" i="1"/>
  <c r="J178" i="1" s="1"/>
  <c r="P178" i="1" s="1"/>
  <c r="G179" i="1"/>
  <c r="J179" i="1" s="1"/>
  <c r="P179" i="1" s="1"/>
  <c r="G180" i="1"/>
  <c r="J180" i="1" s="1"/>
  <c r="P180" i="1" s="1"/>
  <c r="G181" i="1"/>
  <c r="J181" i="1" s="1"/>
  <c r="P181" i="1" s="1"/>
  <c r="G182" i="1"/>
  <c r="G183" i="1"/>
  <c r="J183" i="1" s="1"/>
  <c r="P183" i="1" s="1"/>
  <c r="G184" i="1"/>
  <c r="J184" i="1" s="1"/>
  <c r="P184" i="1" s="1"/>
  <c r="G185" i="1"/>
  <c r="G186" i="1"/>
  <c r="J186" i="1" s="1"/>
  <c r="P186" i="1" s="1"/>
  <c r="G187" i="1"/>
  <c r="G188" i="1"/>
  <c r="J188" i="1" s="1"/>
  <c r="G189" i="1"/>
  <c r="J189" i="1" s="1"/>
  <c r="P189" i="1" s="1"/>
  <c r="G190" i="1"/>
  <c r="J190" i="1" s="1"/>
  <c r="P190" i="1" s="1"/>
  <c r="G191" i="1"/>
  <c r="J191" i="1" s="1"/>
  <c r="P191" i="1" s="1"/>
  <c r="G192" i="1"/>
  <c r="J192" i="1" s="1"/>
  <c r="P192" i="1" s="1"/>
  <c r="G193" i="1"/>
  <c r="J193" i="1" s="1"/>
  <c r="P193" i="1" s="1"/>
  <c r="G194" i="1"/>
  <c r="J194" i="1" s="1"/>
  <c r="G195" i="1"/>
  <c r="G196" i="1"/>
  <c r="J196" i="1" s="1"/>
  <c r="P196" i="1" s="1"/>
  <c r="G197" i="1"/>
  <c r="J197" i="1" s="1"/>
  <c r="P197" i="1" s="1"/>
  <c r="G198" i="1"/>
  <c r="J198" i="1" s="1"/>
  <c r="P198" i="1" s="1"/>
  <c r="G199" i="1"/>
  <c r="J199" i="1" s="1"/>
  <c r="P199" i="1" s="1"/>
  <c r="G200" i="1"/>
  <c r="J200" i="1" s="1"/>
  <c r="P200" i="1" s="1"/>
  <c r="G201" i="1"/>
  <c r="J201" i="1" s="1"/>
  <c r="P201" i="1" s="1"/>
  <c r="G202" i="1"/>
  <c r="J202" i="1" s="1"/>
  <c r="P202" i="1" s="1"/>
  <c r="G203" i="1"/>
  <c r="J203" i="1" s="1"/>
  <c r="P203" i="1" s="1"/>
  <c r="G204" i="1"/>
  <c r="J204" i="1" s="1"/>
  <c r="P204" i="1" s="1"/>
  <c r="G205" i="1"/>
  <c r="J205" i="1" s="1"/>
  <c r="P205" i="1" s="1"/>
  <c r="G206" i="1"/>
  <c r="J206" i="1" s="1"/>
  <c r="P206" i="1" s="1"/>
  <c r="G207" i="1"/>
  <c r="J207" i="1" s="1"/>
  <c r="P207" i="1" s="1"/>
  <c r="G208" i="1"/>
  <c r="G210" i="1"/>
  <c r="J210" i="1" s="1"/>
  <c r="P210" i="1" s="1"/>
  <c r="G211" i="1"/>
  <c r="J211" i="1" s="1"/>
  <c r="P211" i="1" s="1"/>
  <c r="G212" i="1"/>
  <c r="J212" i="1" s="1"/>
  <c r="P212" i="1" s="1"/>
  <c r="G213" i="1"/>
  <c r="J213" i="1" s="1"/>
  <c r="P213" i="1" s="1"/>
  <c r="G214" i="1"/>
  <c r="J214" i="1" s="1"/>
  <c r="P214" i="1" s="1"/>
  <c r="G215" i="1"/>
  <c r="J215" i="1" s="1"/>
  <c r="P215" i="1" s="1"/>
  <c r="G216" i="1"/>
  <c r="J216" i="1" s="1"/>
  <c r="P216" i="1" s="1"/>
  <c r="G217" i="1"/>
  <c r="J217" i="1" s="1"/>
  <c r="P217" i="1" s="1"/>
  <c r="G218" i="1"/>
  <c r="J218" i="1" s="1"/>
  <c r="P218" i="1" s="1"/>
  <c r="G219" i="1"/>
  <c r="J219" i="1" s="1"/>
  <c r="P219" i="1" s="1"/>
  <c r="G220" i="1"/>
  <c r="G221" i="1"/>
  <c r="J221" i="1" s="1"/>
  <c r="P221" i="1" s="1"/>
  <c r="G222" i="1"/>
  <c r="J222" i="1" s="1"/>
  <c r="P222" i="1" s="1"/>
  <c r="G223" i="1"/>
  <c r="J223" i="1" s="1"/>
  <c r="P223" i="1" s="1"/>
  <c r="G224" i="1"/>
  <c r="J224" i="1" s="1"/>
  <c r="P224" i="1" s="1"/>
  <c r="G225" i="1"/>
  <c r="J225" i="1" s="1"/>
  <c r="P225" i="1" s="1"/>
  <c r="G226" i="1"/>
  <c r="J226" i="1" s="1"/>
  <c r="P226" i="1" s="1"/>
  <c r="G227" i="1"/>
  <c r="G228" i="1"/>
  <c r="G229" i="1"/>
  <c r="J229" i="1" s="1"/>
  <c r="P229" i="1" s="1"/>
  <c r="G230" i="1"/>
  <c r="J230" i="1" s="1"/>
  <c r="P230" i="1" s="1"/>
  <c r="G231" i="1"/>
  <c r="G232" i="1"/>
  <c r="G233" i="1"/>
  <c r="J233" i="1" s="1"/>
  <c r="P233" i="1" s="1"/>
  <c r="G234" i="1"/>
  <c r="J234" i="1" s="1"/>
  <c r="P234" i="1" s="1"/>
  <c r="G235" i="1"/>
  <c r="J235" i="1" s="1"/>
  <c r="P235" i="1" s="1"/>
  <c r="G236" i="1"/>
  <c r="J236" i="1" s="1"/>
  <c r="P236" i="1" s="1"/>
  <c r="G237" i="1"/>
  <c r="J237" i="1" s="1"/>
  <c r="P237" i="1" s="1"/>
  <c r="G239" i="1"/>
  <c r="J239" i="1" s="1"/>
  <c r="P239" i="1" s="1"/>
  <c r="G240" i="1"/>
  <c r="J240" i="1" s="1"/>
  <c r="P240" i="1" s="1"/>
  <c r="G241" i="1"/>
  <c r="J241" i="1" s="1"/>
  <c r="P241" i="1" s="1"/>
  <c r="G242" i="1"/>
  <c r="J242" i="1" s="1"/>
  <c r="P242" i="1" s="1"/>
  <c r="G243" i="1"/>
  <c r="G244" i="1"/>
  <c r="J244" i="1" s="1"/>
  <c r="P244" i="1" s="1"/>
  <c r="G245" i="1"/>
  <c r="G246" i="1"/>
  <c r="J246" i="1" s="1"/>
  <c r="P246" i="1" s="1"/>
  <c r="G247" i="1"/>
  <c r="J247" i="1" s="1"/>
  <c r="P247" i="1" s="1"/>
  <c r="G248" i="1"/>
  <c r="J248" i="1" s="1"/>
  <c r="P248" i="1" s="1"/>
  <c r="G249" i="1"/>
  <c r="G251" i="1"/>
  <c r="J251" i="1" s="1"/>
  <c r="P251" i="1" s="1"/>
  <c r="G252" i="1"/>
  <c r="J252" i="1" s="1"/>
  <c r="P252" i="1" s="1"/>
  <c r="G254" i="1"/>
  <c r="J254" i="1" s="1"/>
  <c r="P254" i="1" s="1"/>
  <c r="G255" i="1"/>
  <c r="J255" i="1" s="1"/>
  <c r="P255" i="1" s="1"/>
  <c r="G256" i="1"/>
  <c r="J256" i="1" s="1"/>
  <c r="P256" i="1" s="1"/>
  <c r="G257" i="1"/>
  <c r="J257" i="1" s="1"/>
  <c r="P257" i="1" s="1"/>
  <c r="G258" i="1"/>
  <c r="J258" i="1" s="1"/>
  <c r="P258" i="1" s="1"/>
  <c r="G259" i="1"/>
  <c r="J259" i="1" s="1"/>
  <c r="P259" i="1" s="1"/>
  <c r="G260" i="1"/>
  <c r="J260" i="1" s="1"/>
  <c r="P260" i="1" s="1"/>
  <c r="G261" i="1"/>
  <c r="J261" i="1" s="1"/>
  <c r="P261" i="1" s="1"/>
  <c r="G262" i="1"/>
  <c r="J262" i="1" s="1"/>
  <c r="P262" i="1" s="1"/>
  <c r="G263" i="1"/>
  <c r="J263" i="1" s="1"/>
  <c r="P263" i="1" s="1"/>
  <c r="G264" i="1"/>
  <c r="J264" i="1" s="1"/>
  <c r="P264" i="1" s="1"/>
  <c r="G265" i="1"/>
  <c r="J265" i="1" s="1"/>
  <c r="P265" i="1" s="1"/>
  <c r="G266" i="1"/>
  <c r="J266" i="1" s="1"/>
  <c r="P266" i="1" s="1"/>
  <c r="G267" i="1"/>
  <c r="J267" i="1" s="1"/>
  <c r="P267" i="1" s="1"/>
  <c r="G268" i="1"/>
  <c r="J268" i="1" s="1"/>
  <c r="P268" i="1" s="1"/>
  <c r="G269" i="1"/>
  <c r="J269" i="1" s="1"/>
  <c r="P269" i="1" s="1"/>
  <c r="G270" i="1"/>
  <c r="J270" i="1" s="1"/>
  <c r="G271" i="1"/>
  <c r="J271" i="1" s="1"/>
  <c r="P271" i="1" s="1"/>
  <c r="J4" i="1" l="1"/>
  <c r="G14" i="1"/>
  <c r="G272" i="1"/>
  <c r="J228" i="1"/>
  <c r="P228" i="1" s="1"/>
  <c r="J249" i="1"/>
  <c r="P249" i="1" s="1"/>
  <c r="J232" i="1"/>
  <c r="P232" i="1" s="1"/>
  <c r="J220" i="1"/>
  <c r="P220" i="1" s="1"/>
  <c r="J195" i="1"/>
  <c r="P195" i="1" s="1"/>
  <c r="J187" i="1"/>
  <c r="P187" i="1" s="1"/>
  <c r="J159" i="1"/>
  <c r="P159" i="1" s="1"/>
  <c r="J143" i="1"/>
  <c r="P143" i="1" s="1"/>
  <c r="J135" i="1"/>
  <c r="P135" i="1" s="1"/>
  <c r="J127" i="1"/>
  <c r="P127" i="1" s="1"/>
  <c r="J111" i="1"/>
  <c r="P111" i="1" s="1"/>
  <c r="J59" i="1"/>
  <c r="P59" i="1" s="1"/>
  <c r="J36" i="1"/>
  <c r="P36" i="1" s="1"/>
  <c r="J28" i="1"/>
  <c r="P28" i="1" s="1"/>
  <c r="J7" i="1"/>
  <c r="P7" i="1" s="1"/>
  <c r="J231" i="1"/>
  <c r="P231" i="1" s="1"/>
  <c r="J227" i="1"/>
  <c r="P227" i="1" s="1"/>
  <c r="J182" i="1"/>
  <c r="P182" i="1" s="1"/>
  <c r="J126" i="1"/>
  <c r="P126" i="1" s="1"/>
  <c r="J23" i="1"/>
  <c r="P23" i="1" s="1"/>
  <c r="J245" i="1"/>
  <c r="P245" i="1" s="1"/>
  <c r="J243" i="1"/>
  <c r="P243" i="1" s="1"/>
  <c r="J185" i="1"/>
  <c r="P185" i="1" s="1"/>
  <c r="J173" i="1"/>
  <c r="P173" i="1" s="1"/>
  <c r="J157" i="1"/>
  <c r="P157" i="1" s="1"/>
  <c r="J145" i="1"/>
  <c r="P145" i="1" s="1"/>
  <c r="J141" i="1"/>
  <c r="P141" i="1" s="1"/>
  <c r="J133" i="1"/>
  <c r="P133" i="1" s="1"/>
  <c r="J125" i="1"/>
  <c r="P125" i="1" s="1"/>
  <c r="J121" i="1"/>
  <c r="P121" i="1" s="1"/>
  <c r="J5" i="1"/>
  <c r="J208" i="1"/>
  <c r="P208" i="1" s="1"/>
  <c r="J108" i="1"/>
  <c r="P108" i="1" s="1"/>
  <c r="J96" i="1"/>
  <c r="P96" i="1" s="1"/>
  <c r="J92" i="1"/>
  <c r="P92" i="1" s="1"/>
  <c r="J68" i="1"/>
  <c r="P68" i="1" s="1"/>
  <c r="J60" i="1"/>
  <c r="P60" i="1" s="1"/>
  <c r="P12" i="1"/>
  <c r="P10" i="1"/>
  <c r="P11" i="1"/>
  <c r="P9" i="1"/>
  <c r="J14" i="1" l="1"/>
  <c r="P5" i="1"/>
  <c r="M310" i="1"/>
  <c r="P6" i="1"/>
  <c r="P8" i="1"/>
  <c r="O304" i="1"/>
  <c r="O306" i="1" s="1"/>
  <c r="P13" i="1"/>
  <c r="P304" i="1" l="1"/>
  <c r="P4" i="1"/>
  <c r="P14" i="1" s="1"/>
  <c r="O310" i="1" l="1"/>
  <c r="F22" i="2"/>
  <c r="I22" i="2" s="1"/>
  <c r="O22" i="2" l="1"/>
  <c r="F21" i="2" l="1"/>
  <c r="I21" i="2" s="1"/>
  <c r="O21" i="2" l="1"/>
  <c r="F18" i="2" l="1"/>
  <c r="I18" i="2" s="1"/>
  <c r="F19" i="2"/>
  <c r="I19" i="2" s="1"/>
  <c r="F20" i="2"/>
  <c r="I20" i="2" s="1"/>
  <c r="O20" i="2" l="1"/>
  <c r="O19" i="2"/>
  <c r="O18" i="2"/>
  <c r="F17" i="2"/>
  <c r="I17" i="2" s="1"/>
  <c r="O17" i="2" l="1"/>
  <c r="F15" i="2" l="1"/>
  <c r="I15" i="2" s="1"/>
  <c r="F14" i="2"/>
  <c r="I14" i="2" s="1"/>
  <c r="F5" i="2"/>
  <c r="I5" i="2" s="1"/>
  <c r="F6" i="2"/>
  <c r="I6" i="2" s="1"/>
  <c r="F7" i="2"/>
  <c r="F8" i="2"/>
  <c r="I8" i="2" s="1"/>
  <c r="F9" i="2"/>
  <c r="I9" i="2" s="1"/>
  <c r="F10" i="2"/>
  <c r="I10" i="2" s="1"/>
  <c r="F11" i="2"/>
  <c r="I11" i="2" s="1"/>
  <c r="F12" i="2"/>
  <c r="I12" i="2" s="1"/>
  <c r="F13" i="2"/>
  <c r="I13" i="2" s="1"/>
  <c r="F16" i="2"/>
  <c r="I16" i="2" s="1"/>
  <c r="I7" i="2" l="1"/>
  <c r="O13" i="2"/>
  <c r="O15" i="2"/>
  <c r="O7" i="2"/>
  <c r="O12" i="2"/>
  <c r="O10" i="2"/>
  <c r="O9" i="2"/>
  <c r="O11" i="2"/>
  <c r="O8" i="2"/>
  <c r="O6" i="2"/>
  <c r="O14" i="2"/>
  <c r="O16" i="2"/>
  <c r="F4" i="2" l="1"/>
  <c r="F35" i="2" s="1"/>
  <c r="I4" i="2" l="1"/>
  <c r="I35" i="2" s="1"/>
  <c r="N5" i="2" l="1"/>
  <c r="N35" i="2" s="1"/>
  <c r="G320" i="1"/>
  <c r="J320" i="1" s="1"/>
  <c r="P320" i="1" s="1"/>
  <c r="G321" i="1"/>
  <c r="J321" i="1" s="1"/>
  <c r="P321" i="1" s="1"/>
  <c r="G322" i="1"/>
  <c r="J322" i="1" s="1"/>
  <c r="P322" i="1" s="1"/>
  <c r="G323" i="1"/>
  <c r="J323" i="1" s="1"/>
  <c r="P323" i="1" s="1"/>
  <c r="G324" i="1"/>
  <c r="J324" i="1" s="1"/>
  <c r="P324" i="1" s="1"/>
  <c r="G325" i="1"/>
  <c r="J325" i="1" s="1"/>
  <c r="P325" i="1" s="1"/>
  <c r="J326" i="1"/>
  <c r="G328" i="1"/>
  <c r="J328" i="1" s="1"/>
  <c r="P328" i="1" s="1"/>
  <c r="G329" i="1"/>
  <c r="J329" i="1" s="1"/>
  <c r="P329" i="1" s="1"/>
  <c r="G330" i="1"/>
  <c r="J330" i="1" s="1"/>
  <c r="P330" i="1" s="1"/>
  <c r="G331" i="1"/>
  <c r="J331" i="1" s="1"/>
  <c r="P331" i="1" s="1"/>
  <c r="G332" i="1"/>
  <c r="J332" i="1" s="1"/>
  <c r="P332" i="1" s="1"/>
  <c r="G333" i="1"/>
  <c r="J333" i="1" s="1"/>
  <c r="P333" i="1" s="1"/>
  <c r="G334" i="1"/>
  <c r="J334" i="1" s="1"/>
  <c r="P334" i="1" s="1"/>
  <c r="G335" i="1"/>
  <c r="J335" i="1" s="1"/>
  <c r="P335" i="1" s="1"/>
  <c r="G336" i="1"/>
  <c r="J336" i="1" s="1"/>
  <c r="P336" i="1" s="1"/>
  <c r="G337" i="1"/>
  <c r="J337" i="1" s="1"/>
  <c r="P337" i="1" s="1"/>
  <c r="G338" i="1"/>
  <c r="J338" i="1" s="1"/>
  <c r="P338" i="1" s="1"/>
  <c r="G339" i="1"/>
  <c r="J339" i="1" s="1"/>
  <c r="P339" i="1" s="1"/>
  <c r="G340" i="1"/>
  <c r="J340" i="1" s="1"/>
  <c r="P340" i="1" s="1"/>
  <c r="G344" i="1"/>
  <c r="J344" i="1" s="1"/>
  <c r="P344" i="1" s="1"/>
  <c r="G345" i="1"/>
  <c r="J345" i="1" s="1"/>
  <c r="G346" i="1"/>
  <c r="J346" i="1" s="1"/>
  <c r="P346" i="1" s="1"/>
  <c r="G347" i="1"/>
  <c r="J347" i="1" s="1"/>
  <c r="P347" i="1" s="1"/>
  <c r="G348" i="1"/>
  <c r="J348" i="1" s="1"/>
  <c r="P348" i="1" s="1"/>
  <c r="G349" i="1"/>
  <c r="J349" i="1" s="1"/>
  <c r="P349" i="1" s="1"/>
  <c r="G350" i="1"/>
  <c r="J350" i="1" s="1"/>
  <c r="P350" i="1" s="1"/>
  <c r="G351" i="1"/>
  <c r="J351" i="1" s="1"/>
  <c r="P351" i="1" s="1"/>
  <c r="G352" i="1"/>
  <c r="J352" i="1" s="1"/>
  <c r="P352" i="1" s="1"/>
  <c r="G353" i="1"/>
  <c r="J353" i="1" s="1"/>
  <c r="P353" i="1" s="1"/>
  <c r="G354" i="1"/>
  <c r="J354" i="1" s="1"/>
  <c r="P354" i="1" s="1"/>
  <c r="G355" i="1"/>
  <c r="J355" i="1" s="1"/>
  <c r="P355" i="1" s="1"/>
  <c r="G356" i="1"/>
  <c r="J356" i="1" s="1"/>
  <c r="P356" i="1" s="1"/>
  <c r="G357" i="1"/>
  <c r="J357" i="1" s="1"/>
  <c r="P357" i="1" s="1"/>
  <c r="G358" i="1"/>
  <c r="J358" i="1" s="1"/>
  <c r="P358" i="1" s="1"/>
  <c r="G359" i="1"/>
  <c r="J359" i="1" s="1"/>
  <c r="P359" i="1" s="1"/>
  <c r="G360" i="1"/>
  <c r="J360" i="1" s="1"/>
  <c r="P360" i="1" s="1"/>
  <c r="G319" i="1"/>
  <c r="P326" i="1" l="1"/>
  <c r="J319" i="1"/>
  <c r="J363" i="1" s="1"/>
  <c r="G363" i="1"/>
  <c r="O5" i="2"/>
  <c r="O345" i="1" l="1"/>
  <c r="O363" i="1" s="1"/>
  <c r="P319" i="1"/>
  <c r="P345" i="1" l="1"/>
  <c r="P363" i="1" s="1"/>
  <c r="G303" i="1" l="1"/>
  <c r="J303" i="1" s="1"/>
  <c r="P303" i="1" l="1"/>
  <c r="G288" i="1"/>
  <c r="G289" i="1"/>
  <c r="J289" i="1" s="1"/>
  <c r="G290" i="1"/>
  <c r="J290" i="1" s="1"/>
  <c r="G291" i="1"/>
  <c r="J291" i="1" s="1"/>
  <c r="G292" i="1"/>
  <c r="J292" i="1" s="1"/>
  <c r="G293" i="1"/>
  <c r="J293" i="1" s="1"/>
  <c r="G294" i="1"/>
  <c r="J294" i="1" s="1"/>
  <c r="G295" i="1"/>
  <c r="J295" i="1" s="1"/>
  <c r="G296" i="1"/>
  <c r="J296" i="1" s="1"/>
  <c r="G297" i="1"/>
  <c r="J297" i="1" s="1"/>
  <c r="G298" i="1"/>
  <c r="J298" i="1" s="1"/>
  <c r="G299" i="1"/>
  <c r="J299" i="1" s="1"/>
  <c r="G300" i="1"/>
  <c r="J300" i="1" s="1"/>
  <c r="G301" i="1"/>
  <c r="J301" i="1" s="1"/>
  <c r="G302" i="1"/>
  <c r="J302" i="1" s="1"/>
  <c r="J288" i="1" l="1"/>
  <c r="J306" i="1" s="1"/>
  <c r="G306" i="1"/>
  <c r="P297" i="1"/>
  <c r="P300" i="1"/>
  <c r="P301" i="1"/>
  <c r="P294" i="1"/>
  <c r="P291" i="1"/>
  <c r="P290" i="1"/>
  <c r="P292" i="1"/>
  <c r="P296" i="1"/>
  <c r="P289" i="1"/>
  <c r="G310" i="1" l="1"/>
  <c r="P302" i="1"/>
  <c r="P299" i="1"/>
  <c r="P295" i="1"/>
  <c r="P288" i="1"/>
  <c r="P298" i="1"/>
  <c r="P293" i="1"/>
  <c r="P306" i="1" l="1"/>
  <c r="O4" i="2" l="1"/>
  <c r="O35" i="2" s="1"/>
  <c r="P89" i="1"/>
  <c r="P90" i="1"/>
  <c r="P132" i="1"/>
  <c r="P138" i="1"/>
  <c r="P139" i="1"/>
  <c r="P176" i="1"/>
  <c r="P188" i="1"/>
  <c r="P194" i="1"/>
  <c r="P253" i="1"/>
  <c r="J272" i="1"/>
  <c r="J310" i="1" s="1"/>
  <c r="P270" i="1"/>
  <c r="P272" i="1" l="1"/>
  <c r="P310" i="1" s="1"/>
</calcChain>
</file>

<file path=xl/sharedStrings.xml><?xml version="1.0" encoding="utf-8"?>
<sst xmlns="http://schemas.openxmlformats.org/spreadsheetml/2006/main" count="856" uniqueCount="623">
  <si>
    <t>DIRECCION</t>
  </si>
  <si>
    <t>COORDINACION</t>
  </si>
  <si>
    <t>PUESTO</t>
  </si>
  <si>
    <t>NOMBRE</t>
  </si>
  <si>
    <t>SALARIO DIARIO</t>
  </si>
  <si>
    <t>REGIDURIA</t>
  </si>
  <si>
    <t>REGIDOR</t>
  </si>
  <si>
    <t xml:space="preserve">PRESIDENCIA </t>
  </si>
  <si>
    <t>PRESIDENCIA MUNICIPAL</t>
  </si>
  <si>
    <t>PRESIDENTE MUNICIPAL</t>
  </si>
  <si>
    <t>SECRETARIO PARTICULAR</t>
  </si>
  <si>
    <t>SECRETARIA (A)</t>
  </si>
  <si>
    <t>RECEPCIONISTA</t>
  </si>
  <si>
    <t>CONSERJE (B)</t>
  </si>
  <si>
    <t>CONSERJE (A)</t>
  </si>
  <si>
    <t>SINDICATURA</t>
  </si>
  <si>
    <t>SECRETARIA (C)</t>
  </si>
  <si>
    <t>JUZGADO MUNICIPAL</t>
  </si>
  <si>
    <t>REGLAMENTOS</t>
  </si>
  <si>
    <t>INSPECTOR</t>
  </si>
  <si>
    <t>REGISTRO CIVIL</t>
  </si>
  <si>
    <t>OFICIAL AUXILIAR</t>
  </si>
  <si>
    <t>COMUNICACIÓN SOCIAL</t>
  </si>
  <si>
    <t>CAMAROGRAFO</t>
  </si>
  <si>
    <t>FOTOGRAFO</t>
  </si>
  <si>
    <t>COMPUTO E INFORMATICA</t>
  </si>
  <si>
    <t>OBRAS PUBLICAS</t>
  </si>
  <si>
    <t>AUXILIAR</t>
  </si>
  <si>
    <t>AYUDANTE (B)</t>
  </si>
  <si>
    <t>SERVICIOS MEDICOS MUNICIPALES</t>
  </si>
  <si>
    <t>DENTISTA</t>
  </si>
  <si>
    <t>MEDICO MUNICIPAL</t>
  </si>
  <si>
    <t>NUTRIOLOGA</t>
  </si>
  <si>
    <t>AUXILIAR MEDICO MUNICIPAL</t>
  </si>
  <si>
    <t xml:space="preserve">PROMOTOR </t>
  </si>
  <si>
    <t>INTENDENTE</t>
  </si>
  <si>
    <t>CHOFER CAMION ESCOLAR (A)</t>
  </si>
  <si>
    <t>CHOFER CAMION ESCOLAR (B)</t>
  </si>
  <si>
    <t>TURISMO</t>
  </si>
  <si>
    <t>FOMENTO AGROPECUARIO</t>
  </si>
  <si>
    <t>OPERADOR MOTOCONFORMADORA</t>
  </si>
  <si>
    <t>OPERADOR RETROEXCAVADORA</t>
  </si>
  <si>
    <t>OPERADOR MAQUINA D-6</t>
  </si>
  <si>
    <t>SERVICIOS GENERALES</t>
  </si>
  <si>
    <t>MENSAJERO</t>
  </si>
  <si>
    <t>PARQUES Y JARDINES</t>
  </si>
  <si>
    <t>RASTRO</t>
  </si>
  <si>
    <t>CEMENTERIO</t>
  </si>
  <si>
    <t>MECANICO</t>
  </si>
  <si>
    <t>OFICIAL DE REGISTRO CIVIL</t>
  </si>
  <si>
    <t>JARDINERO</t>
  </si>
  <si>
    <t>RADIO OPERADOR</t>
  </si>
  <si>
    <t xml:space="preserve">DELEGADO </t>
  </si>
  <si>
    <t>AGENCIA SANTIAGO</t>
  </si>
  <si>
    <t>FONTANERO</t>
  </si>
  <si>
    <t>INTENDENTE CASA DE SALUD</t>
  </si>
  <si>
    <t>COORDINACION DE POLICIA PREVENTIVA MUNICIPAL</t>
  </si>
  <si>
    <t>SEGURIDAD PUBLICA</t>
  </si>
  <si>
    <t>COMANDANTE DE TURNO</t>
  </si>
  <si>
    <t>POLICIA MUNICIPAL</t>
  </si>
  <si>
    <t>UNIDAD DE PROTECCION CIVIL</t>
  </si>
  <si>
    <t>PROMOTOR (A)</t>
  </si>
  <si>
    <t>PROMOTOR (B)</t>
  </si>
  <si>
    <t>ENCARGADO DE POLIDEPORTIVO</t>
  </si>
  <si>
    <t>JARDINERO (A)</t>
  </si>
  <si>
    <t>AUXILIAR ADMINISTRATIVO (A)</t>
  </si>
  <si>
    <t>JEFE DE TURNO (B)</t>
  </si>
  <si>
    <t>OPER. MAQ. CATERPILLAR</t>
  </si>
  <si>
    <t>JUBILADOS</t>
  </si>
  <si>
    <t>JUBILADO</t>
  </si>
  <si>
    <t>CARDENAS GARCIA LUZ ADRIANA</t>
  </si>
  <si>
    <t>PARBU CORONA NIVARDO</t>
  </si>
  <si>
    <t>GONZALEZ GONZALEZ J. JESUS</t>
  </si>
  <si>
    <t>TORRES JIMENEZ ALVARO</t>
  </si>
  <si>
    <t>GARCIA MENDOZA MARIA MERCED</t>
  </si>
  <si>
    <t xml:space="preserve">GOMEZ ARIAS ELIAS </t>
  </si>
  <si>
    <t xml:space="preserve">CORTES MARTINEZ J. ENCARNACION </t>
  </si>
  <si>
    <t>JIMENEZ LARIOS ANTONIO</t>
  </si>
  <si>
    <t>ARIAS UREÑA ALFREDO</t>
  </si>
  <si>
    <t>CHAVEZ GONZALES MA ESTHER</t>
  </si>
  <si>
    <t>JIMENEZ LARIOS JOSE</t>
  </si>
  <si>
    <t>PANDURO QUEZADA SALVADOR</t>
  </si>
  <si>
    <t>MORALES MORENO MARICELA</t>
  </si>
  <si>
    <t>DEPORTES</t>
  </si>
  <si>
    <t>PRESTACIONES</t>
  </si>
  <si>
    <t>ISR/100%</t>
  </si>
  <si>
    <t>IMSS</t>
  </si>
  <si>
    <t xml:space="preserve">TOTAL </t>
  </si>
  <si>
    <t>SUBS. AL EMPLEO</t>
  </si>
  <si>
    <t>DEDUCCIONES</t>
  </si>
  <si>
    <t>TOTAL PREST.</t>
  </si>
  <si>
    <t>TOTAL DEDUC.</t>
  </si>
  <si>
    <t>NETO A PAGAR</t>
  </si>
  <si>
    <t>FIRMA DE CONFORMIDAD</t>
  </si>
  <si>
    <t>DIAS TRAB.</t>
  </si>
  <si>
    <t>TOTAL NOMINA JUBILADOS</t>
  </si>
  <si>
    <t>TOTAL NOMINA SEGURIDAD PREVENTIVA, PROTECCION CIVIL Y VIALIDAD</t>
  </si>
  <si>
    <t>TOTAL NOMINA DIETAS</t>
  </si>
  <si>
    <t>CUOTA SIND.</t>
  </si>
  <si>
    <t>AUX. CEMENTERIO</t>
  </si>
  <si>
    <t>CONTRALORIA</t>
  </si>
  <si>
    <t>TOTAL NOMINA EVENTUAL</t>
  </si>
  <si>
    <t>VACANTE</t>
  </si>
  <si>
    <t>GENERAL</t>
  </si>
  <si>
    <t>EVENTUALES</t>
  </si>
  <si>
    <t>CHOFER</t>
  </si>
  <si>
    <t>INSTRUCTORA DE AEROBICS</t>
  </si>
  <si>
    <t>CASA DE LA CULTURA</t>
  </si>
  <si>
    <t>AYUDANTE</t>
  </si>
  <si>
    <t>JEFE EN TURNO (A)</t>
  </si>
  <si>
    <t>ENCARGADO APOYOS SOCIALES</t>
  </si>
  <si>
    <t>AUXILIAR ADMINISTRATIVO</t>
  </si>
  <si>
    <t>JEFE DE GABINETE</t>
  </si>
  <si>
    <t>AUXILIAR DE RADIO</t>
  </si>
  <si>
    <t>TRANSPORTADOR DE CARNES</t>
  </si>
  <si>
    <t>ADSCRIPCIÓN DE LA PLAZA / DEPARTAMENTO</t>
  </si>
  <si>
    <t>JUEZ MUNICIPAL</t>
  </si>
  <si>
    <t>COORINACIÓN GENERAL  ADMINISTRACIÓN</t>
  </si>
  <si>
    <t>ENCARGADA DE RECURSOS HUMANOS</t>
  </si>
  <si>
    <t xml:space="preserve">CHOFER </t>
  </si>
  <si>
    <t>OFICIALIA MAYOR Y RECURSOS HUMANOS</t>
  </si>
  <si>
    <t>ENCARGADO DE COMPUTO</t>
  </si>
  <si>
    <t>CONTRALOR MUNICIPAL</t>
  </si>
  <si>
    <t>DELEGACIÓN AHUIJULLO</t>
  </si>
  <si>
    <t>AGENTE DE LA PURISIMA</t>
  </si>
  <si>
    <t>AGENTE DE SANTIAGO</t>
  </si>
  <si>
    <t>COORDINACIÓN DE EDUCACIÓN Y DESARROLLO INTEGRAL</t>
  </si>
  <si>
    <t>ENCARGADO DE BRIGADA</t>
  </si>
  <si>
    <t>CHOFER DE AMBULANCIA (A)</t>
  </si>
  <si>
    <t>CHOFER DE AMBULANCIA (B)</t>
  </si>
  <si>
    <t>PARAMEDICO (A)</t>
  </si>
  <si>
    <t>PARAMEDICO (B)</t>
  </si>
  <si>
    <t>CHOFER DE CENTRO DE SALUD</t>
  </si>
  <si>
    <t>EDUCACION</t>
  </si>
  <si>
    <t xml:space="preserve">JARDINERO CANCHA SAN JUAN </t>
  </si>
  <si>
    <t>ENCARGADO DE CANCHA EJIDAL</t>
  </si>
  <si>
    <t>ENCARGADO DE CANCHA LA LOMA</t>
  </si>
  <si>
    <t>ENCARGADO DE UNIDAD DEPORTIVA T/V</t>
  </si>
  <si>
    <t>ENCARGADO DE UNIDAD DEPORTIVA T/M</t>
  </si>
  <si>
    <t>SECRETARIA (B)</t>
  </si>
  <si>
    <t>INSTANCIA DEL ADULTO MAYOR</t>
  </si>
  <si>
    <t>COORDINACIÓN DE DESARROLLO ECÓNOMICO Y COMBATE A LA DESIGUALDAD</t>
  </si>
  <si>
    <t>ASISTENCIA SOCIAL</t>
  </si>
  <si>
    <t>PROMOCION ECONOMICA</t>
  </si>
  <si>
    <t xml:space="preserve">ENCARGADO DE OFICINA </t>
  </si>
  <si>
    <t>INSPECTOR GANADERO</t>
  </si>
  <si>
    <t>AUXILIAR DE MAQUINARIA</t>
  </si>
  <si>
    <t>OPERADOR DE MAQUINARIA (C)</t>
  </si>
  <si>
    <t>OPERADOR DE MAQUINARIA (A)</t>
  </si>
  <si>
    <t>OPERADOR DE MAQUINARIA (B)</t>
  </si>
  <si>
    <t>COORDINACIÓN DE SERVICIOS PÚBLICOS MUNICIPALES Y CONSTRUCCIÓN DE COMUNIDAD</t>
  </si>
  <si>
    <t>TECNICO EN MANTENIMIENTO (A)</t>
  </si>
  <si>
    <t>TECNICO EN MANTENIMIENTO (B)</t>
  </si>
  <si>
    <t>ENCARGADO DE BOMBAS (A)</t>
  </si>
  <si>
    <t>ENCARGADO DE BOMBAS (B)</t>
  </si>
  <si>
    <t>ENCARGADO DE VALVULA LA MISERIA</t>
  </si>
  <si>
    <t>ENCARGADO DE ALCANTARILLADO</t>
  </si>
  <si>
    <t>AUXILIAR DE ALCANTARILLADO</t>
  </si>
  <si>
    <t>AGUA POTABLE</t>
  </si>
  <si>
    <t>ENCARGADO DE PROYECTOS</t>
  </si>
  <si>
    <t>AUXILIAR (A)</t>
  </si>
  <si>
    <t>AUXILIAR TECNICO</t>
  </si>
  <si>
    <t>AUXILIAR (B)</t>
  </si>
  <si>
    <t>EMPEDRADOR</t>
  </si>
  <si>
    <t>AYUDANTE (A)</t>
  </si>
  <si>
    <t>AYUDANTE (C)</t>
  </si>
  <si>
    <t>AYUDANTE (D)</t>
  </si>
  <si>
    <t>AYUDANTE (E)</t>
  </si>
  <si>
    <t>PINTOR (A)</t>
  </si>
  <si>
    <t>PINTOR (B)</t>
  </si>
  <si>
    <t>SOLDADOR</t>
  </si>
  <si>
    <t>AYUDANTE DE SOLDADOR</t>
  </si>
  <si>
    <t>ALMACENISTA</t>
  </si>
  <si>
    <t>PLANEACIÓN Y PARTICIPACIÓN CIUDADANA</t>
  </si>
  <si>
    <t>AUXILIAR ADMINISTRATIVO (B)</t>
  </si>
  <si>
    <t>ENCARGADO</t>
  </si>
  <si>
    <t>BARRENDERO (A)</t>
  </si>
  <si>
    <t>BARRENDERO (B)</t>
  </si>
  <si>
    <t>INTENDENTE AUDITORIO MUNICIPAL</t>
  </si>
  <si>
    <t>INTENDENTE DEL MERCADO MPAL</t>
  </si>
  <si>
    <t>INTENDENTE COMPLEJO ADMINISTRATIVO</t>
  </si>
  <si>
    <t>INTENDENTE CADER</t>
  </si>
  <si>
    <t>ENCARGADO DE CUADRILLA</t>
  </si>
  <si>
    <t>ENCARGADO PARQUE MUNICIPAL</t>
  </si>
  <si>
    <t>ALUMBRADO PÚBLICO</t>
  </si>
  <si>
    <t>JEFE ADMINISTRATIVO (B)</t>
  </si>
  <si>
    <t>VETERINARIO</t>
  </si>
  <si>
    <t>VELADOR</t>
  </si>
  <si>
    <t>ECOLOGÍA Y ASEO PÚBLICO</t>
  </si>
  <si>
    <t>CHOFER RECOLECTOR (A)</t>
  </si>
  <si>
    <t>CHOFER RECOLECTOR (B)</t>
  </si>
  <si>
    <t>RECOLECTOR (A)</t>
  </si>
  <si>
    <t>RECOLECTOR (B)</t>
  </si>
  <si>
    <t>RECOLECTOR (C)</t>
  </si>
  <si>
    <t>COORDINACION DE HACIENDA PUBLICA Y CATASTRO</t>
  </si>
  <si>
    <t>HACIENDA  PÚBLICA MUNICIPAL</t>
  </si>
  <si>
    <t>ENCARGADO CUENTA PÚBLICA</t>
  </si>
  <si>
    <t xml:space="preserve">ENCARGADO DE PROVEEDURÍA </t>
  </si>
  <si>
    <t xml:space="preserve">ENCARGADO CONTABILIDAD </t>
  </si>
  <si>
    <t>JEFA DE INGRESOS</t>
  </si>
  <si>
    <t>RECAUDADOR DE INGRESOS</t>
  </si>
  <si>
    <t>JEFE EGRESOS</t>
  </si>
  <si>
    <t>DEPARTAMENTO DE CATASTRO</t>
  </si>
  <si>
    <t>JEFE DE CATASTRO</t>
  </si>
  <si>
    <t>CAJERA</t>
  </si>
  <si>
    <t>COORDINACIÓN DE SEGURIDAD PÚBLICA PREVENTIVA MUNICIPAL</t>
  </si>
  <si>
    <t>JEFE OPERATIVO</t>
  </si>
  <si>
    <t>SECRETARIO TECNICO (A)</t>
  </si>
  <si>
    <t xml:space="preserve">SECRETARIO TECNICO (B) </t>
  </si>
  <si>
    <t>COORDINACIÓN GENERAL DE CULTURA</t>
  </si>
  <si>
    <t>CRONICA MUNICIPAL</t>
  </si>
  <si>
    <t>CRONISTA</t>
  </si>
  <si>
    <t>ENCARGADO DE LOGISTICA Y DECORACIÓN</t>
  </si>
  <si>
    <t>ENCARGADA BIBLIOTECA T/M</t>
  </si>
  <si>
    <t>ENCARGADA BIBLIOTECA T/V</t>
  </si>
  <si>
    <t>AUXILIAR BIBLIOTECA</t>
  </si>
  <si>
    <t>INSTRUCTOR DE MÚSICA</t>
  </si>
  <si>
    <t>INSTRUCTOR DE MARIACHI MUNICIPAL</t>
  </si>
  <si>
    <t>INTENDENTE (A)</t>
  </si>
  <si>
    <t>MUSEO</t>
  </si>
  <si>
    <t>CHOFER CAMION ESCOLAR (C)</t>
  </si>
  <si>
    <t>FONTANERO (A)</t>
  </si>
  <si>
    <t>FONTANERO (B)</t>
  </si>
  <si>
    <t>INTENDENTE BAÑOS PUBLICOS (A)</t>
  </si>
  <si>
    <t>INTENDENTE BAÑOS PUBLICOS (B)</t>
  </si>
  <si>
    <t>RECOLECTOR (D)</t>
  </si>
  <si>
    <t>RECOLECTOR (E)</t>
  </si>
  <si>
    <t>RECOLECTOR (F)</t>
  </si>
  <si>
    <t>RECOLECTOR (G)</t>
  </si>
  <si>
    <t>ENCRAGADA DE NOMINA Y PATRIMONIO</t>
  </si>
  <si>
    <t>AUXILIAR DE CONTABLIDAD</t>
  </si>
  <si>
    <t>COORDINACION GENERAL DE VIALIDAD</t>
  </si>
  <si>
    <t xml:space="preserve">TRANSITO Y VIALIDAD </t>
  </si>
  <si>
    <t>DIRECTOR DE VIALIDAD</t>
  </si>
  <si>
    <t>AGENTE VIAL</t>
  </si>
  <si>
    <t>OFICIALES (B)</t>
  </si>
  <si>
    <t>AUXILIAR DE MEDIOS</t>
  </si>
  <si>
    <t>ENCARGADO DE MUSEO</t>
  </si>
  <si>
    <t>ENLACE DE PROCURADORIA SOCIAL</t>
  </si>
  <si>
    <t>CUBRE VACACIONES</t>
  </si>
  <si>
    <t>OPERADOR DE MAQUINARIA</t>
  </si>
  <si>
    <t>SECRETARIA GENERAL</t>
  </si>
  <si>
    <t>SECRETARIO GENERAL</t>
  </si>
  <si>
    <t>SECRETARIA (D)</t>
  </si>
  <si>
    <t>COORDINADOR GENERAL DE ADMINISTRACIÓN</t>
  </si>
  <si>
    <t>COORDINADOR GENERAL</t>
  </si>
  <si>
    <t>FONTANERO (C)</t>
  </si>
  <si>
    <t>ENCARGADO DE BOMBAS (C)</t>
  </si>
  <si>
    <t>ENCARGADO DE BOMBAS (D)</t>
  </si>
  <si>
    <t>PINTOR (C)</t>
  </si>
  <si>
    <t>ENCARGADA DE PLANEACION Y PARTICIPACION CIUDADANA</t>
  </si>
  <si>
    <t>AUXILIAR DE PROGRAMAS (A)</t>
  </si>
  <si>
    <t>AUXILIAR DE PROGRAMAS (B)</t>
  </si>
  <si>
    <t>ENCARGADO DE SERVICIOS GENERALES</t>
  </si>
  <si>
    <t>ENCARGADO DE PARQUES Y JARDINES</t>
  </si>
  <si>
    <t>ENCARGADO DE BOMBAS (E)</t>
  </si>
  <si>
    <t>ENCARGADO DE ECOLOGIA Y ASEO PUBLICO</t>
  </si>
  <si>
    <t>RECOLECTOR (H)</t>
  </si>
  <si>
    <t>ENCARGADO DE HACIENDA PUBLICA MUNICIPAL</t>
  </si>
  <si>
    <t>DIRECTOR DE SEGURIDAD PUBLICA PREVENTIVA MUNICIPAL</t>
  </si>
  <si>
    <t>COORDINADOR GENERAL DE CULTURA</t>
  </si>
  <si>
    <t>COORINACIÓN GENERAL DE ADMINISTRACIÓN</t>
  </si>
  <si>
    <t>DIRECTOR DE COMUNICACIÓN SOCIAL</t>
  </si>
  <si>
    <t>DIRECTOR DE COMPUTO E INFORMATICA</t>
  </si>
  <si>
    <t xml:space="preserve">ENCARGADA DE ARCHIVO </t>
  </si>
  <si>
    <t>AGENCIA LA PURISIMA</t>
  </si>
  <si>
    <t>COORDINADORA GENERAL</t>
  </si>
  <si>
    <t>DIRECTORA DE UNIDAD SERVICIOS MEDICOS MUNICIPALES</t>
  </si>
  <si>
    <t>UNIDAD DE SERVICIOS MEDICOS MUNICIPALES</t>
  </si>
  <si>
    <t>ENFERMERA</t>
  </si>
  <si>
    <t>PROMOTORA DE SALUD</t>
  </si>
  <si>
    <t>DIRECTOR DE DEPORTES</t>
  </si>
  <si>
    <t>ENCARGADO DE INSTANCIA DEL ADULTO MAYOR</t>
  </si>
  <si>
    <t>DIRECTOR DE ASISTENCIA SOCIAL</t>
  </si>
  <si>
    <t>ENCARGADO DE PROMOCION TURISTICA</t>
  </si>
  <si>
    <t>ENCARGADO DE PROMOCION ECONOMICA</t>
  </si>
  <si>
    <t>DIRECTOR DE FOMENTO AGROPECARIO</t>
  </si>
  <si>
    <t>DIRECTOR DE AGUA POTABLE</t>
  </si>
  <si>
    <t>DIRECTOR DE OBRAS PUBLICAS</t>
  </si>
  <si>
    <t xml:space="preserve">ENCARGADO DE CENSO Y CONSTRUCCION </t>
  </si>
  <si>
    <t>ENCARGADO DE ALUMBRADO PUBLICO</t>
  </si>
  <si>
    <t>JEFE DE ALUMBRADO PUBLICO</t>
  </si>
  <si>
    <t>ENCARGADA DE CASA DE LA CULTURA</t>
  </si>
  <si>
    <t xml:space="preserve"> ANGUIANO GALVAN MARIA DE LOS ANGELES GISELA</t>
  </si>
  <si>
    <t xml:space="preserve">LARIOS DE LA MORA JOSE OSMAR </t>
  </si>
  <si>
    <t xml:space="preserve">BARON MENDOZA GRACIELA IRMA </t>
  </si>
  <si>
    <t xml:space="preserve"> TORRES CHAVEZ OSCAR RAMIRO</t>
  </si>
  <si>
    <t xml:space="preserve"> ROLON BARAJAS SAUL ARMANDO</t>
  </si>
  <si>
    <t xml:space="preserve"> LARIOS OROZCO JUANA</t>
  </si>
  <si>
    <t xml:space="preserve">CONTRERAS PEREZ MAURICIO ALBERTO </t>
  </si>
  <si>
    <t xml:space="preserve">PANTOJA AGUILAR MARIA DEL PILAR </t>
  </si>
  <si>
    <t xml:space="preserve"> ALCARAZ SOLORIO CARMEN YADIRA</t>
  </si>
  <si>
    <t xml:space="preserve">SOTO CONTRERAS EVARISTO </t>
  </si>
  <si>
    <t xml:space="preserve">LARIOS GARCIA MARTIN </t>
  </si>
  <si>
    <t xml:space="preserve">MENDOZA VARGAS RODRIGO </t>
  </si>
  <si>
    <t xml:space="preserve">GUERRERO PANDURO MARIA ELENA </t>
  </si>
  <si>
    <t xml:space="preserve">MORFIN GARCIA SAGRARIO </t>
  </si>
  <si>
    <t xml:space="preserve">MARTINEZ CUEVAS FABIOLA </t>
  </si>
  <si>
    <t xml:space="preserve">BERNABE GUTIERREZ SONIA YADIRA </t>
  </si>
  <si>
    <t xml:space="preserve">HERNANDEZ REBOLLEDO MARCO URIEL </t>
  </si>
  <si>
    <t xml:space="preserve">QUIROZ SILVA MARIA TERESA </t>
  </si>
  <si>
    <t xml:space="preserve"> MORALES MORENO ODILIA</t>
  </si>
  <si>
    <t xml:space="preserve">PANDURO ALCARAZ LUZ BERTHA </t>
  </si>
  <si>
    <t xml:space="preserve">SALAZAR VAZQUEZ IRMA </t>
  </si>
  <si>
    <t xml:space="preserve">VAZQUEZ FLORES ADELAIDA </t>
  </si>
  <si>
    <t xml:space="preserve">GONZALEZ CEJA ADELA </t>
  </si>
  <si>
    <t xml:space="preserve">MARTINEZ RODRIGUEZ RAFAEL </t>
  </si>
  <si>
    <t xml:space="preserve">HERNANDEZ VILLASEÑOR CARLOS EDUARDO </t>
  </si>
  <si>
    <t xml:space="preserve">MENDOZA SANCHEZ MAYRA ALEJANDRA </t>
  </si>
  <si>
    <t xml:space="preserve">GARCIA GUERRERO TOMAS </t>
  </si>
  <si>
    <t xml:space="preserve">TORRES CHAVEZ RAMIRO </t>
  </si>
  <si>
    <t xml:space="preserve">MADRIGAL MORFIN LAURA MATILDE </t>
  </si>
  <si>
    <t xml:space="preserve">MARTINEZ CORTES JOSE DE JESUS </t>
  </si>
  <si>
    <t xml:space="preserve">CUEVAS LUNA CARLOS URIEL </t>
  </si>
  <si>
    <t xml:space="preserve">GOMEZ MARTINEZ  ALVARO ALEJANDRO </t>
  </si>
  <si>
    <t xml:space="preserve">HERNANDEZ MORAN ESPIRIDION </t>
  </si>
  <si>
    <t xml:space="preserve">ORTIZ REYES SERGIO ALBERTO </t>
  </si>
  <si>
    <t xml:space="preserve">VILLAGRANA MARTINEZ CHRISTIAN MAYELA GUADALUPE </t>
  </si>
  <si>
    <t xml:space="preserve">SANCHEZ MORENO JUAN CARLOS </t>
  </si>
  <si>
    <t xml:space="preserve">LOPEZ HERRERA ALEJANDRO </t>
  </si>
  <si>
    <t xml:space="preserve"> ORTIZ RAMIREZ GERARDO</t>
  </si>
  <si>
    <t xml:space="preserve"> CARDENAS ROSALES JORGE ALEJANDRO</t>
  </si>
  <si>
    <t xml:space="preserve">PANDURO PANDURO MARIA AZUCENA </t>
  </si>
  <si>
    <t xml:space="preserve">SOTO JIMENEZ VICTOR MANUEL </t>
  </si>
  <si>
    <t xml:space="preserve"> RODRIGUEZ BUENROSTRO MA VERONICA</t>
  </si>
  <si>
    <t xml:space="preserve">BARAJAS MORFIN OCTAVIO </t>
  </si>
  <si>
    <t xml:space="preserve">CARDENAS BARAJAS JOSEFINA </t>
  </si>
  <si>
    <t xml:space="preserve">MORA RANGEL LUCILA </t>
  </si>
  <si>
    <t xml:space="preserve"> RODRIGUEZ MARTINEZ CELSO</t>
  </si>
  <si>
    <t xml:space="preserve">MARTINEZ VALDOVINOS LIDIA </t>
  </si>
  <si>
    <t xml:space="preserve">SALAZAR VAZQUEZ JOSE ENRIQUE </t>
  </si>
  <si>
    <t xml:space="preserve">MORFIN MENDOZA MA CARMEN </t>
  </si>
  <si>
    <t xml:space="preserve"> OCEGUERA SANCHEZ LUZ BERTHA</t>
  </si>
  <si>
    <t xml:space="preserve"> DE LA MORA MORFIN MARIA LUZ </t>
  </si>
  <si>
    <t xml:space="preserve">ORONA ZARATE MARIA ISABEL </t>
  </si>
  <si>
    <t xml:space="preserve"> LIZARDI RIVERA DAVID</t>
  </si>
  <si>
    <t xml:space="preserve">SOTO MENDOZA ERIKA GABRIELA </t>
  </si>
  <si>
    <t xml:space="preserve">CHAVEZ HERNANDEZ CRUZ LORENA </t>
  </si>
  <si>
    <t xml:space="preserve">CARDENAS BARON IRMA GRACIELA </t>
  </si>
  <si>
    <t xml:space="preserve">DELGADILLO MACIAS  MARICELA </t>
  </si>
  <si>
    <t xml:space="preserve"> FIGUEROA BECERRA ADRIANA GUADALUPE</t>
  </si>
  <si>
    <t xml:space="preserve">PEREZ GONZALEZ MARIA DE JESUS </t>
  </si>
  <si>
    <t xml:space="preserve">GUTIERREZ GALVEZ ARACELI </t>
  </si>
  <si>
    <t xml:space="preserve">LARA CISNEROS VICTORIA </t>
  </si>
  <si>
    <t xml:space="preserve">CARDENAS MORFIN ISIDRO </t>
  </si>
  <si>
    <t xml:space="preserve">LOPEZ MEJIA EDER MARTIN </t>
  </si>
  <si>
    <t xml:space="preserve">SUAREZ ARANDA RAUL </t>
  </si>
  <si>
    <t xml:space="preserve">MATA MORFIN JOSE DE JESUS </t>
  </si>
  <si>
    <t xml:space="preserve">SANCHEZ MORFIN SERGIO </t>
  </si>
  <si>
    <t xml:space="preserve">CEDEÑO FLORES JOSE ANTONIO </t>
  </si>
  <si>
    <t xml:space="preserve"> AGUIRRE ZUÑIGA JOSE GUADALUPE</t>
  </si>
  <si>
    <t xml:space="preserve">VAZQUEZ REYES SABINO OSVALDO </t>
  </si>
  <si>
    <t xml:space="preserve">LICEA SOLORZANO ROBERTO </t>
  </si>
  <si>
    <t xml:space="preserve">LICEA RIVERA JOSE MARIA </t>
  </si>
  <si>
    <t xml:space="preserve">CARDENAS MERCADO JUAN PABLO </t>
  </si>
  <si>
    <t xml:space="preserve">CARDENAS CISNEROS AURELIO LADISLAO </t>
  </si>
  <si>
    <t xml:space="preserve">OCHOA MUÑIZ MIGUEL ANGEL </t>
  </si>
  <si>
    <t xml:space="preserve">YAHUACA DELGADO JOSE LUIS </t>
  </si>
  <si>
    <t xml:space="preserve">PEREZ PANDURO RAUL </t>
  </si>
  <si>
    <t xml:space="preserve">ARRIAGA HERNANDEZ JOSE ANGEL </t>
  </si>
  <si>
    <t xml:space="preserve">MUNGUIA VALENCIA JOSE LUIS </t>
  </si>
  <si>
    <t xml:space="preserve">LOPEZ BAEZA JOAQUIN </t>
  </si>
  <si>
    <t xml:space="preserve"> RAMOS ACEVEDO ALEJANDRO</t>
  </si>
  <si>
    <t xml:space="preserve"> CARDENAS IBAÑEZ JORGE ADRIAN</t>
  </si>
  <si>
    <t xml:space="preserve"> MEZA SALARZAR MARICELA</t>
  </si>
  <si>
    <t xml:space="preserve">FLORES AVALOS JUAN </t>
  </si>
  <si>
    <t xml:space="preserve">ROMERO VARGAS JESUS VENUSTIANO </t>
  </si>
  <si>
    <t xml:space="preserve">CAMPOS ANDRADE REYNALDO </t>
  </si>
  <si>
    <t xml:space="preserve">GOMEZ MEJIA FIDEL </t>
  </si>
  <si>
    <t xml:space="preserve">CONTRERAS GARCIA EVERARDO </t>
  </si>
  <si>
    <t xml:space="preserve">DIAZ PANDURO LUCIANO </t>
  </si>
  <si>
    <t xml:space="preserve">RAMIREZ RAMIREZ GONZALO </t>
  </si>
  <si>
    <t xml:space="preserve">ARELLANO CONTRERAS RAQUEL </t>
  </si>
  <si>
    <t xml:space="preserve"> ALVAREZ PEREZ YESENIA JULISSA</t>
  </si>
  <si>
    <t xml:space="preserve">ARREGUIN LICEA JORGE ELIAN </t>
  </si>
  <si>
    <t xml:space="preserve"> LARIOS CABADAS VALERIA ALEJANDRA</t>
  </si>
  <si>
    <t xml:space="preserve">MORFIN HERRERA HECTOR ALONSO </t>
  </si>
  <si>
    <t xml:space="preserve">ALCARAZ VAZQUEZ SONIA GUADALUPE </t>
  </si>
  <si>
    <t xml:space="preserve">ORTA GOMEZ ISMAEL </t>
  </si>
  <si>
    <t xml:space="preserve"> HERRERA MANCILLA BERTIN UBALDO</t>
  </si>
  <si>
    <t xml:space="preserve">GALVAN TORRES JUAN MANUEL </t>
  </si>
  <si>
    <t xml:space="preserve">MARTINEZ BARON  EDUARDO </t>
  </si>
  <si>
    <t xml:space="preserve">ALCARAZ ARELLANO JOSE ANGEL </t>
  </si>
  <si>
    <t xml:space="preserve">GONZALEZ MENDOZA MARTHA </t>
  </si>
  <si>
    <t xml:space="preserve"> VALENCIA BARON FRANCISCO</t>
  </si>
  <si>
    <t xml:space="preserve">CEBALLOS CHAVEZ MIGUEL ANGEL </t>
  </si>
  <si>
    <t xml:space="preserve">HERNANDEZ HUERTA JUAN MANUEL </t>
  </si>
  <si>
    <t xml:space="preserve">VALDOVINOS SANDOVAL LUIS </t>
  </si>
  <si>
    <t xml:space="preserve">HERNANDEZ PIMENTEL  J TRINIDAD </t>
  </si>
  <si>
    <t xml:space="preserve">CARVAJAL CHOCOTECO JOSE DE JESUS </t>
  </si>
  <si>
    <t xml:space="preserve">ALCARAZ LOPEZ ALFREDO </t>
  </si>
  <si>
    <t xml:space="preserve">CHAVEZ DOÑAN OSCAR MARIO </t>
  </si>
  <si>
    <t xml:space="preserve">PANDURO TENORIO DIEGO </t>
  </si>
  <si>
    <t xml:space="preserve">AGUILAR NAVARRETE FRANCISCO JAVIER </t>
  </si>
  <si>
    <t xml:space="preserve">ANGUIANO CHAVEZ CARLOS ALFONSO </t>
  </si>
  <si>
    <t xml:space="preserve">VAZQUEZ FLORES VERONICA </t>
  </si>
  <si>
    <t xml:space="preserve">PARTIDA MORENO  RAFAEL </t>
  </si>
  <si>
    <t xml:space="preserve">CARRASCO MORENO REXAYEN </t>
  </si>
  <si>
    <t xml:space="preserve">CUEVAS SOLORIO LEONARDO </t>
  </si>
  <si>
    <t xml:space="preserve"> DIAZ RODRIGUEZ GUSTAVO GUADALUPE</t>
  </si>
  <si>
    <t xml:space="preserve"> JIMENEZ LARA SALVADOR</t>
  </si>
  <si>
    <t xml:space="preserve">JIMENEZ LARA GREGORIO </t>
  </si>
  <si>
    <t xml:space="preserve">MARTINEZ BARAJAS J ACENCION </t>
  </si>
  <si>
    <t xml:space="preserve">TORRES MENDOZA  ARNOLDO </t>
  </si>
  <si>
    <t xml:space="preserve">HERNANDEZ MALDONADO JUAN </t>
  </si>
  <si>
    <t xml:space="preserve">SANCHEZ PANDURO RICARDO </t>
  </si>
  <si>
    <t xml:space="preserve">DIAZ MARTIN </t>
  </si>
  <si>
    <t xml:space="preserve">CHAVEZ BARAJAS JOSE </t>
  </si>
  <si>
    <t xml:space="preserve">ARIAS UREÑA ABEL </t>
  </si>
  <si>
    <t xml:space="preserve"> JIMENEZ LARA SAUL</t>
  </si>
  <si>
    <t xml:space="preserve">LUNA DIAZ OCTAVIO </t>
  </si>
  <si>
    <t xml:space="preserve">BERNAL BARAJAS ANGEL ALEXIS </t>
  </si>
  <si>
    <t xml:space="preserve">PLACENCIA SALAZAR ROQUE </t>
  </si>
  <si>
    <t xml:space="preserve"> SANCHEZ GARCIA SERGIO</t>
  </si>
  <si>
    <t xml:space="preserve">PEREZ GUEVARA JUAN MANUEL </t>
  </si>
  <si>
    <t xml:space="preserve">CUEVAS ARIAS SERGIO ALAN </t>
  </si>
  <si>
    <t xml:space="preserve">CORTES GOMEZ MARINA </t>
  </si>
  <si>
    <t xml:space="preserve">JIMENEZ VARGAS ELIZABETH </t>
  </si>
  <si>
    <t xml:space="preserve">PEREZ ARIAS SALVADOR </t>
  </si>
  <si>
    <t xml:space="preserve">ALVAREZ PEREZ MARTIN ANTONIO </t>
  </si>
  <si>
    <t xml:space="preserve">LICEA CASTILLO  J JESUS </t>
  </si>
  <si>
    <t xml:space="preserve">LOPEZ CASTAÑEDA ANTONIO </t>
  </si>
  <si>
    <t xml:space="preserve">ORTIZ MENDOZA FERNANDO </t>
  </si>
  <si>
    <t xml:space="preserve">MEDRANO CLAUSTRO ALEJANDRO CRUZ </t>
  </si>
  <si>
    <t xml:space="preserve">EVANGELISTA CHAVEZ ADOLFO </t>
  </si>
  <si>
    <t xml:space="preserve"> MARTINEZ ARELLANO  JOSE DE JESUS</t>
  </si>
  <si>
    <t xml:space="preserve">ANDRADE LIZARDI  MARTIN DE JESUS </t>
  </si>
  <si>
    <t xml:space="preserve">MARQUEZ SANDOVAL JOSE MIGUEL </t>
  </si>
  <si>
    <t xml:space="preserve"> GARCIA CORDOVA GERARDO</t>
  </si>
  <si>
    <t xml:space="preserve">GONZALEZ HERNANDEZ ALBERTO </t>
  </si>
  <si>
    <t xml:space="preserve">ORTIZ LICEA RAMON </t>
  </si>
  <si>
    <t xml:space="preserve">RIVERA DIAZ JOSE JUAN PABLO </t>
  </si>
  <si>
    <t xml:space="preserve">MARTINEZ BARAJAS ANTONIO </t>
  </si>
  <si>
    <t xml:space="preserve">PANDURO MONTES DE OCA FRANCISCO JAVIER </t>
  </si>
  <si>
    <t xml:space="preserve"> OCEGUERA BERNAL TIBURCIO</t>
  </si>
  <si>
    <t xml:space="preserve">CAMPOS ANDRADE MANUEL MARTIN </t>
  </si>
  <si>
    <t xml:space="preserve">SOTO RODRIGUEZ ROBERTO </t>
  </si>
  <si>
    <t xml:space="preserve">CHAVEZ CHAVEZ ROMELIA </t>
  </si>
  <si>
    <t xml:space="preserve">DAÑESTA DIAS GERARDO </t>
  </si>
  <si>
    <t xml:space="preserve">CONTRERAS CASTILLO JULISSA </t>
  </si>
  <si>
    <t xml:space="preserve"> BARAJAS FLORES J JESUS</t>
  </si>
  <si>
    <t xml:space="preserve">PARTIDA MORENO J JESUS </t>
  </si>
  <si>
    <t xml:space="preserve">CHAVEZ LOPEZ JESUS </t>
  </si>
  <si>
    <t xml:space="preserve">BARAJAS LICEA ANTONIO </t>
  </si>
  <si>
    <t xml:space="preserve">CERVANTES MORENO ADAN </t>
  </si>
  <si>
    <t xml:space="preserve">BARAJAS CARDENAS J. NATIVIDAD </t>
  </si>
  <si>
    <t xml:space="preserve">BARAJAS CHAVEZ JOSE DE JESUS </t>
  </si>
  <si>
    <t xml:space="preserve">HERNANDEZ HUERTA MIGUEL ANGEL </t>
  </si>
  <si>
    <t xml:space="preserve">CORTES GALVEZ JUAN CARLOS </t>
  </si>
  <si>
    <t xml:space="preserve">ARELLANO CASILLAS JUAN CARLOS </t>
  </si>
  <si>
    <t xml:space="preserve">CERVANTES CASTILLO ADAN </t>
  </si>
  <si>
    <t xml:space="preserve">AGUILAR RODRIGUEZ RAUL </t>
  </si>
  <si>
    <t xml:space="preserve">ABUNDIS SOTO EDSON DE JESUS </t>
  </si>
  <si>
    <t xml:space="preserve">GUTIERREZ MUNGUIA ROSENDO </t>
  </si>
  <si>
    <t xml:space="preserve">MEDRANO CARDENAS M MERCEDES </t>
  </si>
  <si>
    <t xml:space="preserve"> RIVERA NEGRETE NORA</t>
  </si>
  <si>
    <t xml:space="preserve">FLORES LUPERCIO ARTURO </t>
  </si>
  <si>
    <t xml:space="preserve">GONZALEZ GOMEZ CELEDONIA </t>
  </si>
  <si>
    <t xml:space="preserve">ANAYA MARTINEZ EDITH </t>
  </si>
  <si>
    <t xml:space="preserve"> ALCARAZ CORTES TERESA</t>
  </si>
  <si>
    <t xml:space="preserve">HERRERA MARTINEZ SUSANA ESMERALDA </t>
  </si>
  <si>
    <t xml:space="preserve">MEZA LOPEZ JAIRO TOMAS </t>
  </si>
  <si>
    <t xml:space="preserve"> BARAJAS FLORES JOSE</t>
  </si>
  <si>
    <t xml:space="preserve"> VALENCIA MACIAS J BARTOLO</t>
  </si>
  <si>
    <t xml:space="preserve">SOTO LICEA GERMAN </t>
  </si>
  <si>
    <t xml:space="preserve">OSEGUERA CHACON ROGELIO </t>
  </si>
  <si>
    <t>BARAJAS MENDOZA MANUEL</t>
  </si>
  <si>
    <t xml:space="preserve">GUEVARA RODRIGUEZ JULIO HUMBERTO </t>
  </si>
  <si>
    <t xml:space="preserve">GOMEZ MARTINEZ FRANCISCO </t>
  </si>
  <si>
    <t xml:space="preserve">PEREZ ZEPEDA JORGE SALVADOR </t>
  </si>
  <si>
    <t xml:space="preserve">CUEVAS LICEA FRANCISCO JAVIER </t>
  </si>
  <si>
    <t xml:space="preserve"> LOPEZ GALLEGOS JUAN CARLOS</t>
  </si>
  <si>
    <t xml:space="preserve">ALVAREZ JIMENEZ  ANGEL </t>
  </si>
  <si>
    <t xml:space="preserve">MUÑIZ GARCIA ENRIQUE </t>
  </si>
  <si>
    <t xml:space="preserve">MEZA VAZQUEZ SALVADOR </t>
  </si>
  <si>
    <t xml:space="preserve">FLORES CUEVAS HERIBERTO </t>
  </si>
  <si>
    <t xml:space="preserve">JIMENEZ SANCHEZ MA. GUADALUPE </t>
  </si>
  <si>
    <t xml:space="preserve">CORDOVA CORTES JORGE ALBERTO </t>
  </si>
  <si>
    <t xml:space="preserve">REBOLLEDO DELGADILLO RAMIRO </t>
  </si>
  <si>
    <t xml:space="preserve">CORTES AGUILAR GUILLERMO </t>
  </si>
  <si>
    <t xml:space="preserve">MACIAS CEBALLOS LUIS ENRIQUE </t>
  </si>
  <si>
    <t xml:space="preserve">FLORES OROZCO PEDRO </t>
  </si>
  <si>
    <t xml:space="preserve">DENIZ RIVERA CESAR ANDRES </t>
  </si>
  <si>
    <t xml:space="preserve">MONJE DIAZ JAVIER </t>
  </si>
  <si>
    <t xml:space="preserve"> CAMPOS CHAVEZ RIGOBERTO</t>
  </si>
  <si>
    <t xml:space="preserve">PEREZ VARGAS ANTONIO </t>
  </si>
  <si>
    <t xml:space="preserve">MUNGUIA SANCHEZ EMMANUEL </t>
  </si>
  <si>
    <t xml:space="preserve">MORENO CUEVAS JULIO CESAR </t>
  </si>
  <si>
    <t xml:space="preserve">SANCHEZ MORFIN RIGOBERTO </t>
  </si>
  <si>
    <t xml:space="preserve">CORTES VILLAVICENCIO ARTURO </t>
  </si>
  <si>
    <t xml:space="preserve">CUEVAS MARTINEZ ABIMAEL ALEJANDRO </t>
  </si>
  <si>
    <t xml:space="preserve">MORFIN LARIOS JOSE DE JESUS </t>
  </si>
  <si>
    <t xml:space="preserve">ORTIZ PANDURO CARLOS MANUEL </t>
  </si>
  <si>
    <t xml:space="preserve">CORONA GARCIA ANDREA SARAHI </t>
  </si>
  <si>
    <t xml:space="preserve">JIMENEZ VARGAS  KARINA </t>
  </si>
  <si>
    <t xml:space="preserve">VALENCIA VARGAS ROSA BIBIANA </t>
  </si>
  <si>
    <t xml:space="preserve">CASTILLO MARTINEZ HUGO </t>
  </si>
  <si>
    <t xml:space="preserve">CASTILLO ELIZONDO MIGUEL ANGEL </t>
  </si>
  <si>
    <t xml:space="preserve">MEZA BARAJAS ALEJANDRO </t>
  </si>
  <si>
    <t xml:space="preserve"> LOPEZ MEJIA DANELIA</t>
  </si>
  <si>
    <t xml:space="preserve">RAMOS MEDRANO SERGIO ALBERTO </t>
  </si>
  <si>
    <t xml:space="preserve">CHAVEZ DENIZ RENE </t>
  </si>
  <si>
    <t xml:space="preserve">BARON MENDOZA LIZBETH </t>
  </si>
  <si>
    <t xml:space="preserve">GALLEGOS ROMERO ADAN </t>
  </si>
  <si>
    <t xml:space="preserve">BARRAGAN LOZOYA ARMANDO </t>
  </si>
  <si>
    <t xml:space="preserve"> ANGUIANO AGUAYO SILVIA</t>
  </si>
  <si>
    <t xml:space="preserve">GONZALEZ MEJIA ERIKA BERENICE </t>
  </si>
  <si>
    <t xml:space="preserve">LOPEZ MEJIA ANDORENY YAZMIN </t>
  </si>
  <si>
    <t xml:space="preserve">ACEVEDO MEJIA MA DEL CARMEN </t>
  </si>
  <si>
    <t xml:space="preserve"> MORA MARTINEZ MIGUEL ANGEL</t>
  </si>
  <si>
    <t xml:space="preserve">DE LA MORA MACIAS PAUL RICARDO </t>
  </si>
  <si>
    <t xml:space="preserve">MEDRANO MARTINEZ MARISOL </t>
  </si>
  <si>
    <t xml:space="preserve">CONTRERAS CRUZ JUAN JOSE </t>
  </si>
  <si>
    <t xml:space="preserve">SILVA MACIAS BERTHA ALICIA </t>
  </si>
  <si>
    <t xml:space="preserve"> LOPEZ AVALOS MARIA DE JESUS</t>
  </si>
  <si>
    <t xml:space="preserve">TORRES URENDA OSBALDO </t>
  </si>
  <si>
    <t xml:space="preserve">ESPINOZA MARTINEZ OCTAVIANO </t>
  </si>
  <si>
    <t xml:space="preserve"> PANDURO CUADROS ROCIO</t>
  </si>
  <si>
    <t xml:space="preserve"> MUNDO VERA RAUL</t>
  </si>
  <si>
    <t xml:space="preserve">MEZA RAMOS ALDO URIEL </t>
  </si>
  <si>
    <t xml:space="preserve">GONZALEZ CEJA LORENZO </t>
  </si>
  <si>
    <t xml:space="preserve"> JIMENEZ BAUTISTA  LUIS ALFREDO</t>
  </si>
  <si>
    <t xml:space="preserve">VAZQUEZ BARAJAS CARLOS AARON </t>
  </si>
  <si>
    <t xml:space="preserve">MAGALLANES LARA JOSE CARLOS </t>
  </si>
  <si>
    <t xml:space="preserve">RAMOS GARCIA ALBERTO JORGE </t>
  </si>
  <si>
    <t xml:space="preserve">GONZALEZ AVALOS ADAN </t>
  </si>
  <si>
    <t xml:space="preserve">GONZALEZ LOPEZ JESUS ALONSO </t>
  </si>
  <si>
    <t xml:space="preserve">ALCARAZ JIMENEZ ADRIAN </t>
  </si>
  <si>
    <t xml:space="preserve">MENDOZA DE LIRA CRISTIAN </t>
  </si>
  <si>
    <t xml:space="preserve"> MEZA LOPEZ ANGEL</t>
  </si>
  <si>
    <t xml:space="preserve">SOTO MENDOZA  SOTERO RAMON </t>
  </si>
  <si>
    <t xml:space="preserve">CHAVEZ TORRES SAMARIA GIZEH </t>
  </si>
  <si>
    <t xml:space="preserve">CORONA MUÑOZ ANGEL </t>
  </si>
  <si>
    <t>TOTAL NOMINA GENERAL</t>
  </si>
  <si>
    <t xml:space="preserve">DE LOS SANTOS CHAVEZ  JACINTO </t>
  </si>
  <si>
    <t>CUEVAS RODRIGUEZ SALVADOR ALEJANDRO</t>
  </si>
  <si>
    <t>PARQUIMETROS</t>
  </si>
  <si>
    <t>ENCARGADO DE PARQUIMETRO</t>
  </si>
  <si>
    <t xml:space="preserve"> MEDINA VARGAS GUSTAVO</t>
  </si>
  <si>
    <t xml:space="preserve">URZUA CUEVAS JORGE ENRIQUE </t>
  </si>
  <si>
    <t xml:space="preserve">CAMPOS VALDOVINOS DAMIAN </t>
  </si>
  <si>
    <t xml:space="preserve">OLIVERA RODRIGUEZ MA GUADALUPE </t>
  </si>
  <si>
    <t xml:space="preserve">MORENO ALCARAZ JUAN MANUEL </t>
  </si>
  <si>
    <t xml:space="preserve">QUIROGA CEBALLOS SERGIO </t>
  </si>
  <si>
    <t xml:space="preserve">BECERRA SILVA CARLA ALEJANDRA </t>
  </si>
  <si>
    <t xml:space="preserve">BERNARDINO GOMEZ RAMON  </t>
  </si>
  <si>
    <t>PLANEACION Y PARTICIPACION CIUDADANA</t>
  </si>
  <si>
    <t>DIETAS</t>
  </si>
  <si>
    <t>TOTAL NOMINA DIETAS, GENERAL Y JUBILADOS</t>
  </si>
  <si>
    <t>MUNGUIA MARTINEZ FRANCISCO JAVIER</t>
  </si>
  <si>
    <t>HERNANDEZ HUERTA LUIS GONZALO</t>
  </si>
  <si>
    <t>CARDENAS ANDRADE RAFAEL</t>
  </si>
  <si>
    <t>OROZCO FLORES RAMON</t>
  </si>
  <si>
    <t xml:space="preserve">GARCIA CAZARES ANTONIO </t>
  </si>
  <si>
    <t>ENCARGADO DE BOMBAS ( E )</t>
  </si>
  <si>
    <t>ENCARGADO DE BOMBAS (F)</t>
  </si>
  <si>
    <t>INSTANCIA DE LA JUVENTUD</t>
  </si>
  <si>
    <t>ENCARGADA DE EDUCACION PUBLICA</t>
  </si>
  <si>
    <t>TORRES PANDURO MARTA</t>
  </si>
  <si>
    <t>BARAJAS RANGEL ZOILA ROSA</t>
  </si>
  <si>
    <t>RODRIGUEZ LOPEZ ANA IZA</t>
  </si>
  <si>
    <t>MELCHOR ESPINOZA EVELIA</t>
  </si>
  <si>
    <t>DESC. PRESTAMO</t>
  </si>
  <si>
    <t>DIRECTOR DE REGLAMENTOS Y SECRETARIO TECNICO COMUR</t>
  </si>
  <si>
    <t>BARRENDERO ( C)</t>
  </si>
  <si>
    <t>BARRENDERO (D)</t>
  </si>
  <si>
    <t>AUXILIAR  (B)</t>
  </si>
  <si>
    <t>AUXILIAR ( C)</t>
  </si>
  <si>
    <t>PEREZ JIMENEZ ARCADIO</t>
  </si>
  <si>
    <t>MEZA LEON GUSTAVO ALONSO</t>
  </si>
  <si>
    <t>PROTECCION CIVIL</t>
  </si>
  <si>
    <t>OFICIAL</t>
  </si>
  <si>
    <t>ANGUIANO GALVAN MIGUEL ANGEL</t>
  </si>
  <si>
    <t>OFICIAL (A)</t>
  </si>
  <si>
    <t xml:space="preserve">FLORES HERNANDEZ MARIA CONCEPCION </t>
  </si>
  <si>
    <t>AUXILIAR MAQUINARIA</t>
  </si>
  <si>
    <t>GALVAN  JIMENEZ JUAN</t>
  </si>
  <si>
    <t>FIGUEROA CUEVAS SAHIRA BERENICE</t>
  </si>
  <si>
    <t>ENCARGADO DE APOYOS SOCIALES</t>
  </si>
  <si>
    <t>RUIZ VALDOVINOS LUIS FERNANDO</t>
  </si>
  <si>
    <t>RANGEL GARCIA ISABEL</t>
  </si>
  <si>
    <t>FARIAS CORTES SAUL ERNESTO</t>
  </si>
  <si>
    <t>CUBRE INCAPACIDAD</t>
  </si>
  <si>
    <t>PRESTAMO</t>
  </si>
  <si>
    <t>DESCUENTO PRESTAMO</t>
  </si>
  <si>
    <t xml:space="preserve">SERVICIOS GENERALES </t>
  </si>
  <si>
    <t>SANCHEZ GARCIA ALEJANDRO</t>
  </si>
  <si>
    <t>BARAJAS MARTINEZ LUIS ENRIQUE</t>
  </si>
  <si>
    <t>MEJIA MURGUIA MANUEL</t>
  </si>
  <si>
    <t>QUIROZ SILVA MARIA GUADALUPE</t>
  </si>
  <si>
    <t>GUTIERREZ GALVEZ MARIA DEL CARMEN</t>
  </si>
  <si>
    <t>PANDURO BUENROSTRO NIDIA GUADALUPE</t>
  </si>
  <si>
    <r>
      <t>DIAZ MARQUEZ JUAN JOSE</t>
    </r>
    <r>
      <rPr>
        <sz val="10"/>
        <color theme="1"/>
        <rFont val="Arial"/>
        <family val="2"/>
      </rPr>
      <t xml:space="preserve"> </t>
    </r>
  </si>
  <si>
    <t>PANDURO ALCARAZ MARIA DEL REGUGIO</t>
  </si>
  <si>
    <t>RODRIGUEZ MORFIN JOVANY BULMARO</t>
  </si>
  <si>
    <t>BRIGADA CONTRA INCENDIOS</t>
  </si>
  <si>
    <t>VILLA GALLEGOS ANTONIO</t>
  </si>
  <si>
    <t>VALENCIA SANDOVAL ALEJANDRO RUBEN</t>
  </si>
  <si>
    <t>MAGAÑA ALCAZAR HUGO</t>
  </si>
  <si>
    <t>ASESOR JURIDICO</t>
  </si>
  <si>
    <t>RAMIREZ GONZALEZ YAZMIN ISAMAK</t>
  </si>
  <si>
    <t>COORDINACION JURIDICA</t>
  </si>
  <si>
    <t>JEFATURA DE GABINETE</t>
  </si>
  <si>
    <t>PARAMEDICO</t>
  </si>
  <si>
    <t>OFICIAL (B)</t>
  </si>
  <si>
    <t>PANDURO SANDOVAL GIBRAN</t>
  </si>
  <si>
    <t>RAMIREZ ANAYA JAQUELINE GUADALUPE</t>
  </si>
  <si>
    <t>VELADOR POLIDEPORTIVO</t>
  </si>
  <si>
    <t>MAGAÑA BARAJAS ANTONIO</t>
  </si>
  <si>
    <t>ANGUIANO MONTES DE OCA MIGUEL ANGEL</t>
  </si>
  <si>
    <t>CARDENAS BARON ANAHI CITLALI</t>
  </si>
  <si>
    <t>SINDICO/TITULAR DE UNIDAD DE TRANSPARENCIA</t>
  </si>
  <si>
    <t>ALVAREZ GUDIÑO ANGEL</t>
  </si>
  <si>
    <t>RAMIREZ MILANEZ LENIN ALFREDO (Licencia)</t>
  </si>
  <si>
    <t>ENFERMERO</t>
  </si>
  <si>
    <t xml:space="preserve">BARBOZA TORRES  JORGE RAMIRO </t>
  </si>
  <si>
    <t>CHAVEZ NAJAR J. ANGEL</t>
  </si>
  <si>
    <t xml:space="preserve">JUBILADO </t>
  </si>
  <si>
    <t>LOPEZ MARTINEZ HERIBERTO</t>
  </si>
  <si>
    <t xml:space="preserve">FONTANERO </t>
  </si>
  <si>
    <t>LOPEZ CASTAÑEDA JUAN PEDRO</t>
  </si>
  <si>
    <t>MONTERO MORFIN ANTONIO</t>
  </si>
  <si>
    <t xml:space="preserve"> IÑIGUEZ TORRES SERGIO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</si>
</sst>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5" formatCode="&quot;$&quot;#,##0.00"/>
    <numFmt numFmtId="166" formatCode="_-[$$-80A]* #,##0.00_-;\-[$$-80A]* #,##0.00_-;_-[$$-80A]* &quot;-&quot;??_-;_-@_-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Calibri"/>
      <family val="2"/>
      <scheme val="minor"/>
    </font>
    <font>
      <sz val="18"/>
      <color theme="1"/>
      <name val="Arial"/>
      <family val="2"/>
    </font>
    <font>
      <sz val="18"/>
      <name val="Arial"/>
      <family val="2"/>
    </font>
    <font>
      <b/>
      <sz val="22"/>
      <color theme="1"/>
      <name val="Arial"/>
      <family val="2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 tint="4.9989318521683403E-2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36"/>
      <color theme="1"/>
      <name val="Arial"/>
      <family val="2"/>
    </font>
    <font>
      <b/>
      <sz val="48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 tint="4.9989318521683403E-2"/>
      <name val="Arial"/>
      <family val="2"/>
    </font>
    <font>
      <b/>
      <sz val="11"/>
      <color theme="1" tint="4.9989318521683403E-2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348">
    <xf numFmtId="0" fontId="0" fillId="0" borderId="0" xfId="0"/>
    <xf numFmtId="44" fontId="0" fillId="0" borderId="0" xfId="0" applyNumberFormat="1"/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7" fillId="0" borderId="0" xfId="0" applyFont="1"/>
    <xf numFmtId="44" fontId="7" fillId="0" borderId="0" xfId="0" applyNumberFormat="1" applyFont="1"/>
    <xf numFmtId="0" fontId="0" fillId="0" borderId="1" xfId="0" applyBorder="1"/>
    <xf numFmtId="0" fontId="9" fillId="0" borderId="0" xfId="0" applyFont="1"/>
    <xf numFmtId="0" fontId="9" fillId="0" borderId="0" xfId="0" applyFont="1" applyAlignment="1">
      <alignment horizontal="center" wrapText="1"/>
    </xf>
    <xf numFmtId="0" fontId="10" fillId="0" borderId="0" xfId="0" applyFont="1"/>
    <xf numFmtId="0" fontId="12" fillId="3" borderId="28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 wrapText="1"/>
    </xf>
    <xf numFmtId="1" fontId="0" fillId="0" borderId="0" xfId="0" applyNumberFormat="1"/>
    <xf numFmtId="1" fontId="5" fillId="4" borderId="12" xfId="0" applyNumberFormat="1" applyFont="1" applyFill="1" applyBorder="1" applyAlignment="1">
      <alignment horizontal="center" vertical="center" wrapText="1"/>
    </xf>
    <xf numFmtId="1" fontId="7" fillId="0" borderId="0" xfId="0" applyNumberFormat="1" applyFont="1"/>
    <xf numFmtId="2" fontId="9" fillId="0" borderId="0" xfId="0" applyNumberFormat="1" applyFont="1" applyAlignment="1">
      <alignment horizontal="center" vertical="center"/>
    </xf>
    <xf numFmtId="44" fontId="5" fillId="4" borderId="12" xfId="0" applyNumberFormat="1" applyFont="1" applyFill="1" applyBorder="1" applyAlignment="1">
      <alignment horizontal="center" vertical="center" wrapText="1"/>
    </xf>
    <xf numFmtId="44" fontId="5" fillId="4" borderId="11" xfId="0" applyNumberFormat="1" applyFont="1" applyFill="1" applyBorder="1" applyAlignment="1">
      <alignment horizontal="center" vertical="center" wrapText="1"/>
    </xf>
    <xf numFmtId="44" fontId="9" fillId="0" borderId="0" xfId="1" applyFont="1" applyAlignment="1">
      <alignment horizontal="center" vertical="center"/>
    </xf>
    <xf numFmtId="0" fontId="2" fillId="0" borderId="0" xfId="0" applyFont="1"/>
    <xf numFmtId="0" fontId="14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4" fontId="4" fillId="0" borderId="4" xfId="1" applyNumberFormat="1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center" vertical="center" wrapText="1"/>
    </xf>
    <xf numFmtId="44" fontId="4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44" fontId="5" fillId="4" borderId="29" xfId="0" applyNumberFormat="1" applyFont="1" applyFill="1" applyBorder="1" applyAlignment="1">
      <alignment horizontal="center" vertical="center" wrapText="1"/>
    </xf>
    <xf numFmtId="44" fontId="4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44" fontId="4" fillId="0" borderId="1" xfId="1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44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5" borderId="5" xfId="0" applyFont="1" applyFill="1" applyBorder="1" applyAlignment="1" applyProtection="1">
      <alignment horizontal="center" vertical="center" wrapText="1"/>
      <protection locked="0"/>
    </xf>
    <xf numFmtId="0" fontId="4" fillId="5" borderId="1" xfId="2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44" fontId="15" fillId="0" borderId="1" xfId="2" applyNumberFormat="1" applyFont="1" applyFill="1" applyBorder="1" applyAlignment="1">
      <alignment horizontal="center" vertical="center" wrapText="1"/>
    </xf>
    <xf numFmtId="44" fontId="4" fillId="5" borderId="1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  <protection locked="0"/>
    </xf>
    <xf numFmtId="4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4" fontId="15" fillId="0" borderId="1" xfId="2" applyNumberFormat="1" applyFont="1" applyFill="1" applyBorder="1" applyAlignment="1">
      <alignment horizontal="center" vertical="center"/>
    </xf>
    <xf numFmtId="44" fontId="4" fillId="5" borderId="1" xfId="1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  <protection locked="0"/>
    </xf>
    <xf numFmtId="44" fontId="4" fillId="0" borderId="1" xfId="2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4" fontId="4" fillId="0" borderId="0" xfId="0" applyNumberFormat="1" applyFont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44" fontId="4" fillId="0" borderId="0" xfId="0" applyNumberFormat="1" applyFont="1" applyBorder="1" applyAlignment="1">
      <alignment horizontal="center"/>
    </xf>
    <xf numFmtId="1" fontId="5" fillId="4" borderId="2" xfId="0" applyNumberFormat="1" applyFont="1" applyFill="1" applyBorder="1" applyAlignment="1">
      <alignment horizontal="center" vertical="center" wrapText="1"/>
    </xf>
    <xf numFmtId="44" fontId="5" fillId="4" borderId="2" xfId="0" applyNumberFormat="1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166" fontId="5" fillId="0" borderId="25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/>
    </xf>
    <xf numFmtId="166" fontId="4" fillId="0" borderId="0" xfId="1" applyNumberFormat="1" applyFont="1" applyBorder="1" applyAlignment="1">
      <alignment horizontal="center"/>
    </xf>
    <xf numFmtId="166" fontId="5" fillId="0" borderId="27" xfId="0" applyNumberFormat="1" applyFont="1" applyBorder="1" applyAlignment="1">
      <alignment horizontal="center" vertical="center" wrapText="1"/>
    </xf>
    <xf numFmtId="166" fontId="4" fillId="0" borderId="1" xfId="1" applyNumberFormat="1" applyFont="1" applyBorder="1" applyAlignment="1">
      <alignment horizontal="center"/>
    </xf>
    <xf numFmtId="2" fontId="5" fillId="4" borderId="11" xfId="0" applyNumberFormat="1" applyFont="1" applyFill="1" applyBorder="1" applyAlignment="1">
      <alignment horizontal="center" vertical="center" wrapText="1"/>
    </xf>
    <xf numFmtId="2" fontId="5" fillId="4" borderId="12" xfId="0" applyNumberFormat="1" applyFont="1" applyFill="1" applyBorder="1" applyAlignment="1">
      <alignment horizontal="center" vertical="center" wrapText="1"/>
    </xf>
    <xf numFmtId="2" fontId="5" fillId="4" borderId="13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5" fillId="4" borderId="29" xfId="0" applyNumberFormat="1" applyFont="1" applyFill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2" fontId="5" fillId="4" borderId="30" xfId="0" applyNumberFormat="1" applyFont="1" applyFill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 wrapText="1"/>
    </xf>
    <xf numFmtId="2" fontId="4" fillId="0" borderId="1" xfId="3" applyNumberFormat="1" applyFont="1" applyBorder="1" applyAlignment="1">
      <alignment horizontal="center" vertical="center"/>
    </xf>
    <xf numFmtId="2" fontId="7" fillId="0" borderId="0" xfId="0" applyNumberFormat="1" applyFont="1"/>
    <xf numFmtId="2" fontId="0" fillId="0" borderId="0" xfId="0" applyNumberFormat="1"/>
    <xf numFmtId="166" fontId="5" fillId="4" borderId="12" xfId="0" applyNumberFormat="1" applyFont="1" applyFill="1" applyBorder="1" applyAlignment="1">
      <alignment horizontal="center" vertical="center" wrapText="1"/>
    </xf>
    <xf numFmtId="166" fontId="4" fillId="0" borderId="4" xfId="0" applyNumberFormat="1" applyFont="1" applyBorder="1" applyAlignment="1">
      <alignment horizontal="center" vertical="center" wrapText="1"/>
    </xf>
    <xf numFmtId="166" fontId="5" fillId="4" borderId="2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/>
    </xf>
    <xf numFmtId="166" fontId="4" fillId="0" borderId="0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166" fontId="4" fillId="0" borderId="2" xfId="1" applyNumberFormat="1" applyFont="1" applyFill="1" applyBorder="1" applyAlignment="1">
      <alignment horizontal="center" vertical="center" wrapText="1"/>
    </xf>
    <xf numFmtId="166" fontId="5" fillId="0" borderId="0" xfId="0" applyNumberFormat="1" applyFont="1" applyBorder="1" applyAlignment="1">
      <alignment horizontal="center" vertical="center" wrapText="1"/>
    </xf>
    <xf numFmtId="166" fontId="7" fillId="0" borderId="0" xfId="0" applyNumberFormat="1" applyFont="1"/>
    <xf numFmtId="166" fontId="0" fillId="0" borderId="0" xfId="0" applyNumberFormat="1"/>
    <xf numFmtId="166" fontId="2" fillId="0" borderId="0" xfId="0" applyNumberFormat="1" applyFont="1"/>
    <xf numFmtId="166" fontId="7" fillId="0" borderId="0" xfId="1" applyNumberFormat="1" applyFont="1" applyAlignment="1">
      <alignment horizontal="center"/>
    </xf>
    <xf numFmtId="166" fontId="0" fillId="0" borderId="0" xfId="1" applyNumberFormat="1" applyFont="1" applyAlignment="1">
      <alignment horizontal="center"/>
    </xf>
    <xf numFmtId="166" fontId="4" fillId="0" borderId="4" xfId="1" applyNumberFormat="1" applyFont="1" applyBorder="1" applyAlignment="1">
      <alignment horizontal="center"/>
    </xf>
    <xf numFmtId="166" fontId="5" fillId="0" borderId="0" xfId="1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 vertical="center" textRotation="90" wrapText="1"/>
    </xf>
    <xf numFmtId="0" fontId="16" fillId="3" borderId="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/>
    <xf numFmtId="0" fontId="8" fillId="5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166" fontId="12" fillId="4" borderId="29" xfId="3" applyNumberFormat="1" applyFont="1" applyFill="1" applyBorder="1" applyAlignment="1">
      <alignment horizontal="center" vertical="center" wrapText="1"/>
    </xf>
    <xf numFmtId="1" fontId="12" fillId="4" borderId="1" xfId="0" applyNumberFormat="1" applyFont="1" applyFill="1" applyBorder="1" applyAlignment="1">
      <alignment horizontal="center" vertical="center" wrapText="1"/>
    </xf>
    <xf numFmtId="44" fontId="12" fillId="4" borderId="1" xfId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4" fontId="10" fillId="0" borderId="1" xfId="1" applyFont="1" applyBorder="1" applyAlignment="1">
      <alignment horizontal="center" vertical="center" wrapText="1"/>
    </xf>
    <xf numFmtId="166" fontId="10" fillId="0" borderId="1" xfId="3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2" fontId="10" fillId="0" borderId="1" xfId="1" applyNumberFormat="1" applyFont="1" applyBorder="1" applyAlignment="1">
      <alignment horizontal="center" vertical="center" wrapText="1"/>
    </xf>
    <xf numFmtId="1" fontId="10" fillId="0" borderId="1" xfId="1" applyNumberFormat="1" applyFont="1" applyBorder="1" applyAlignment="1">
      <alignment horizontal="center" vertical="center" wrapText="1"/>
    </xf>
    <xf numFmtId="2" fontId="12" fillId="4" borderId="1" xfId="1" applyNumberFormat="1" applyFont="1" applyFill="1" applyBorder="1" applyAlignment="1">
      <alignment horizontal="center" vertical="center" wrapText="1"/>
    </xf>
    <xf numFmtId="2" fontId="9" fillId="0" borderId="0" xfId="1" applyNumberFormat="1" applyFont="1" applyAlignment="1">
      <alignment horizontal="center" vertical="center"/>
    </xf>
    <xf numFmtId="166" fontId="12" fillId="4" borderId="1" xfId="1" applyNumberFormat="1" applyFont="1" applyFill="1" applyBorder="1" applyAlignment="1">
      <alignment horizontal="center" vertical="center" wrapText="1"/>
    </xf>
    <xf numFmtId="166" fontId="12" fillId="3" borderId="1" xfId="1" applyNumberFormat="1" applyFont="1" applyFill="1" applyBorder="1" applyAlignment="1">
      <alignment horizontal="center" vertical="center" wrapText="1"/>
    </xf>
    <xf numFmtId="166" fontId="10" fillId="0" borderId="1" xfId="1" applyNumberFormat="1" applyFont="1" applyBorder="1" applyAlignment="1">
      <alignment horizontal="center" vertical="center" wrapText="1"/>
    </xf>
    <xf numFmtId="166" fontId="9" fillId="0" borderId="0" xfId="0" applyNumberFormat="1" applyFont="1" applyAlignment="1">
      <alignment horizontal="center" vertical="center"/>
    </xf>
    <xf numFmtId="166" fontId="9" fillId="0" borderId="0" xfId="1" applyNumberFormat="1" applyFont="1" applyAlignment="1">
      <alignment horizontal="center" vertical="center"/>
    </xf>
    <xf numFmtId="0" fontId="9" fillId="0" borderId="1" xfId="0" applyFont="1" applyBorder="1"/>
    <xf numFmtId="44" fontId="5" fillId="4" borderId="13" xfId="1" applyFont="1" applyFill="1" applyBorder="1" applyAlignment="1">
      <alignment horizontal="center" vertical="center" wrapText="1"/>
    </xf>
    <xf numFmtId="44" fontId="4" fillId="0" borderId="4" xfId="1" applyFont="1" applyBorder="1" applyAlignment="1">
      <alignment horizontal="center" vertical="center"/>
    </xf>
    <xf numFmtId="44" fontId="5" fillId="4" borderId="30" xfId="1" applyFont="1" applyFill="1" applyBorder="1" applyAlignment="1">
      <alignment horizontal="center" vertical="center" wrapText="1"/>
    </xf>
    <xf numFmtId="44" fontId="4" fillId="0" borderId="0" xfId="1" applyFont="1" applyBorder="1" applyAlignment="1">
      <alignment horizontal="center"/>
    </xf>
    <xf numFmtId="44" fontId="5" fillId="0" borderId="0" xfId="1" applyFont="1" applyBorder="1" applyAlignment="1">
      <alignment horizontal="center" vertical="center" wrapText="1"/>
    </xf>
    <xf numFmtId="44" fontId="7" fillId="0" borderId="0" xfId="1" applyFont="1"/>
    <xf numFmtId="44" fontId="0" fillId="0" borderId="0" xfId="1" applyFont="1"/>
    <xf numFmtId="44" fontId="4" fillId="0" borderId="2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166" fontId="14" fillId="0" borderId="1" xfId="0" applyNumberFormat="1" applyFont="1" applyBorder="1"/>
    <xf numFmtId="166" fontId="5" fillId="3" borderId="19" xfId="1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44" fontId="5" fillId="4" borderId="28" xfId="0" applyNumberFormat="1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 wrapText="1"/>
    </xf>
    <xf numFmtId="166" fontId="5" fillId="4" borderId="3" xfId="0" applyNumberFormat="1" applyFont="1" applyFill="1" applyBorder="1" applyAlignment="1">
      <alignment horizontal="center" vertical="center" wrapText="1"/>
    </xf>
    <xf numFmtId="44" fontId="5" fillId="4" borderId="3" xfId="0" applyNumberFormat="1" applyFont="1" applyFill="1" applyBorder="1" applyAlignment="1">
      <alignment horizontal="center" vertical="center" wrapText="1"/>
    </xf>
    <xf numFmtId="44" fontId="5" fillId="4" borderId="41" xfId="1" applyFont="1" applyFill="1" applyBorder="1" applyAlignment="1">
      <alignment horizontal="center" vertical="center" wrapText="1"/>
    </xf>
    <xf numFmtId="2" fontId="5" fillId="4" borderId="28" xfId="0" applyNumberFormat="1" applyFont="1" applyFill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2" fontId="5" fillId="4" borderId="4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/>
    <xf numFmtId="2" fontId="0" fillId="0" borderId="0" xfId="0" applyNumberFormat="1" applyFill="1"/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2" xfId="2" applyFont="1" applyFill="1" applyBorder="1" applyAlignment="1">
      <alignment vertical="center" wrapText="1"/>
    </xf>
    <xf numFmtId="2" fontId="5" fillId="6" borderId="12" xfId="0" applyNumberFormat="1" applyFont="1" applyFill="1" applyBorder="1" applyAlignment="1">
      <alignment horizontal="center" vertical="center" wrapText="1"/>
    </xf>
    <xf numFmtId="2" fontId="5" fillId="6" borderId="2" xfId="0" applyNumberFormat="1" applyFont="1" applyFill="1" applyBorder="1" applyAlignment="1">
      <alignment horizontal="center" vertical="center" wrapText="1"/>
    </xf>
    <xf numFmtId="2" fontId="5" fillId="6" borderId="3" xfId="0" applyNumberFormat="1" applyFont="1" applyFill="1" applyBorder="1" applyAlignment="1">
      <alignment horizontal="center" vertical="center" wrapText="1"/>
    </xf>
    <xf numFmtId="165" fontId="21" fillId="0" borderId="4" xfId="0" applyNumberFormat="1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5" fillId="0" borderId="1" xfId="0" applyFont="1" applyFill="1" applyBorder="1" applyAlignment="1" applyProtection="1">
      <alignment vertical="center" wrapText="1"/>
      <protection locked="0"/>
    </xf>
    <xf numFmtId="166" fontId="5" fillId="4" borderId="19" xfId="0" applyNumberFormat="1" applyFont="1" applyFill="1" applyBorder="1" applyAlignment="1">
      <alignment horizontal="center" vertical="center" wrapText="1"/>
    </xf>
    <xf numFmtId="166" fontId="5" fillId="0" borderId="21" xfId="0" applyNumberFormat="1" applyFont="1" applyBorder="1" applyAlignment="1">
      <alignment horizontal="center" vertical="center" wrapText="1"/>
    </xf>
    <xf numFmtId="44" fontId="5" fillId="4" borderId="17" xfId="0" applyNumberFormat="1" applyFont="1" applyFill="1" applyBorder="1" applyAlignment="1">
      <alignment horizontal="center" vertical="center" wrapText="1"/>
    </xf>
    <xf numFmtId="44" fontId="4" fillId="0" borderId="3" xfId="0" applyNumberFormat="1" applyFont="1" applyBorder="1" applyAlignment="1">
      <alignment horizontal="center" vertical="center"/>
    </xf>
    <xf numFmtId="44" fontId="5" fillId="4" borderId="37" xfId="0" applyNumberFormat="1" applyFont="1" applyFill="1" applyBorder="1" applyAlignment="1">
      <alignment horizontal="center" vertical="center" wrapText="1"/>
    </xf>
    <xf numFmtId="44" fontId="5" fillId="4" borderId="35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37" xfId="0" applyNumberFormat="1" applyFont="1" applyFill="1" applyBorder="1" applyAlignment="1">
      <alignment horizontal="center" vertical="center" wrapText="1"/>
    </xf>
    <xf numFmtId="2" fontId="5" fillId="4" borderId="35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166" fontId="5" fillId="3" borderId="14" xfId="1" applyNumberFormat="1" applyFont="1" applyFill="1" applyBorder="1" applyAlignment="1">
      <alignment horizontal="center" vertical="center" wrapText="1"/>
    </xf>
    <xf numFmtId="166" fontId="5" fillId="3" borderId="26" xfId="1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0" fillId="0" borderId="1" xfId="0" applyFont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 textRotation="90"/>
    </xf>
    <xf numFmtId="0" fontId="16" fillId="0" borderId="2" xfId="0" applyFont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vertical="center" textRotation="90" wrapText="1"/>
    </xf>
    <xf numFmtId="0" fontId="16" fillId="0" borderId="4" xfId="0" applyFont="1" applyBorder="1" applyAlignment="1">
      <alignment horizontal="center" vertical="center" textRotation="90" wrapText="1"/>
    </xf>
    <xf numFmtId="0" fontId="5" fillId="6" borderId="2" xfId="0" applyFont="1" applyFill="1" applyBorder="1" applyAlignment="1">
      <alignment horizontal="center" vertical="center" textRotation="90"/>
    </xf>
    <xf numFmtId="0" fontId="5" fillId="6" borderId="3" xfId="0" applyFont="1" applyFill="1" applyBorder="1" applyAlignment="1">
      <alignment horizontal="center" vertical="center" textRotation="90"/>
    </xf>
    <xf numFmtId="0" fontId="5" fillId="6" borderId="4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16" fillId="0" borderId="2" xfId="0" applyFont="1" applyFill="1" applyBorder="1" applyAlignment="1">
      <alignment horizontal="center" vertical="center" textRotation="90" wrapText="1"/>
    </xf>
    <xf numFmtId="0" fontId="16" fillId="0" borderId="4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15" fillId="0" borderId="3" xfId="0" applyFont="1" applyFill="1" applyBorder="1" applyAlignment="1" applyProtection="1">
      <alignment horizontal="center" vertical="center" wrapText="1"/>
      <protection locked="0"/>
    </xf>
    <xf numFmtId="0" fontId="15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textRotation="90" wrapText="1"/>
    </xf>
    <xf numFmtId="0" fontId="5" fillId="6" borderId="3" xfId="0" applyFont="1" applyFill="1" applyBorder="1" applyAlignment="1">
      <alignment horizontal="center" vertical="center" textRotation="90" wrapText="1"/>
    </xf>
    <xf numFmtId="0" fontId="5" fillId="6" borderId="4" xfId="0" applyFont="1" applyFill="1" applyBorder="1" applyAlignment="1">
      <alignment horizontal="center" vertical="center" textRotation="90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2" fontId="5" fillId="4" borderId="7" xfId="0" applyNumberFormat="1" applyFont="1" applyFill="1" applyBorder="1" applyAlignment="1">
      <alignment horizontal="center" vertical="center" wrapText="1"/>
    </xf>
    <xf numFmtId="2" fontId="5" fillId="4" borderId="8" xfId="0" applyNumberFormat="1" applyFont="1" applyFill="1" applyBorder="1" applyAlignment="1">
      <alignment horizontal="center" vertical="center" wrapText="1"/>
    </xf>
    <xf numFmtId="2" fontId="5" fillId="4" borderId="9" xfId="0" applyNumberFormat="1" applyFont="1" applyFill="1" applyBorder="1" applyAlignment="1">
      <alignment horizontal="center" vertical="center" wrapText="1"/>
    </xf>
    <xf numFmtId="2" fontId="5" fillId="4" borderId="20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 textRotation="90" wrapText="1"/>
    </xf>
    <xf numFmtId="0" fontId="5" fillId="4" borderId="14" xfId="0" applyFont="1" applyFill="1" applyBorder="1" applyAlignment="1">
      <alignment horizontal="center" vertical="center" textRotation="90" wrapText="1"/>
    </xf>
    <xf numFmtId="0" fontId="5" fillId="4" borderId="35" xfId="0" applyFont="1" applyFill="1" applyBorder="1" applyAlignment="1">
      <alignment horizontal="center" vertical="center" textRotation="90" wrapText="1"/>
    </xf>
    <xf numFmtId="0" fontId="5" fillId="4" borderId="26" xfId="0" applyFont="1" applyFill="1" applyBorder="1" applyAlignment="1">
      <alignment horizontal="center" vertical="center" textRotation="90" wrapText="1"/>
    </xf>
    <xf numFmtId="0" fontId="5" fillId="4" borderId="39" xfId="0" applyFont="1" applyFill="1" applyBorder="1" applyAlignment="1">
      <alignment horizontal="center" vertical="center" textRotation="90" wrapText="1"/>
    </xf>
    <xf numFmtId="0" fontId="5" fillId="4" borderId="45" xfId="0" applyFont="1" applyFill="1" applyBorder="1" applyAlignment="1">
      <alignment horizontal="center" vertical="center" textRotation="90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38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/>
    </xf>
    <xf numFmtId="0" fontId="4" fillId="3" borderId="44" xfId="0" applyFont="1" applyFill="1" applyBorder="1" applyAlignment="1">
      <alignment horizontal="center"/>
    </xf>
    <xf numFmtId="0" fontId="4" fillId="3" borderId="43" xfId="0" applyFont="1" applyFill="1" applyBorder="1" applyAlignment="1">
      <alignment horizontal="center"/>
    </xf>
    <xf numFmtId="2" fontId="5" fillId="4" borderId="22" xfId="0" applyNumberFormat="1" applyFont="1" applyFill="1" applyBorder="1" applyAlignment="1">
      <alignment horizontal="center" vertical="center" wrapText="1"/>
    </xf>
    <xf numFmtId="2" fontId="5" fillId="4" borderId="23" xfId="0" applyNumberFormat="1" applyFont="1" applyFill="1" applyBorder="1" applyAlignment="1">
      <alignment horizontal="center" vertical="center" wrapText="1"/>
    </xf>
    <xf numFmtId="2" fontId="5" fillId="4" borderId="47" xfId="0" applyNumberFormat="1" applyFont="1" applyFill="1" applyBorder="1" applyAlignment="1">
      <alignment horizontal="center" vertical="center" wrapText="1"/>
    </xf>
    <xf numFmtId="2" fontId="5" fillId="4" borderId="24" xfId="0" applyNumberFormat="1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47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textRotation="90" wrapText="1"/>
    </xf>
    <xf numFmtId="0" fontId="5" fillId="4" borderId="0" xfId="0" applyFont="1" applyFill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textRotation="90" wrapText="1"/>
    </xf>
    <xf numFmtId="2" fontId="5" fillId="4" borderId="48" xfId="0" applyNumberFormat="1" applyFont="1" applyFill="1" applyBorder="1" applyAlignment="1">
      <alignment horizontal="center" vertical="center" wrapText="1"/>
    </xf>
    <xf numFmtId="2" fontId="5" fillId="4" borderId="18" xfId="0" applyNumberFormat="1" applyFont="1" applyFill="1" applyBorder="1" applyAlignment="1">
      <alignment horizontal="center" vertical="center" wrapText="1"/>
    </xf>
    <xf numFmtId="2" fontId="5" fillId="4" borderId="10" xfId="0" applyNumberFormat="1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5" fillId="4" borderId="48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 textRotation="90" wrapText="1"/>
    </xf>
    <xf numFmtId="0" fontId="5" fillId="4" borderId="3" xfId="0" applyFont="1" applyFill="1" applyBorder="1" applyAlignment="1">
      <alignment horizontal="center" vertical="center" textRotation="90" wrapText="1"/>
    </xf>
    <xf numFmtId="0" fontId="5" fillId="4" borderId="4" xfId="0" applyFont="1" applyFill="1" applyBorder="1" applyAlignment="1">
      <alignment horizontal="center" vertical="center" textRotation="90" wrapText="1"/>
    </xf>
    <xf numFmtId="0" fontId="5" fillId="4" borderId="50" xfId="0" applyFont="1" applyFill="1" applyBorder="1" applyAlignment="1">
      <alignment horizontal="center" vertical="center" textRotation="90" wrapText="1"/>
    </xf>
    <xf numFmtId="0" fontId="5" fillId="4" borderId="40" xfId="0" applyFont="1" applyFill="1" applyBorder="1" applyAlignment="1">
      <alignment horizontal="center" vertical="center" textRotation="90" wrapText="1"/>
    </xf>
    <xf numFmtId="0" fontId="5" fillId="4" borderId="32" xfId="0" applyFont="1" applyFill="1" applyBorder="1" applyAlignment="1">
      <alignment horizontal="center" vertical="center" textRotation="90" wrapText="1"/>
    </xf>
    <xf numFmtId="0" fontId="16" fillId="0" borderId="31" xfId="0" applyFont="1" applyBorder="1" applyAlignment="1">
      <alignment horizontal="center" vertical="center" textRotation="90" wrapText="1"/>
    </xf>
    <xf numFmtId="0" fontId="16" fillId="0" borderId="28" xfId="0" applyFont="1" applyBorder="1" applyAlignment="1">
      <alignment horizontal="center" vertical="center" textRotation="90" wrapText="1"/>
    </xf>
    <xf numFmtId="0" fontId="16" fillId="0" borderId="49" xfId="0" applyFont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3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center" vertical="center" wrapText="1"/>
    </xf>
    <xf numFmtId="0" fontId="17" fillId="2" borderId="46" xfId="0" applyFont="1" applyFill="1" applyBorder="1" applyAlignment="1">
      <alignment horizontal="center" vertical="center" wrapText="1"/>
    </xf>
    <xf numFmtId="0" fontId="17" fillId="2" borderId="45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166" fontId="12" fillId="4" borderId="7" xfId="0" applyNumberFormat="1" applyFont="1" applyFill="1" applyBorder="1" applyAlignment="1">
      <alignment horizontal="center" vertical="center" wrapText="1"/>
    </xf>
    <xf numFmtId="166" fontId="12" fillId="4" borderId="8" xfId="0" applyNumberFormat="1" applyFont="1" applyFill="1" applyBorder="1" applyAlignment="1">
      <alignment horizontal="center" vertical="center" wrapText="1"/>
    </xf>
    <xf numFmtId="166" fontId="12" fillId="4" borderId="9" xfId="0" applyNumberFormat="1" applyFont="1" applyFill="1" applyBorder="1" applyAlignment="1">
      <alignment horizontal="center" vertical="center" wrapText="1"/>
    </xf>
    <xf numFmtId="166" fontId="12" fillId="4" borderId="20" xfId="0" applyNumberFormat="1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</cellXfs>
  <cellStyles count="4">
    <cellStyle name="Millares" xfId="3" builtinId="3"/>
    <cellStyle name="Moneda" xfId="1" builtinId="4"/>
    <cellStyle name="Normal" xfId="0" builtinId="0"/>
    <cellStyle name="Normal 3" xfId="2" xr:uid="{00000000-0005-0000-0000-000003000000}"/>
  </cellStyles>
  <dxfs count="66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Medium7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/Downloads/ARCHIVO%20PAGO%20PRESIDENCIA/Bnmex_Creador_Layout_TEF-D_V17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ivos"/>
      <sheetName val="Predeterminados"/>
      <sheetName val="Hoja2"/>
    </sheetNames>
    <sheetDataSet>
      <sheetData sheetId="0"/>
      <sheetData sheetId="1">
        <row r="2">
          <cell r="E2" t="str">
            <v>01-Cheques</v>
          </cell>
        </row>
        <row r="3">
          <cell r="E3" t="str">
            <v>03-Plásticos</v>
          </cell>
        </row>
        <row r="4">
          <cell r="E4" t="str">
            <v>04-Orden de Pago</v>
          </cell>
        </row>
        <row r="5">
          <cell r="E5" t="str">
            <v>40-CLABE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P385"/>
  <sheetViews>
    <sheetView tabSelected="1" view="pageLayout" zoomScale="55" zoomScaleNormal="60" zoomScalePageLayoutView="55" workbookViewId="0">
      <selection activeCell="A15" sqref="A15:P15"/>
    </sheetView>
  </sheetViews>
  <sheetFormatPr baseColWidth="10" defaultRowHeight="15.75" x14ac:dyDescent="0.25"/>
  <cols>
    <col min="1" max="1" width="15.75" style="22" customWidth="1"/>
    <col min="2" max="2" width="21.375" style="121" customWidth="1"/>
    <col min="3" max="3" width="19.25" customWidth="1"/>
    <col min="4" max="4" width="18.875" customWidth="1"/>
    <col min="5" max="5" width="14.375" style="1" customWidth="1"/>
    <col min="6" max="6" width="9.5" style="15" customWidth="1"/>
    <col min="7" max="7" width="22.875" style="109" customWidth="1"/>
    <col min="8" max="8" width="14.625" style="1" customWidth="1"/>
    <col min="9" max="9" width="14.625" style="1" hidden="1" customWidth="1"/>
    <col min="10" max="10" width="21.5" style="152" bestFit="1" customWidth="1"/>
    <col min="11" max="11" width="19" style="99" bestFit="1" customWidth="1"/>
    <col min="12" max="12" width="12.375" style="183" customWidth="1"/>
    <col min="13" max="13" width="12.875" style="99" customWidth="1"/>
    <col min="14" max="14" width="17.25" style="99" hidden="1" customWidth="1"/>
    <col min="15" max="15" width="20.25" style="99" bestFit="1" customWidth="1"/>
    <col min="16" max="16" width="21.875" style="112" customWidth="1"/>
  </cols>
  <sheetData>
    <row r="1" spans="1:16" s="73" customFormat="1" ht="49.5" customHeight="1" thickBot="1" x14ac:dyDescent="0.25">
      <c r="A1" s="311" t="s">
        <v>547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</row>
    <row r="2" spans="1:16" s="73" customFormat="1" ht="23.25" customHeight="1" x14ac:dyDescent="0.2">
      <c r="A2" s="316"/>
      <c r="B2" s="265"/>
      <c r="C2" s="265"/>
      <c r="D2" s="266"/>
      <c r="E2" s="313" t="s">
        <v>84</v>
      </c>
      <c r="F2" s="314"/>
      <c r="G2" s="314"/>
      <c r="H2" s="314"/>
      <c r="I2" s="314"/>
      <c r="J2" s="315"/>
      <c r="K2" s="308" t="s">
        <v>89</v>
      </c>
      <c r="L2" s="309"/>
      <c r="M2" s="309"/>
      <c r="N2" s="309"/>
      <c r="O2" s="310"/>
      <c r="P2" s="223"/>
    </row>
    <row r="3" spans="1:16" s="73" customFormat="1" ht="78" customHeight="1" thickBot="1" x14ac:dyDescent="0.25">
      <c r="A3" s="2" t="s">
        <v>1</v>
      </c>
      <c r="B3" s="347" t="s">
        <v>115</v>
      </c>
      <c r="C3" s="3" t="s">
        <v>2</v>
      </c>
      <c r="D3" s="4" t="s">
        <v>3</v>
      </c>
      <c r="E3" s="20" t="s">
        <v>4</v>
      </c>
      <c r="F3" s="16" t="s">
        <v>94</v>
      </c>
      <c r="G3" s="100" t="s">
        <v>87</v>
      </c>
      <c r="H3" s="19" t="s">
        <v>88</v>
      </c>
      <c r="I3" s="198" t="s">
        <v>583</v>
      </c>
      <c r="J3" s="146" t="s">
        <v>90</v>
      </c>
      <c r="K3" s="84" t="s">
        <v>85</v>
      </c>
      <c r="L3" s="187" t="s">
        <v>86</v>
      </c>
      <c r="M3" s="85" t="s">
        <v>98</v>
      </c>
      <c r="N3" s="202" t="s">
        <v>584</v>
      </c>
      <c r="O3" s="86" t="s">
        <v>91</v>
      </c>
      <c r="P3" s="158" t="s">
        <v>92</v>
      </c>
    </row>
    <row r="4" spans="1:16" s="73" customFormat="1" ht="78" customHeight="1" x14ac:dyDescent="0.2">
      <c r="A4" s="320" t="s">
        <v>547</v>
      </c>
      <c r="B4" s="323" t="s">
        <v>5</v>
      </c>
      <c r="C4" s="24" t="s">
        <v>6</v>
      </c>
      <c r="D4" s="25" t="s">
        <v>283</v>
      </c>
      <c r="E4" s="26">
        <v>718.17</v>
      </c>
      <c r="F4" s="27">
        <v>50</v>
      </c>
      <c r="G4" s="101">
        <f>+E4*F4</f>
        <v>35908.5</v>
      </c>
      <c r="H4" s="28"/>
      <c r="I4" s="28"/>
      <c r="J4" s="147">
        <f t="shared" ref="J4:J13" si="0">SUM(G4:I4)</f>
        <v>35908.5</v>
      </c>
      <c r="K4" s="87">
        <v>7189.54</v>
      </c>
      <c r="L4" s="177"/>
      <c r="M4" s="87"/>
      <c r="N4" s="87"/>
      <c r="O4" s="87">
        <f>+K4+L4+M4+N4</f>
        <v>7189.54</v>
      </c>
      <c r="P4" s="113">
        <f t="shared" ref="P4:P13" si="1">J4-O4</f>
        <v>28718.959999999999</v>
      </c>
    </row>
    <row r="5" spans="1:16" s="73" customFormat="1" ht="78" customHeight="1" x14ac:dyDescent="0.2">
      <c r="A5" s="321"/>
      <c r="B5" s="324"/>
      <c r="C5" s="29" t="s">
        <v>6</v>
      </c>
      <c r="D5" s="30" t="s">
        <v>535</v>
      </c>
      <c r="E5" s="26">
        <v>718.17</v>
      </c>
      <c r="F5" s="27">
        <v>50</v>
      </c>
      <c r="G5" s="101">
        <f t="shared" ref="G5:G13" si="2">+E5*F5</f>
        <v>35908.5</v>
      </c>
      <c r="H5" s="32"/>
      <c r="I5" s="28"/>
      <c r="J5" s="147">
        <f t="shared" si="0"/>
        <v>35908.5</v>
      </c>
      <c r="K5" s="87">
        <v>7189.54</v>
      </c>
      <c r="L5" s="94"/>
      <c r="M5" s="87"/>
      <c r="N5" s="87"/>
      <c r="O5" s="87">
        <f t="shared" ref="O5:O13" si="3">+K5+L5+M5+N5</f>
        <v>7189.54</v>
      </c>
      <c r="P5" s="113">
        <f t="shared" si="1"/>
        <v>28718.959999999999</v>
      </c>
    </row>
    <row r="6" spans="1:16" s="73" customFormat="1" ht="78" customHeight="1" x14ac:dyDescent="0.2">
      <c r="A6" s="321"/>
      <c r="B6" s="324"/>
      <c r="C6" s="29" t="s">
        <v>6</v>
      </c>
      <c r="D6" s="30" t="s">
        <v>284</v>
      </c>
      <c r="E6" s="26">
        <v>718.17</v>
      </c>
      <c r="F6" s="27">
        <v>50</v>
      </c>
      <c r="G6" s="101">
        <f t="shared" si="2"/>
        <v>35908.5</v>
      </c>
      <c r="H6" s="32"/>
      <c r="I6" s="28"/>
      <c r="J6" s="147">
        <f t="shared" si="0"/>
        <v>35908.5</v>
      </c>
      <c r="K6" s="87">
        <v>7189.54</v>
      </c>
      <c r="L6" s="94"/>
      <c r="M6" s="87"/>
      <c r="N6" s="87"/>
      <c r="O6" s="87">
        <f t="shared" si="3"/>
        <v>7189.54</v>
      </c>
      <c r="P6" s="113">
        <f t="shared" si="1"/>
        <v>28718.959999999999</v>
      </c>
    </row>
    <row r="7" spans="1:16" s="73" customFormat="1" ht="78" customHeight="1" x14ac:dyDescent="0.2">
      <c r="A7" s="321"/>
      <c r="B7" s="324"/>
      <c r="C7" s="29" t="s">
        <v>6</v>
      </c>
      <c r="D7" s="30" t="s">
        <v>285</v>
      </c>
      <c r="E7" s="26">
        <v>718.17</v>
      </c>
      <c r="F7" s="27">
        <v>50</v>
      </c>
      <c r="G7" s="101">
        <f t="shared" si="2"/>
        <v>35908.5</v>
      </c>
      <c r="H7" s="32"/>
      <c r="I7" s="28"/>
      <c r="J7" s="147">
        <f t="shared" si="0"/>
        <v>35908.5</v>
      </c>
      <c r="K7" s="87">
        <v>7189.54</v>
      </c>
      <c r="L7" s="94"/>
      <c r="M7" s="87"/>
      <c r="N7" s="87"/>
      <c r="O7" s="87">
        <f t="shared" si="3"/>
        <v>7189.54</v>
      </c>
      <c r="P7" s="113">
        <f t="shared" si="1"/>
        <v>28718.959999999999</v>
      </c>
    </row>
    <row r="8" spans="1:16" s="73" customFormat="1" ht="78" customHeight="1" x14ac:dyDescent="0.2">
      <c r="A8" s="321"/>
      <c r="B8" s="324"/>
      <c r="C8" s="29" t="s">
        <v>6</v>
      </c>
      <c r="D8" s="30" t="s">
        <v>286</v>
      </c>
      <c r="E8" s="26">
        <v>718.17</v>
      </c>
      <c r="F8" s="27">
        <v>50</v>
      </c>
      <c r="G8" s="101">
        <f t="shared" si="2"/>
        <v>35908.5</v>
      </c>
      <c r="H8" s="32"/>
      <c r="I8" s="28"/>
      <c r="J8" s="147">
        <f t="shared" si="0"/>
        <v>35908.5</v>
      </c>
      <c r="K8" s="87">
        <v>7189.54</v>
      </c>
      <c r="L8" s="94"/>
      <c r="M8" s="87"/>
      <c r="N8" s="87"/>
      <c r="O8" s="87">
        <f t="shared" si="3"/>
        <v>7189.54</v>
      </c>
      <c r="P8" s="113">
        <f t="shared" si="1"/>
        <v>28718.959999999999</v>
      </c>
    </row>
    <row r="9" spans="1:16" s="73" customFormat="1" ht="78" customHeight="1" x14ac:dyDescent="0.2">
      <c r="A9" s="321"/>
      <c r="B9" s="324"/>
      <c r="C9" s="29" t="s">
        <v>6</v>
      </c>
      <c r="D9" s="30" t="s">
        <v>287</v>
      </c>
      <c r="E9" s="26">
        <v>718.17</v>
      </c>
      <c r="F9" s="27">
        <v>50</v>
      </c>
      <c r="G9" s="101">
        <f t="shared" si="2"/>
        <v>35908.5</v>
      </c>
      <c r="H9" s="32"/>
      <c r="I9" s="28"/>
      <c r="J9" s="147">
        <f t="shared" si="0"/>
        <v>35908.5</v>
      </c>
      <c r="K9" s="87">
        <v>7189.54</v>
      </c>
      <c r="L9" s="94"/>
      <c r="M9" s="88"/>
      <c r="N9" s="87"/>
      <c r="O9" s="87">
        <f t="shared" si="3"/>
        <v>7189.54</v>
      </c>
      <c r="P9" s="113">
        <f t="shared" si="1"/>
        <v>28718.959999999999</v>
      </c>
    </row>
    <row r="10" spans="1:16" s="73" customFormat="1" ht="78" customHeight="1" x14ac:dyDescent="0.2">
      <c r="A10" s="321"/>
      <c r="B10" s="324"/>
      <c r="C10" s="29" t="s">
        <v>6</v>
      </c>
      <c r="D10" s="30" t="s">
        <v>288</v>
      </c>
      <c r="E10" s="26">
        <v>718.17</v>
      </c>
      <c r="F10" s="27">
        <v>50</v>
      </c>
      <c r="G10" s="101">
        <f t="shared" si="2"/>
        <v>35908.5</v>
      </c>
      <c r="H10" s="32"/>
      <c r="I10" s="28"/>
      <c r="J10" s="147">
        <f t="shared" si="0"/>
        <v>35908.5</v>
      </c>
      <c r="K10" s="87">
        <v>7189.54</v>
      </c>
      <c r="L10" s="94"/>
      <c r="M10" s="88"/>
      <c r="N10" s="87"/>
      <c r="O10" s="87">
        <f t="shared" si="3"/>
        <v>7189.54</v>
      </c>
      <c r="P10" s="113">
        <f t="shared" si="1"/>
        <v>28718.959999999999</v>
      </c>
    </row>
    <row r="11" spans="1:16" s="73" customFormat="1" ht="78" customHeight="1" x14ac:dyDescent="0.2">
      <c r="A11" s="321"/>
      <c r="B11" s="324"/>
      <c r="C11" s="29" t="s">
        <v>6</v>
      </c>
      <c r="D11" s="30" t="s">
        <v>289</v>
      </c>
      <c r="E11" s="26">
        <v>718.17</v>
      </c>
      <c r="F11" s="27">
        <v>50</v>
      </c>
      <c r="G11" s="101">
        <f t="shared" si="2"/>
        <v>35908.5</v>
      </c>
      <c r="H11" s="32"/>
      <c r="I11" s="28"/>
      <c r="J11" s="147">
        <f t="shared" si="0"/>
        <v>35908.5</v>
      </c>
      <c r="K11" s="87">
        <v>7189.54</v>
      </c>
      <c r="L11" s="94"/>
      <c r="M11" s="88"/>
      <c r="N11" s="87"/>
      <c r="O11" s="87">
        <f t="shared" si="3"/>
        <v>7189.54</v>
      </c>
      <c r="P11" s="113">
        <f t="shared" si="1"/>
        <v>28718.959999999999</v>
      </c>
    </row>
    <row r="12" spans="1:16" s="73" customFormat="1" ht="78" customHeight="1" x14ac:dyDescent="0.2">
      <c r="A12" s="321"/>
      <c r="B12" s="325"/>
      <c r="C12" s="29" t="s">
        <v>6</v>
      </c>
      <c r="D12" s="30" t="s">
        <v>290</v>
      </c>
      <c r="E12" s="26">
        <v>718.17</v>
      </c>
      <c r="F12" s="27">
        <v>50</v>
      </c>
      <c r="G12" s="101">
        <f t="shared" si="2"/>
        <v>35908.5</v>
      </c>
      <c r="H12" s="32"/>
      <c r="I12" s="28"/>
      <c r="J12" s="147">
        <f t="shared" si="0"/>
        <v>35908.5</v>
      </c>
      <c r="K12" s="87">
        <v>7189.54</v>
      </c>
      <c r="L12" s="94"/>
      <c r="M12" s="88"/>
      <c r="N12" s="87"/>
      <c r="O12" s="87">
        <f t="shared" si="3"/>
        <v>7189.54</v>
      </c>
      <c r="P12" s="113">
        <f t="shared" si="1"/>
        <v>28718.959999999999</v>
      </c>
    </row>
    <row r="13" spans="1:16" s="73" customFormat="1" ht="78" customHeight="1" thickBot="1" x14ac:dyDescent="0.25">
      <c r="A13" s="322"/>
      <c r="B13" s="176" t="s">
        <v>15</v>
      </c>
      <c r="C13" s="193" t="s">
        <v>611</v>
      </c>
      <c r="D13" s="30" t="s">
        <v>291</v>
      </c>
      <c r="E13" s="26">
        <v>718.17</v>
      </c>
      <c r="F13" s="27">
        <v>50</v>
      </c>
      <c r="G13" s="101">
        <f t="shared" si="2"/>
        <v>35908.5</v>
      </c>
      <c r="H13" s="33"/>
      <c r="I13" s="199"/>
      <c r="J13" s="147">
        <f t="shared" si="0"/>
        <v>35908.5</v>
      </c>
      <c r="K13" s="87">
        <v>7189.54</v>
      </c>
      <c r="L13" s="178"/>
      <c r="M13" s="89"/>
      <c r="N13" s="87"/>
      <c r="O13" s="87">
        <f t="shared" si="3"/>
        <v>7189.54</v>
      </c>
      <c r="P13" s="113">
        <f t="shared" si="1"/>
        <v>28718.959999999999</v>
      </c>
    </row>
    <row r="14" spans="1:16" s="73" customFormat="1" ht="78" customHeight="1" thickBot="1" x14ac:dyDescent="0.25">
      <c r="A14" s="258" t="s">
        <v>97</v>
      </c>
      <c r="B14" s="259"/>
      <c r="C14" s="259"/>
      <c r="D14" s="259"/>
      <c r="E14" s="259"/>
      <c r="F14" s="260"/>
      <c r="G14" s="79">
        <f>SUM(G4:G13)</f>
        <v>359085</v>
      </c>
      <c r="H14" s="79">
        <f t="shared" ref="H14:P14" si="4">SUM(H4:H13)</f>
        <v>0</v>
      </c>
      <c r="I14" s="79">
        <f t="shared" si="4"/>
        <v>0</v>
      </c>
      <c r="J14" s="79">
        <f t="shared" si="4"/>
        <v>359085</v>
      </c>
      <c r="K14" s="79">
        <f t="shared" si="4"/>
        <v>71895.399999999994</v>
      </c>
      <c r="L14" s="79">
        <f t="shared" si="4"/>
        <v>0</v>
      </c>
      <c r="M14" s="79">
        <f t="shared" si="4"/>
        <v>0</v>
      </c>
      <c r="N14" s="79">
        <f t="shared" si="4"/>
        <v>0</v>
      </c>
      <c r="O14" s="79">
        <f t="shared" si="4"/>
        <v>71895.399999999994</v>
      </c>
      <c r="P14" s="79">
        <f t="shared" si="4"/>
        <v>287189.59999999998</v>
      </c>
    </row>
    <row r="15" spans="1:16" s="73" customFormat="1" ht="42.75" customHeight="1" thickBot="1" x14ac:dyDescent="0.25">
      <c r="A15" s="311" t="s">
        <v>103</v>
      </c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</row>
    <row r="16" spans="1:16" s="73" customFormat="1" ht="29.25" customHeight="1" x14ac:dyDescent="0.2">
      <c r="A16" s="316"/>
      <c r="B16" s="265"/>
      <c r="C16" s="265"/>
      <c r="D16" s="266"/>
      <c r="E16" s="313" t="s">
        <v>84</v>
      </c>
      <c r="F16" s="314"/>
      <c r="G16" s="314"/>
      <c r="H16" s="314"/>
      <c r="I16" s="314"/>
      <c r="J16" s="315"/>
      <c r="K16" s="308" t="s">
        <v>89</v>
      </c>
      <c r="L16" s="309"/>
      <c r="M16" s="309"/>
      <c r="N16" s="309"/>
      <c r="O16" s="310"/>
      <c r="P16" s="223"/>
    </row>
    <row r="17" spans="1:16" s="73" customFormat="1" ht="59.25" customHeight="1" x14ac:dyDescent="0.2">
      <c r="A17" s="34" t="s">
        <v>1</v>
      </c>
      <c r="B17" s="116" t="s">
        <v>0</v>
      </c>
      <c r="C17" s="35" t="s">
        <v>2</v>
      </c>
      <c r="D17" s="36" t="s">
        <v>3</v>
      </c>
      <c r="E17" s="37" t="s">
        <v>4</v>
      </c>
      <c r="F17" s="76" t="s">
        <v>94</v>
      </c>
      <c r="G17" s="102" t="s">
        <v>87</v>
      </c>
      <c r="H17" s="77" t="s">
        <v>88</v>
      </c>
      <c r="I17" s="200" t="s">
        <v>583</v>
      </c>
      <c r="J17" s="148" t="s">
        <v>90</v>
      </c>
      <c r="K17" s="90" t="s">
        <v>85</v>
      </c>
      <c r="L17" s="188" t="s">
        <v>86</v>
      </c>
      <c r="M17" s="91" t="s">
        <v>98</v>
      </c>
      <c r="N17" s="203" t="s">
        <v>584</v>
      </c>
      <c r="O17" s="92" t="s">
        <v>91</v>
      </c>
      <c r="P17" s="211" t="s">
        <v>92</v>
      </c>
    </row>
    <row r="18" spans="1:16" s="73" customFormat="1" ht="78" customHeight="1" x14ac:dyDescent="0.2">
      <c r="A18" s="235" t="s">
        <v>241</v>
      </c>
      <c r="B18" s="229" t="s">
        <v>241</v>
      </c>
      <c r="C18" s="29" t="s">
        <v>242</v>
      </c>
      <c r="D18" s="126" t="s">
        <v>292</v>
      </c>
      <c r="E18" s="32">
        <v>718.17</v>
      </c>
      <c r="F18" s="39">
        <v>50</v>
      </c>
      <c r="G18" s="103">
        <f>+E18*F18</f>
        <v>35908.5</v>
      </c>
      <c r="H18" s="39"/>
      <c r="I18" s="39"/>
      <c r="J18" s="72">
        <f t="shared" ref="J18:J81" si="5">SUM(G18:I18)</f>
        <v>35908.5</v>
      </c>
      <c r="K18" s="88">
        <v>7189.54</v>
      </c>
      <c r="L18" s="94"/>
      <c r="M18" s="88"/>
      <c r="N18" s="88"/>
      <c r="O18" s="88">
        <f>+K18+L18+M18+N18</f>
        <v>7189.54</v>
      </c>
      <c r="P18" s="80">
        <f>+J18-O18</f>
        <v>28718.959999999999</v>
      </c>
    </row>
    <row r="19" spans="1:16" s="73" customFormat="1" ht="78" customHeight="1" x14ac:dyDescent="0.2">
      <c r="A19" s="237"/>
      <c r="B19" s="231"/>
      <c r="C19" s="193" t="s">
        <v>264</v>
      </c>
      <c r="D19" s="40" t="s">
        <v>322</v>
      </c>
      <c r="E19" s="41">
        <v>320</v>
      </c>
      <c r="F19" s="39">
        <v>50</v>
      </c>
      <c r="G19" s="103">
        <f>+E19*F19</f>
        <v>16000</v>
      </c>
      <c r="H19" s="32"/>
      <c r="I19" s="32"/>
      <c r="J19" s="72">
        <f t="shared" si="5"/>
        <v>16000</v>
      </c>
      <c r="K19" s="88">
        <v>2327.92</v>
      </c>
      <c r="L19" s="94"/>
      <c r="M19" s="88"/>
      <c r="N19" s="88"/>
      <c r="O19" s="88">
        <f t="shared" ref="O19:O82" si="6">+K19+L19+M19+N19</f>
        <v>2327.92</v>
      </c>
      <c r="P19" s="80">
        <f t="shared" ref="P19:P82" si="7">+J19-O19</f>
        <v>13672.08</v>
      </c>
    </row>
    <row r="20" spans="1:16" s="73" customFormat="1" ht="78" customHeight="1" x14ac:dyDescent="0.2">
      <c r="A20" s="209" t="s">
        <v>602</v>
      </c>
      <c r="B20" s="207" t="s">
        <v>112</v>
      </c>
      <c r="C20" s="193" t="s">
        <v>112</v>
      </c>
      <c r="D20" s="40" t="s">
        <v>613</v>
      </c>
      <c r="E20" s="31">
        <v>718.17</v>
      </c>
      <c r="F20" s="39">
        <v>38</v>
      </c>
      <c r="G20" s="103">
        <f>+E20*F20</f>
        <v>27290.46</v>
      </c>
      <c r="H20" s="32"/>
      <c r="I20" s="32"/>
      <c r="J20" s="72">
        <f t="shared" si="5"/>
        <v>27290.46</v>
      </c>
      <c r="K20" s="88">
        <v>5323.66</v>
      </c>
      <c r="L20" s="94"/>
      <c r="M20" s="88"/>
      <c r="N20" s="88"/>
      <c r="O20" s="88">
        <f t="shared" si="6"/>
        <v>5323.66</v>
      </c>
      <c r="P20" s="80">
        <f t="shared" si="7"/>
        <v>21966.799999999999</v>
      </c>
    </row>
    <row r="21" spans="1:16" s="73" customFormat="1" ht="78" customHeight="1" x14ac:dyDescent="0.2">
      <c r="A21" s="317" t="s">
        <v>8</v>
      </c>
      <c r="B21" s="229" t="s">
        <v>7</v>
      </c>
      <c r="C21" s="29" t="s">
        <v>9</v>
      </c>
      <c r="D21" s="30" t="s">
        <v>293</v>
      </c>
      <c r="E21" s="38">
        <v>1780.55</v>
      </c>
      <c r="F21" s="39">
        <v>50</v>
      </c>
      <c r="G21" s="103">
        <f t="shared" ref="G21:G82" si="8">+E21*F21</f>
        <v>89027.5</v>
      </c>
      <c r="H21" s="32"/>
      <c r="I21" s="32"/>
      <c r="J21" s="72">
        <f t="shared" si="5"/>
        <v>89027.5</v>
      </c>
      <c r="K21" s="88">
        <v>26095.7</v>
      </c>
      <c r="L21" s="94"/>
      <c r="M21" s="88"/>
      <c r="N21" s="88"/>
      <c r="O21" s="88">
        <f t="shared" si="6"/>
        <v>26095.7</v>
      </c>
      <c r="P21" s="80">
        <f t="shared" si="7"/>
        <v>62931.8</v>
      </c>
    </row>
    <row r="22" spans="1:16" s="73" customFormat="1" ht="78" customHeight="1" x14ac:dyDescent="0.2">
      <c r="A22" s="318"/>
      <c r="B22" s="230"/>
      <c r="C22" s="29" t="s">
        <v>10</v>
      </c>
      <c r="D22" s="40" t="s">
        <v>294</v>
      </c>
      <c r="E22" s="41">
        <v>454.66</v>
      </c>
      <c r="F22" s="39">
        <v>50</v>
      </c>
      <c r="G22" s="103">
        <f t="shared" si="8"/>
        <v>22733</v>
      </c>
      <c r="H22" s="32"/>
      <c r="I22" s="32"/>
      <c r="J22" s="72">
        <f t="shared" si="5"/>
        <v>22733</v>
      </c>
      <c r="K22" s="88">
        <v>4350.25</v>
      </c>
      <c r="L22" s="94"/>
      <c r="M22" s="88"/>
      <c r="N22" s="88"/>
      <c r="O22" s="88">
        <f t="shared" si="6"/>
        <v>4350.25</v>
      </c>
      <c r="P22" s="80">
        <f t="shared" si="7"/>
        <v>18382.75</v>
      </c>
    </row>
    <row r="23" spans="1:16" s="73" customFormat="1" ht="78" customHeight="1" x14ac:dyDescent="0.2">
      <c r="A23" s="318"/>
      <c r="B23" s="230"/>
      <c r="C23" s="29" t="s">
        <v>11</v>
      </c>
      <c r="D23" s="30" t="s">
        <v>295</v>
      </c>
      <c r="E23" s="41">
        <v>315.7</v>
      </c>
      <c r="F23" s="39">
        <v>50</v>
      </c>
      <c r="G23" s="103">
        <f t="shared" si="8"/>
        <v>15785</v>
      </c>
      <c r="H23" s="32"/>
      <c r="I23" s="32"/>
      <c r="J23" s="72">
        <f t="shared" si="5"/>
        <v>15785</v>
      </c>
      <c r="K23" s="88">
        <v>2259.69</v>
      </c>
      <c r="L23" s="94"/>
      <c r="M23" s="88"/>
      <c r="N23" s="88"/>
      <c r="O23" s="88">
        <f t="shared" si="6"/>
        <v>2259.69</v>
      </c>
      <c r="P23" s="80">
        <f t="shared" si="7"/>
        <v>13525.31</v>
      </c>
    </row>
    <row r="24" spans="1:16" s="73" customFormat="1" ht="78" customHeight="1" x14ac:dyDescent="0.2">
      <c r="A24" s="318"/>
      <c r="B24" s="230"/>
      <c r="C24" s="29" t="s">
        <v>16</v>
      </c>
      <c r="D24" s="39" t="s">
        <v>102</v>
      </c>
      <c r="E24" s="38">
        <v>224.4</v>
      </c>
      <c r="F24" s="39">
        <v>0</v>
      </c>
      <c r="G24" s="74">
        <f t="shared" si="8"/>
        <v>0</v>
      </c>
      <c r="H24" s="74"/>
      <c r="I24" s="74"/>
      <c r="J24" s="72">
        <f t="shared" si="5"/>
        <v>0</v>
      </c>
      <c r="K24" s="74">
        <v>0</v>
      </c>
      <c r="L24" s="74"/>
      <c r="M24" s="74"/>
      <c r="N24" s="74"/>
      <c r="O24" s="88">
        <f t="shared" si="6"/>
        <v>0</v>
      </c>
      <c r="P24" s="80">
        <f>+J24-O24</f>
        <v>0</v>
      </c>
    </row>
    <row r="25" spans="1:16" s="73" customFormat="1" ht="78" customHeight="1" x14ac:dyDescent="0.2">
      <c r="A25" s="318"/>
      <c r="B25" s="230"/>
      <c r="C25" s="29" t="s">
        <v>12</v>
      </c>
      <c r="D25" s="30" t="s">
        <v>297</v>
      </c>
      <c r="E25" s="38">
        <v>224.4</v>
      </c>
      <c r="F25" s="39">
        <v>50</v>
      </c>
      <c r="G25" s="103">
        <f t="shared" si="8"/>
        <v>11220</v>
      </c>
      <c r="H25" s="32"/>
      <c r="I25" s="32"/>
      <c r="J25" s="72">
        <f t="shared" si="5"/>
        <v>11220</v>
      </c>
      <c r="K25" s="88">
        <v>946.96</v>
      </c>
      <c r="L25" s="94"/>
      <c r="M25" s="88"/>
      <c r="N25" s="88"/>
      <c r="O25" s="88">
        <f t="shared" si="6"/>
        <v>946.96</v>
      </c>
      <c r="P25" s="80">
        <f t="shared" si="7"/>
        <v>10273.040000000001</v>
      </c>
    </row>
    <row r="26" spans="1:16" s="73" customFormat="1" ht="78" customHeight="1" x14ac:dyDescent="0.2">
      <c r="A26" s="318"/>
      <c r="B26" s="230"/>
      <c r="C26" s="29" t="s">
        <v>14</v>
      </c>
      <c r="D26" s="30" t="s">
        <v>574</v>
      </c>
      <c r="E26" s="38">
        <v>195.1</v>
      </c>
      <c r="F26" s="39">
        <v>50</v>
      </c>
      <c r="G26" s="103">
        <f t="shared" si="8"/>
        <v>9755</v>
      </c>
      <c r="H26" s="32"/>
      <c r="I26" s="32"/>
      <c r="J26" s="72">
        <f t="shared" si="5"/>
        <v>9755</v>
      </c>
      <c r="K26" s="88">
        <v>787.35</v>
      </c>
      <c r="L26" s="94"/>
      <c r="M26" s="88"/>
      <c r="N26" s="88"/>
      <c r="O26" s="88">
        <f t="shared" si="6"/>
        <v>787.35</v>
      </c>
      <c r="P26" s="80">
        <f t="shared" si="7"/>
        <v>8967.65</v>
      </c>
    </row>
    <row r="27" spans="1:16" s="73" customFormat="1" ht="78" customHeight="1" x14ac:dyDescent="0.2">
      <c r="A27" s="318"/>
      <c r="B27" s="230"/>
      <c r="C27" s="30" t="s">
        <v>13</v>
      </c>
      <c r="D27" s="30" t="s">
        <v>298</v>
      </c>
      <c r="E27" s="38">
        <v>172.91</v>
      </c>
      <c r="F27" s="39">
        <v>50</v>
      </c>
      <c r="G27" s="103">
        <f t="shared" si="8"/>
        <v>8645.5</v>
      </c>
      <c r="H27" s="32"/>
      <c r="I27" s="32"/>
      <c r="J27" s="72">
        <f t="shared" si="5"/>
        <v>8645.5</v>
      </c>
      <c r="K27" s="88">
        <v>666.76</v>
      </c>
      <c r="L27" s="94"/>
      <c r="M27" s="88"/>
      <c r="N27" s="88"/>
      <c r="O27" s="88">
        <f t="shared" si="6"/>
        <v>666.76</v>
      </c>
      <c r="P27" s="80">
        <f t="shared" si="7"/>
        <v>7978.74</v>
      </c>
    </row>
    <row r="28" spans="1:16" s="73" customFormat="1" ht="78" customHeight="1" x14ac:dyDescent="0.2">
      <c r="A28" s="318"/>
      <c r="B28" s="231"/>
      <c r="C28" s="29" t="s">
        <v>44</v>
      </c>
      <c r="D28" s="30" t="s">
        <v>299</v>
      </c>
      <c r="E28" s="38">
        <v>195.1</v>
      </c>
      <c r="F28" s="39">
        <v>50</v>
      </c>
      <c r="G28" s="103">
        <f t="shared" si="8"/>
        <v>9755</v>
      </c>
      <c r="H28" s="32"/>
      <c r="I28" s="32"/>
      <c r="J28" s="72">
        <f t="shared" si="5"/>
        <v>9755</v>
      </c>
      <c r="K28" s="88">
        <v>787.35</v>
      </c>
      <c r="L28" s="94"/>
      <c r="M28" s="88"/>
      <c r="N28" s="88"/>
      <c r="O28" s="88">
        <f t="shared" si="6"/>
        <v>787.35</v>
      </c>
      <c r="P28" s="80">
        <f t="shared" si="7"/>
        <v>8967.65</v>
      </c>
    </row>
    <row r="29" spans="1:16" s="73" customFormat="1" ht="78" customHeight="1" x14ac:dyDescent="0.2">
      <c r="A29" s="318"/>
      <c r="B29" s="229" t="s">
        <v>20</v>
      </c>
      <c r="C29" s="29" t="s">
        <v>49</v>
      </c>
      <c r="D29" s="40" t="s">
        <v>300</v>
      </c>
      <c r="E29" s="38">
        <v>423.02</v>
      </c>
      <c r="F29" s="39">
        <v>50</v>
      </c>
      <c r="G29" s="103">
        <f t="shared" si="8"/>
        <v>21151</v>
      </c>
      <c r="H29" s="32"/>
      <c r="I29" s="32"/>
      <c r="J29" s="72">
        <f t="shared" si="5"/>
        <v>21151</v>
      </c>
      <c r="K29" s="88">
        <v>4012.22</v>
      </c>
      <c r="L29" s="94"/>
      <c r="M29" s="88"/>
      <c r="N29" s="88"/>
      <c r="O29" s="88">
        <f t="shared" si="6"/>
        <v>4012.22</v>
      </c>
      <c r="P29" s="80">
        <f t="shared" si="7"/>
        <v>17138.78</v>
      </c>
    </row>
    <row r="30" spans="1:16" s="73" customFormat="1" ht="78" customHeight="1" x14ac:dyDescent="0.2">
      <c r="A30" s="318"/>
      <c r="B30" s="230"/>
      <c r="C30" s="30" t="s">
        <v>21</v>
      </c>
      <c r="D30" s="40" t="s">
        <v>301</v>
      </c>
      <c r="E30" s="41">
        <v>243.2</v>
      </c>
      <c r="F30" s="39">
        <v>50</v>
      </c>
      <c r="G30" s="103">
        <f t="shared" si="8"/>
        <v>12160</v>
      </c>
      <c r="H30" s="32"/>
      <c r="I30" s="32"/>
      <c r="J30" s="72">
        <f t="shared" si="5"/>
        <v>12160</v>
      </c>
      <c r="K30" s="88">
        <v>1049.24</v>
      </c>
      <c r="L30" s="94"/>
      <c r="M30" s="88"/>
      <c r="N30" s="88"/>
      <c r="O30" s="88">
        <f t="shared" si="6"/>
        <v>1049.24</v>
      </c>
      <c r="P30" s="80">
        <f t="shared" si="7"/>
        <v>11110.76</v>
      </c>
    </row>
    <row r="31" spans="1:16" s="73" customFormat="1" ht="78" customHeight="1" x14ac:dyDescent="0.2">
      <c r="A31" s="318"/>
      <c r="B31" s="231"/>
      <c r="C31" s="30" t="s">
        <v>16</v>
      </c>
      <c r="D31" s="40" t="s">
        <v>302</v>
      </c>
      <c r="E31" s="38">
        <v>224.4</v>
      </c>
      <c r="F31" s="39">
        <v>50</v>
      </c>
      <c r="G31" s="103">
        <f t="shared" si="8"/>
        <v>11220</v>
      </c>
      <c r="H31" s="32"/>
      <c r="I31" s="32"/>
      <c r="J31" s="72">
        <f t="shared" si="5"/>
        <v>11220</v>
      </c>
      <c r="K31" s="88">
        <v>946.96</v>
      </c>
      <c r="L31" s="94"/>
      <c r="M31" s="88"/>
      <c r="N31" s="88"/>
      <c r="O31" s="88">
        <f t="shared" si="6"/>
        <v>946.96</v>
      </c>
      <c r="P31" s="80">
        <f t="shared" si="7"/>
        <v>10273.040000000001</v>
      </c>
    </row>
    <row r="32" spans="1:16" s="73" customFormat="1" ht="78" customHeight="1" x14ac:dyDescent="0.2">
      <c r="A32" s="318"/>
      <c r="B32" s="229" t="s">
        <v>20</v>
      </c>
      <c r="C32" s="30" t="s">
        <v>16</v>
      </c>
      <c r="D32" s="40" t="s">
        <v>303</v>
      </c>
      <c r="E32" s="38">
        <v>224.4</v>
      </c>
      <c r="F32" s="39">
        <v>50</v>
      </c>
      <c r="G32" s="103">
        <f t="shared" si="8"/>
        <v>11220</v>
      </c>
      <c r="H32" s="32"/>
      <c r="I32" s="32"/>
      <c r="J32" s="72">
        <f t="shared" si="5"/>
        <v>11220</v>
      </c>
      <c r="K32" s="88">
        <v>946.96</v>
      </c>
      <c r="L32" s="94"/>
      <c r="M32" s="88"/>
      <c r="N32" s="88"/>
      <c r="O32" s="88">
        <f t="shared" si="6"/>
        <v>946.96</v>
      </c>
      <c r="P32" s="80">
        <f t="shared" si="7"/>
        <v>10273.040000000001</v>
      </c>
    </row>
    <row r="33" spans="1:16" s="73" customFormat="1" ht="78" customHeight="1" x14ac:dyDescent="0.2">
      <c r="A33" s="319"/>
      <c r="B33" s="231"/>
      <c r="C33" s="30" t="s">
        <v>243</v>
      </c>
      <c r="D33" s="40" t="s">
        <v>304</v>
      </c>
      <c r="E33" s="32">
        <v>207.79</v>
      </c>
      <c r="F33" s="39">
        <v>50</v>
      </c>
      <c r="G33" s="103">
        <f t="shared" si="8"/>
        <v>10389.5</v>
      </c>
      <c r="H33" s="32"/>
      <c r="I33" s="32"/>
      <c r="J33" s="72">
        <f t="shared" si="5"/>
        <v>10389.5</v>
      </c>
      <c r="K33" s="88">
        <v>856.61</v>
      </c>
      <c r="L33" s="94"/>
      <c r="M33" s="88"/>
      <c r="N33" s="88"/>
      <c r="O33" s="88">
        <f t="shared" si="6"/>
        <v>856.61</v>
      </c>
      <c r="P33" s="80">
        <f t="shared" si="7"/>
        <v>9532.89</v>
      </c>
    </row>
    <row r="34" spans="1:16" s="73" customFormat="1" ht="78" customHeight="1" x14ac:dyDescent="0.2">
      <c r="A34" s="326" t="s">
        <v>601</v>
      </c>
      <c r="B34" s="229" t="s">
        <v>601</v>
      </c>
      <c r="C34" s="208" t="s">
        <v>245</v>
      </c>
      <c r="D34" s="43" t="s">
        <v>306</v>
      </c>
      <c r="E34" s="31">
        <v>718.17</v>
      </c>
      <c r="F34" s="39">
        <v>50</v>
      </c>
      <c r="G34" s="103">
        <f>+E34*F34</f>
        <v>35908.5</v>
      </c>
      <c r="H34" s="32"/>
      <c r="I34" s="32"/>
      <c r="J34" s="72">
        <f t="shared" si="5"/>
        <v>35908.5</v>
      </c>
      <c r="K34" s="88">
        <v>7189.54</v>
      </c>
      <c r="L34" s="94"/>
      <c r="M34" s="88"/>
      <c r="N34" s="88"/>
      <c r="O34" s="88">
        <f t="shared" si="6"/>
        <v>7189.54</v>
      </c>
      <c r="P34" s="80">
        <f t="shared" si="7"/>
        <v>28718.959999999999</v>
      </c>
    </row>
    <row r="35" spans="1:16" s="73" customFormat="1" ht="78" customHeight="1" x14ac:dyDescent="0.2">
      <c r="A35" s="327"/>
      <c r="B35" s="231"/>
      <c r="C35" s="42" t="s">
        <v>16</v>
      </c>
      <c r="D35" s="40" t="s">
        <v>305</v>
      </c>
      <c r="E35" s="38">
        <v>224.4</v>
      </c>
      <c r="F35" s="39">
        <v>50</v>
      </c>
      <c r="G35" s="103">
        <f t="shared" si="8"/>
        <v>11220</v>
      </c>
      <c r="H35" s="32"/>
      <c r="I35" s="32"/>
      <c r="J35" s="72">
        <f t="shared" si="5"/>
        <v>11220</v>
      </c>
      <c r="K35" s="88">
        <v>946.96</v>
      </c>
      <c r="L35" s="94"/>
      <c r="M35" s="88"/>
      <c r="N35" s="88"/>
      <c r="O35" s="88">
        <f t="shared" si="6"/>
        <v>946.96</v>
      </c>
      <c r="P35" s="80">
        <f t="shared" si="7"/>
        <v>10273.040000000001</v>
      </c>
    </row>
    <row r="36" spans="1:16" s="73" customFormat="1" ht="78" customHeight="1" x14ac:dyDescent="0.2">
      <c r="A36" s="327"/>
      <c r="B36" s="229" t="s">
        <v>17</v>
      </c>
      <c r="C36" s="30" t="s">
        <v>116</v>
      </c>
      <c r="D36" s="44" t="s">
        <v>307</v>
      </c>
      <c r="E36" s="41">
        <v>423.02</v>
      </c>
      <c r="F36" s="39">
        <v>50</v>
      </c>
      <c r="G36" s="103">
        <f t="shared" si="8"/>
        <v>21151</v>
      </c>
      <c r="H36" s="32"/>
      <c r="I36" s="32"/>
      <c r="J36" s="72">
        <f t="shared" si="5"/>
        <v>21151</v>
      </c>
      <c r="K36" s="88">
        <v>4012.22</v>
      </c>
      <c r="L36" s="94"/>
      <c r="M36" s="88"/>
      <c r="N36" s="88"/>
      <c r="O36" s="88">
        <f t="shared" si="6"/>
        <v>4012.22</v>
      </c>
      <c r="P36" s="80">
        <f t="shared" si="7"/>
        <v>17138.78</v>
      </c>
    </row>
    <row r="37" spans="1:16" s="73" customFormat="1" ht="78" customHeight="1" x14ac:dyDescent="0.2">
      <c r="A37" s="327"/>
      <c r="B37" s="231"/>
      <c r="C37" s="30" t="s">
        <v>16</v>
      </c>
      <c r="D37" s="44" t="s">
        <v>308</v>
      </c>
      <c r="E37" s="41">
        <v>224.4</v>
      </c>
      <c r="F37" s="39">
        <v>50</v>
      </c>
      <c r="G37" s="103">
        <f t="shared" si="8"/>
        <v>11220</v>
      </c>
      <c r="H37" s="32"/>
      <c r="I37" s="32"/>
      <c r="J37" s="72">
        <f t="shared" si="5"/>
        <v>11220</v>
      </c>
      <c r="K37" s="88">
        <v>946.96</v>
      </c>
      <c r="L37" s="94"/>
      <c r="M37" s="88"/>
      <c r="N37" s="88"/>
      <c r="O37" s="88">
        <f t="shared" si="6"/>
        <v>946.96</v>
      </c>
      <c r="P37" s="80">
        <f t="shared" si="7"/>
        <v>10273.040000000001</v>
      </c>
    </row>
    <row r="38" spans="1:16" s="73" customFormat="1" ht="78" customHeight="1" x14ac:dyDescent="0.2">
      <c r="A38" s="327"/>
      <c r="B38" s="238" t="s">
        <v>18</v>
      </c>
      <c r="C38" s="30" t="s">
        <v>563</v>
      </c>
      <c r="D38" s="44" t="s">
        <v>309</v>
      </c>
      <c r="E38" s="41">
        <v>358.8</v>
      </c>
      <c r="F38" s="39">
        <v>50</v>
      </c>
      <c r="G38" s="103">
        <f t="shared" si="8"/>
        <v>17940</v>
      </c>
      <c r="H38" s="32"/>
      <c r="I38" s="32"/>
      <c r="J38" s="72">
        <f t="shared" si="5"/>
        <v>17940</v>
      </c>
      <c r="K38" s="88">
        <v>2795.41</v>
      </c>
      <c r="L38" s="94"/>
      <c r="M38" s="88"/>
      <c r="N38" s="88">
        <v>10000</v>
      </c>
      <c r="O38" s="88">
        <f t="shared" si="6"/>
        <v>12795.41</v>
      </c>
      <c r="P38" s="80">
        <f t="shared" si="7"/>
        <v>5144.59</v>
      </c>
    </row>
    <row r="39" spans="1:16" s="73" customFormat="1" ht="78" customHeight="1" x14ac:dyDescent="0.2">
      <c r="A39" s="328"/>
      <c r="B39" s="239"/>
      <c r="C39" s="30" t="s">
        <v>19</v>
      </c>
      <c r="D39" s="44" t="s">
        <v>593</v>
      </c>
      <c r="E39" s="41">
        <v>238.67</v>
      </c>
      <c r="F39" s="39">
        <v>50</v>
      </c>
      <c r="G39" s="103">
        <f t="shared" si="8"/>
        <v>11933.5</v>
      </c>
      <c r="H39" s="32"/>
      <c r="I39" s="32"/>
      <c r="J39" s="72">
        <f t="shared" si="5"/>
        <v>11933.5</v>
      </c>
      <c r="K39" s="88">
        <v>1014.79</v>
      </c>
      <c r="L39" s="94"/>
      <c r="M39" s="88"/>
      <c r="N39" s="88"/>
      <c r="O39" s="88">
        <f t="shared" si="6"/>
        <v>1014.79</v>
      </c>
      <c r="P39" s="80">
        <f t="shared" si="7"/>
        <v>10918.71</v>
      </c>
    </row>
    <row r="40" spans="1:16" s="73" customFormat="1" ht="78" customHeight="1" x14ac:dyDescent="0.2">
      <c r="A40" s="232" t="s">
        <v>261</v>
      </c>
      <c r="B40" s="117" t="s">
        <v>117</v>
      </c>
      <c r="C40" s="45" t="s">
        <v>244</v>
      </c>
      <c r="D40" s="126" t="s">
        <v>310</v>
      </c>
      <c r="E40" s="41">
        <v>705.14</v>
      </c>
      <c r="F40" s="39">
        <v>50</v>
      </c>
      <c r="G40" s="103">
        <f t="shared" si="8"/>
        <v>35257</v>
      </c>
      <c r="H40" s="32"/>
      <c r="I40" s="32"/>
      <c r="J40" s="72">
        <f t="shared" si="5"/>
        <v>35257</v>
      </c>
      <c r="K40" s="88">
        <v>7025.32</v>
      </c>
      <c r="L40" s="94"/>
      <c r="M40" s="88"/>
      <c r="N40" s="88">
        <v>10000.02</v>
      </c>
      <c r="O40" s="88">
        <f t="shared" si="6"/>
        <v>17025.34</v>
      </c>
      <c r="P40" s="80">
        <f t="shared" si="7"/>
        <v>18231.66</v>
      </c>
    </row>
    <row r="41" spans="1:16" s="73" customFormat="1" ht="78" customHeight="1" x14ac:dyDescent="0.2">
      <c r="A41" s="233"/>
      <c r="B41" s="238" t="s">
        <v>120</v>
      </c>
      <c r="C41" s="45" t="s">
        <v>118</v>
      </c>
      <c r="D41" s="126" t="s">
        <v>311</v>
      </c>
      <c r="E41" s="41">
        <v>400</v>
      </c>
      <c r="F41" s="39">
        <v>50</v>
      </c>
      <c r="G41" s="103">
        <f t="shared" si="8"/>
        <v>20000</v>
      </c>
      <c r="H41" s="32"/>
      <c r="I41" s="32"/>
      <c r="J41" s="72">
        <f t="shared" si="5"/>
        <v>20000</v>
      </c>
      <c r="K41" s="88">
        <v>3762.31</v>
      </c>
      <c r="L41" s="94"/>
      <c r="M41" s="88"/>
      <c r="N41" s="88"/>
      <c r="O41" s="88">
        <f t="shared" si="6"/>
        <v>3762.31</v>
      </c>
      <c r="P41" s="80">
        <f t="shared" si="7"/>
        <v>16237.69</v>
      </c>
    </row>
    <row r="42" spans="1:16" s="73" customFormat="1" ht="78" customHeight="1" x14ac:dyDescent="0.2">
      <c r="A42" s="233"/>
      <c r="B42" s="307"/>
      <c r="C42" s="45" t="s">
        <v>48</v>
      </c>
      <c r="D42" s="126" t="s">
        <v>312</v>
      </c>
      <c r="E42" s="38">
        <v>273</v>
      </c>
      <c r="F42" s="39">
        <v>50</v>
      </c>
      <c r="G42" s="103">
        <f t="shared" si="8"/>
        <v>13650</v>
      </c>
      <c r="H42" s="32"/>
      <c r="I42" s="32"/>
      <c r="J42" s="72">
        <f t="shared" si="5"/>
        <v>13650</v>
      </c>
      <c r="K42" s="88">
        <v>1507.67</v>
      </c>
      <c r="L42" s="94"/>
      <c r="M42" s="88"/>
      <c r="N42" s="88"/>
      <c r="O42" s="88">
        <f t="shared" si="6"/>
        <v>1507.67</v>
      </c>
      <c r="P42" s="80">
        <f t="shared" si="7"/>
        <v>12142.33</v>
      </c>
    </row>
    <row r="43" spans="1:16" s="73" customFormat="1" ht="78" customHeight="1" x14ac:dyDescent="0.2">
      <c r="A43" s="233"/>
      <c r="B43" s="239"/>
      <c r="C43" s="43" t="s">
        <v>119</v>
      </c>
      <c r="D43" s="126" t="s">
        <v>313</v>
      </c>
      <c r="E43" s="41">
        <v>290.52999999999997</v>
      </c>
      <c r="F43" s="39">
        <v>50</v>
      </c>
      <c r="G43" s="103">
        <f t="shared" si="8"/>
        <v>14526.499999999998</v>
      </c>
      <c r="H43" s="32"/>
      <c r="I43" s="32"/>
      <c r="J43" s="72">
        <f t="shared" si="5"/>
        <v>14526.499999999998</v>
      </c>
      <c r="K43" s="88">
        <v>1934.41</v>
      </c>
      <c r="L43" s="94"/>
      <c r="M43" s="88"/>
      <c r="N43" s="88"/>
      <c r="O43" s="88">
        <f t="shared" si="6"/>
        <v>1934.41</v>
      </c>
      <c r="P43" s="80">
        <f t="shared" si="7"/>
        <v>12592.089999999998</v>
      </c>
    </row>
    <row r="44" spans="1:16" s="73" customFormat="1" ht="78" customHeight="1" x14ac:dyDescent="0.2">
      <c r="A44" s="233"/>
      <c r="B44" s="229" t="s">
        <v>22</v>
      </c>
      <c r="C44" s="42" t="s">
        <v>262</v>
      </c>
      <c r="D44" s="30" t="s">
        <v>314</v>
      </c>
      <c r="E44" s="41">
        <v>400</v>
      </c>
      <c r="F44" s="39">
        <v>50</v>
      </c>
      <c r="G44" s="103">
        <f t="shared" si="8"/>
        <v>20000</v>
      </c>
      <c r="H44" s="32"/>
      <c r="I44" s="32"/>
      <c r="J44" s="72">
        <f t="shared" si="5"/>
        <v>20000</v>
      </c>
      <c r="K44" s="88">
        <v>3762.31</v>
      </c>
      <c r="L44" s="94"/>
      <c r="M44" s="88"/>
      <c r="N44" s="88"/>
      <c r="O44" s="88">
        <f t="shared" si="6"/>
        <v>3762.31</v>
      </c>
      <c r="P44" s="80">
        <f t="shared" si="7"/>
        <v>16237.69</v>
      </c>
    </row>
    <row r="45" spans="1:16" s="73" customFormat="1" ht="78" customHeight="1" x14ac:dyDescent="0.2">
      <c r="A45" s="233"/>
      <c r="B45" s="230"/>
      <c r="C45" s="46" t="s">
        <v>23</v>
      </c>
      <c r="D45" s="30" t="s">
        <v>315</v>
      </c>
      <c r="E45" s="41">
        <v>313.2</v>
      </c>
      <c r="F45" s="39">
        <v>50</v>
      </c>
      <c r="G45" s="103">
        <f t="shared" si="8"/>
        <v>15660</v>
      </c>
      <c r="H45" s="32"/>
      <c r="I45" s="32"/>
      <c r="J45" s="72">
        <f t="shared" si="5"/>
        <v>15660</v>
      </c>
      <c r="K45" s="88">
        <v>2219.96</v>
      </c>
      <c r="L45" s="94"/>
      <c r="M45" s="88"/>
      <c r="N45" s="88"/>
      <c r="O45" s="88">
        <f t="shared" si="6"/>
        <v>2219.96</v>
      </c>
      <c r="P45" s="80">
        <f t="shared" si="7"/>
        <v>13440.04</v>
      </c>
    </row>
    <row r="46" spans="1:16" s="73" customFormat="1" ht="78" customHeight="1" x14ac:dyDescent="0.2">
      <c r="A46" s="233"/>
      <c r="B46" s="230"/>
      <c r="C46" s="42" t="s">
        <v>24</v>
      </c>
      <c r="D46" s="30" t="s">
        <v>316</v>
      </c>
      <c r="E46" s="41">
        <v>278.8</v>
      </c>
      <c r="F46" s="39">
        <v>50</v>
      </c>
      <c r="G46" s="103">
        <f t="shared" si="8"/>
        <v>13940</v>
      </c>
      <c r="H46" s="32"/>
      <c r="I46" s="32"/>
      <c r="J46" s="72">
        <f t="shared" si="5"/>
        <v>13940</v>
      </c>
      <c r="K46" s="88">
        <v>1660.23</v>
      </c>
      <c r="L46" s="94"/>
      <c r="M46" s="88"/>
      <c r="N46" s="88"/>
      <c r="O46" s="88">
        <f t="shared" si="6"/>
        <v>1660.23</v>
      </c>
      <c r="P46" s="80">
        <f t="shared" si="7"/>
        <v>12279.77</v>
      </c>
    </row>
    <row r="47" spans="1:16" s="73" customFormat="1" ht="78" customHeight="1" x14ac:dyDescent="0.2">
      <c r="A47" s="233"/>
      <c r="B47" s="230"/>
      <c r="C47" s="42" t="s">
        <v>236</v>
      </c>
      <c r="D47" s="122" t="s">
        <v>317</v>
      </c>
      <c r="E47" s="41">
        <v>358.8</v>
      </c>
      <c r="F47" s="39">
        <v>50</v>
      </c>
      <c r="G47" s="103">
        <f t="shared" si="8"/>
        <v>17940</v>
      </c>
      <c r="H47" s="32"/>
      <c r="I47" s="32"/>
      <c r="J47" s="72">
        <f t="shared" si="5"/>
        <v>17940</v>
      </c>
      <c r="K47" s="88">
        <v>2787.75</v>
      </c>
      <c r="L47" s="94"/>
      <c r="M47" s="88"/>
      <c r="N47" s="88"/>
      <c r="O47" s="88">
        <f t="shared" si="6"/>
        <v>2787.75</v>
      </c>
      <c r="P47" s="80">
        <f t="shared" si="7"/>
        <v>15152.25</v>
      </c>
    </row>
    <row r="48" spans="1:16" s="73" customFormat="1" ht="78" customHeight="1" x14ac:dyDescent="0.2">
      <c r="A48" s="233"/>
      <c r="B48" s="231"/>
      <c r="C48" s="42" t="s">
        <v>111</v>
      </c>
      <c r="D48" s="30" t="s">
        <v>318</v>
      </c>
      <c r="E48" s="41">
        <v>211.27</v>
      </c>
      <c r="F48" s="39">
        <v>50</v>
      </c>
      <c r="G48" s="103">
        <f t="shared" si="8"/>
        <v>10563.5</v>
      </c>
      <c r="H48" s="32"/>
      <c r="I48" s="32"/>
      <c r="J48" s="72">
        <f t="shared" si="5"/>
        <v>10563.5</v>
      </c>
      <c r="K48" s="88">
        <v>875.53</v>
      </c>
      <c r="L48" s="94"/>
      <c r="M48" s="88"/>
      <c r="N48" s="88"/>
      <c r="O48" s="88">
        <f t="shared" si="6"/>
        <v>875.53</v>
      </c>
      <c r="P48" s="80">
        <f t="shared" si="7"/>
        <v>9687.9699999999993</v>
      </c>
    </row>
    <row r="49" spans="1:16" s="73" customFormat="1" ht="78" customHeight="1" x14ac:dyDescent="0.2">
      <c r="A49" s="233"/>
      <c r="B49" s="229" t="s">
        <v>25</v>
      </c>
      <c r="C49" s="42" t="s">
        <v>263</v>
      </c>
      <c r="D49" s="40" t="s">
        <v>319</v>
      </c>
      <c r="E49" s="41">
        <v>400</v>
      </c>
      <c r="F49" s="39">
        <v>50</v>
      </c>
      <c r="G49" s="103">
        <f t="shared" si="8"/>
        <v>20000</v>
      </c>
      <c r="H49" s="32"/>
      <c r="I49" s="32"/>
      <c r="J49" s="72">
        <f t="shared" si="5"/>
        <v>20000</v>
      </c>
      <c r="K49" s="88">
        <v>3762.31</v>
      </c>
      <c r="L49" s="94"/>
      <c r="M49" s="88"/>
      <c r="N49" s="88">
        <v>0.1</v>
      </c>
      <c r="O49" s="88">
        <f t="shared" si="6"/>
        <v>3762.41</v>
      </c>
      <c r="P49" s="80">
        <f t="shared" si="7"/>
        <v>16237.59</v>
      </c>
    </row>
    <row r="50" spans="1:16" s="73" customFormat="1" ht="78" customHeight="1" x14ac:dyDescent="0.2">
      <c r="A50" s="233"/>
      <c r="B50" s="231"/>
      <c r="C50" s="46" t="s">
        <v>121</v>
      </c>
      <c r="D50" s="40" t="s">
        <v>320</v>
      </c>
      <c r="E50" s="41">
        <v>429</v>
      </c>
      <c r="F50" s="39">
        <v>50</v>
      </c>
      <c r="G50" s="103">
        <f t="shared" si="8"/>
        <v>21450</v>
      </c>
      <c r="H50" s="32"/>
      <c r="I50" s="32"/>
      <c r="J50" s="72">
        <f t="shared" si="5"/>
        <v>21450</v>
      </c>
      <c r="K50" s="88">
        <v>4076.19</v>
      </c>
      <c r="L50" s="94"/>
      <c r="M50" s="88"/>
      <c r="N50" s="88"/>
      <c r="O50" s="88">
        <f t="shared" si="6"/>
        <v>4076.19</v>
      </c>
      <c r="P50" s="80">
        <f t="shared" si="7"/>
        <v>17373.810000000001</v>
      </c>
    </row>
    <row r="51" spans="1:16" s="73" customFormat="1" ht="78" customHeight="1" x14ac:dyDescent="0.2">
      <c r="A51" s="233"/>
      <c r="B51" s="206" t="s">
        <v>100</v>
      </c>
      <c r="C51" s="46" t="s">
        <v>122</v>
      </c>
      <c r="D51" s="40" t="s">
        <v>321</v>
      </c>
      <c r="E51" s="41">
        <v>412.2</v>
      </c>
      <c r="F51" s="39">
        <v>50</v>
      </c>
      <c r="G51" s="103">
        <f t="shared" si="8"/>
        <v>20610</v>
      </c>
      <c r="H51" s="32"/>
      <c r="I51" s="32"/>
      <c r="J51" s="72">
        <f t="shared" si="5"/>
        <v>20610</v>
      </c>
      <c r="K51" s="88">
        <v>3896.73</v>
      </c>
      <c r="L51" s="94"/>
      <c r="M51" s="88"/>
      <c r="N51" s="88"/>
      <c r="O51" s="88">
        <f t="shared" si="6"/>
        <v>3896.73</v>
      </c>
      <c r="P51" s="80">
        <f t="shared" si="7"/>
        <v>16713.27</v>
      </c>
    </row>
    <row r="52" spans="1:16" s="73" customFormat="1" ht="78" customHeight="1" x14ac:dyDescent="0.2">
      <c r="A52" s="233"/>
      <c r="B52" s="229" t="s">
        <v>123</v>
      </c>
      <c r="C52" s="42" t="s">
        <v>52</v>
      </c>
      <c r="D52" s="40" t="s">
        <v>323</v>
      </c>
      <c r="E52" s="41">
        <v>166.66</v>
      </c>
      <c r="F52" s="39">
        <v>50</v>
      </c>
      <c r="G52" s="103">
        <f t="shared" si="8"/>
        <v>8333</v>
      </c>
      <c r="H52" s="32"/>
      <c r="I52" s="32"/>
      <c r="J52" s="72">
        <f t="shared" si="5"/>
        <v>8333</v>
      </c>
      <c r="K52" s="88">
        <v>623.04999999999995</v>
      </c>
      <c r="L52" s="94"/>
      <c r="M52" s="88"/>
      <c r="N52" s="88"/>
      <c r="O52" s="88">
        <f t="shared" si="6"/>
        <v>623.04999999999995</v>
      </c>
      <c r="P52" s="80">
        <f t="shared" si="7"/>
        <v>7709.95</v>
      </c>
    </row>
    <row r="53" spans="1:16" s="73" customFormat="1" ht="78" customHeight="1" x14ac:dyDescent="0.2">
      <c r="A53" s="233"/>
      <c r="B53" s="230"/>
      <c r="C53" s="42" t="s">
        <v>49</v>
      </c>
      <c r="D53" s="40" t="s">
        <v>324</v>
      </c>
      <c r="E53" s="41">
        <v>113.56</v>
      </c>
      <c r="F53" s="39">
        <v>50</v>
      </c>
      <c r="G53" s="103">
        <f t="shared" si="8"/>
        <v>5678</v>
      </c>
      <c r="H53" s="32"/>
      <c r="I53" s="32"/>
      <c r="J53" s="72">
        <f t="shared" si="5"/>
        <v>5678</v>
      </c>
      <c r="K53" s="88">
        <v>196.58</v>
      </c>
      <c r="L53" s="94"/>
      <c r="M53" s="88"/>
      <c r="N53" s="88"/>
      <c r="O53" s="88">
        <f t="shared" si="6"/>
        <v>196.58</v>
      </c>
      <c r="P53" s="80">
        <f t="shared" si="7"/>
        <v>5481.42</v>
      </c>
    </row>
    <row r="54" spans="1:16" s="73" customFormat="1" ht="78" customHeight="1" x14ac:dyDescent="0.2">
      <c r="A54" s="233"/>
      <c r="B54" s="230"/>
      <c r="C54" s="42" t="s">
        <v>27</v>
      </c>
      <c r="D54" s="40" t="s">
        <v>325</v>
      </c>
      <c r="E54" s="41">
        <v>166</v>
      </c>
      <c r="F54" s="39">
        <v>50</v>
      </c>
      <c r="G54" s="103">
        <f t="shared" si="8"/>
        <v>8300</v>
      </c>
      <c r="H54" s="32"/>
      <c r="I54" s="32"/>
      <c r="J54" s="72">
        <f t="shared" si="5"/>
        <v>8300</v>
      </c>
      <c r="K54" s="88">
        <v>619.46</v>
      </c>
      <c r="L54" s="94"/>
      <c r="M54" s="88"/>
      <c r="N54" s="88"/>
      <c r="O54" s="88">
        <f t="shared" si="6"/>
        <v>619.46</v>
      </c>
      <c r="P54" s="80">
        <f t="shared" si="7"/>
        <v>7680.54</v>
      </c>
    </row>
    <row r="55" spans="1:16" s="73" customFormat="1" ht="78" customHeight="1" x14ac:dyDescent="0.2">
      <c r="A55" s="233"/>
      <c r="B55" s="230"/>
      <c r="C55" s="42" t="s">
        <v>27</v>
      </c>
      <c r="D55" s="40" t="s">
        <v>598</v>
      </c>
      <c r="E55" s="41">
        <v>166</v>
      </c>
      <c r="F55" s="39">
        <v>29</v>
      </c>
      <c r="G55" s="103">
        <f t="shared" si="8"/>
        <v>4814</v>
      </c>
      <c r="H55" s="32"/>
      <c r="I55" s="32"/>
      <c r="J55" s="72">
        <f t="shared" si="5"/>
        <v>4814</v>
      </c>
      <c r="K55" s="88">
        <v>240.19</v>
      </c>
      <c r="L55" s="94"/>
      <c r="M55" s="88"/>
      <c r="N55" s="88"/>
      <c r="O55" s="88">
        <f t="shared" si="6"/>
        <v>240.19</v>
      </c>
      <c r="P55" s="80">
        <f t="shared" si="7"/>
        <v>4573.8100000000004</v>
      </c>
    </row>
    <row r="56" spans="1:16" s="73" customFormat="1" ht="78" customHeight="1" x14ac:dyDescent="0.2">
      <c r="A56" s="233"/>
      <c r="B56" s="230"/>
      <c r="C56" s="42" t="s">
        <v>50</v>
      </c>
      <c r="D56" s="40" t="s">
        <v>326</v>
      </c>
      <c r="E56" s="41">
        <v>100.83</v>
      </c>
      <c r="F56" s="39">
        <v>50</v>
      </c>
      <c r="G56" s="103">
        <f t="shared" si="8"/>
        <v>5041.5</v>
      </c>
      <c r="H56" s="32"/>
      <c r="I56" s="32"/>
      <c r="J56" s="72">
        <f t="shared" si="5"/>
        <v>5041.5</v>
      </c>
      <c r="K56" s="88">
        <v>155.85</v>
      </c>
      <c r="L56" s="94"/>
      <c r="M56" s="88"/>
      <c r="N56" s="88"/>
      <c r="O56" s="88">
        <f t="shared" si="6"/>
        <v>155.85</v>
      </c>
      <c r="P56" s="80">
        <f t="shared" si="7"/>
        <v>4885.6499999999996</v>
      </c>
    </row>
    <row r="57" spans="1:16" s="73" customFormat="1" ht="78" customHeight="1" x14ac:dyDescent="0.2">
      <c r="A57" s="233"/>
      <c r="B57" s="231"/>
      <c r="C57" s="42" t="s">
        <v>51</v>
      </c>
      <c r="D57" s="40" t="s">
        <v>327</v>
      </c>
      <c r="E57" s="41">
        <v>86.36</v>
      </c>
      <c r="F57" s="39">
        <v>50</v>
      </c>
      <c r="G57" s="103">
        <f t="shared" si="8"/>
        <v>4318</v>
      </c>
      <c r="H57" s="32"/>
      <c r="I57" s="32"/>
      <c r="J57" s="72">
        <f t="shared" si="5"/>
        <v>4318</v>
      </c>
      <c r="K57" s="88">
        <v>109.54</v>
      </c>
      <c r="L57" s="94"/>
      <c r="M57" s="88"/>
      <c r="N57" s="88"/>
      <c r="O57" s="88">
        <f t="shared" si="6"/>
        <v>109.54</v>
      </c>
      <c r="P57" s="80">
        <f t="shared" si="7"/>
        <v>4208.46</v>
      </c>
    </row>
    <row r="58" spans="1:16" s="73" customFormat="1" ht="78" customHeight="1" x14ac:dyDescent="0.2">
      <c r="A58" s="233"/>
      <c r="B58" s="229" t="s">
        <v>265</v>
      </c>
      <c r="C58" s="42" t="s">
        <v>124</v>
      </c>
      <c r="D58" s="40" t="s">
        <v>328</v>
      </c>
      <c r="E58" s="41">
        <v>164.98</v>
      </c>
      <c r="F58" s="39">
        <v>50</v>
      </c>
      <c r="G58" s="103">
        <f t="shared" si="8"/>
        <v>8249</v>
      </c>
      <c r="H58" s="32"/>
      <c r="I58" s="32"/>
      <c r="J58" s="72">
        <f t="shared" si="5"/>
        <v>8249</v>
      </c>
      <c r="K58" s="88">
        <v>613.91</v>
      </c>
      <c r="L58" s="94"/>
      <c r="M58" s="88"/>
      <c r="N58" s="88"/>
      <c r="O58" s="88">
        <f t="shared" si="6"/>
        <v>613.91</v>
      </c>
      <c r="P58" s="80">
        <f t="shared" si="7"/>
        <v>7635.09</v>
      </c>
    </row>
    <row r="59" spans="1:16" s="73" customFormat="1" ht="78" customHeight="1" x14ac:dyDescent="0.2">
      <c r="A59" s="233"/>
      <c r="B59" s="230"/>
      <c r="C59" s="42" t="s">
        <v>64</v>
      </c>
      <c r="D59" s="40" t="s">
        <v>329</v>
      </c>
      <c r="E59" s="41">
        <v>156</v>
      </c>
      <c r="F59" s="39">
        <v>50</v>
      </c>
      <c r="G59" s="103">
        <f t="shared" si="8"/>
        <v>7800</v>
      </c>
      <c r="H59" s="32"/>
      <c r="I59" s="32"/>
      <c r="J59" s="72">
        <f t="shared" si="5"/>
        <v>7800</v>
      </c>
      <c r="K59" s="88">
        <v>441.17</v>
      </c>
      <c r="L59" s="94"/>
      <c r="M59" s="88"/>
      <c r="N59" s="88"/>
      <c r="O59" s="88">
        <f t="shared" si="6"/>
        <v>441.17</v>
      </c>
      <c r="P59" s="80">
        <f t="shared" si="7"/>
        <v>7358.83</v>
      </c>
    </row>
    <row r="60" spans="1:16" s="73" customFormat="1" ht="78" customHeight="1" x14ac:dyDescent="0.2">
      <c r="A60" s="233"/>
      <c r="B60" s="230"/>
      <c r="C60" s="42" t="s">
        <v>54</v>
      </c>
      <c r="D60" s="30" t="s">
        <v>330</v>
      </c>
      <c r="E60" s="41">
        <v>214.6</v>
      </c>
      <c r="F60" s="39">
        <v>50</v>
      </c>
      <c r="G60" s="103">
        <f t="shared" si="8"/>
        <v>10730</v>
      </c>
      <c r="H60" s="32"/>
      <c r="I60" s="32"/>
      <c r="J60" s="72">
        <f t="shared" si="5"/>
        <v>10730</v>
      </c>
      <c r="K60" s="88">
        <v>893.61</v>
      </c>
      <c r="L60" s="94"/>
      <c r="M60" s="88"/>
      <c r="N60" s="88"/>
      <c r="O60" s="88">
        <f t="shared" si="6"/>
        <v>893.61</v>
      </c>
      <c r="P60" s="80">
        <f t="shared" si="7"/>
        <v>9836.39</v>
      </c>
    </row>
    <row r="61" spans="1:16" s="73" customFormat="1" ht="78" customHeight="1" x14ac:dyDescent="0.2">
      <c r="A61" s="233"/>
      <c r="B61" s="230"/>
      <c r="C61" s="42" t="s">
        <v>55</v>
      </c>
      <c r="D61" s="30" t="s">
        <v>331</v>
      </c>
      <c r="E61" s="41">
        <v>175.43</v>
      </c>
      <c r="F61" s="39">
        <v>50</v>
      </c>
      <c r="G61" s="103">
        <f t="shared" si="8"/>
        <v>8771.5</v>
      </c>
      <c r="H61" s="32"/>
      <c r="I61" s="32"/>
      <c r="J61" s="72">
        <f t="shared" si="5"/>
        <v>8771.5</v>
      </c>
      <c r="K61" s="88">
        <v>680.53</v>
      </c>
      <c r="L61" s="94"/>
      <c r="M61" s="88"/>
      <c r="N61" s="88"/>
      <c r="O61" s="88">
        <f t="shared" si="6"/>
        <v>680.53</v>
      </c>
      <c r="P61" s="80">
        <f t="shared" si="7"/>
        <v>8090.97</v>
      </c>
    </row>
    <row r="62" spans="1:16" s="73" customFormat="1" ht="78" customHeight="1" x14ac:dyDescent="0.2">
      <c r="A62" s="233"/>
      <c r="B62" s="231"/>
      <c r="C62" s="46" t="s">
        <v>35</v>
      </c>
      <c r="D62" s="47" t="s">
        <v>332</v>
      </c>
      <c r="E62" s="41">
        <v>88.33</v>
      </c>
      <c r="F62" s="39">
        <v>50</v>
      </c>
      <c r="G62" s="103">
        <f t="shared" si="8"/>
        <v>4416.5</v>
      </c>
      <c r="H62" s="32"/>
      <c r="I62" s="32"/>
      <c r="J62" s="72">
        <f t="shared" si="5"/>
        <v>4416.5</v>
      </c>
      <c r="K62" s="88">
        <v>115.85</v>
      </c>
      <c r="L62" s="94"/>
      <c r="M62" s="88"/>
      <c r="N62" s="88"/>
      <c r="O62" s="88">
        <f t="shared" si="6"/>
        <v>115.85</v>
      </c>
      <c r="P62" s="80">
        <f t="shared" si="7"/>
        <v>4300.6499999999996</v>
      </c>
    </row>
    <row r="63" spans="1:16" s="73" customFormat="1" ht="78" customHeight="1" x14ac:dyDescent="0.2">
      <c r="A63" s="233"/>
      <c r="B63" s="243" t="s">
        <v>53</v>
      </c>
      <c r="C63" s="42" t="s">
        <v>125</v>
      </c>
      <c r="D63" s="40" t="s">
        <v>333</v>
      </c>
      <c r="E63" s="41">
        <v>162.06</v>
      </c>
      <c r="F63" s="39">
        <v>50</v>
      </c>
      <c r="G63" s="103">
        <f t="shared" si="8"/>
        <v>8103</v>
      </c>
      <c r="H63" s="32"/>
      <c r="I63" s="32">
        <v>0.01</v>
      </c>
      <c r="J63" s="72">
        <f t="shared" si="5"/>
        <v>8103.01</v>
      </c>
      <c r="K63" s="88">
        <v>571.92999999999995</v>
      </c>
      <c r="L63" s="94"/>
      <c r="M63" s="88"/>
      <c r="N63" s="88"/>
      <c r="O63" s="88">
        <f t="shared" si="6"/>
        <v>571.92999999999995</v>
      </c>
      <c r="P63" s="80">
        <f t="shared" si="7"/>
        <v>7531.08</v>
      </c>
    </row>
    <row r="64" spans="1:16" s="73" customFormat="1" ht="78" customHeight="1" x14ac:dyDescent="0.2">
      <c r="A64" s="233"/>
      <c r="B64" s="245"/>
      <c r="C64" s="185" t="s">
        <v>64</v>
      </c>
      <c r="D64" s="40" t="s">
        <v>334</v>
      </c>
      <c r="E64" s="31">
        <v>144.52000000000001</v>
      </c>
      <c r="F64" s="39">
        <v>50</v>
      </c>
      <c r="G64" s="103">
        <f t="shared" si="8"/>
        <v>7226.0000000000009</v>
      </c>
      <c r="H64" s="32"/>
      <c r="I64" s="32"/>
      <c r="J64" s="72">
        <f t="shared" si="5"/>
        <v>7226.0000000000009</v>
      </c>
      <c r="K64" s="88">
        <v>295.64999999999998</v>
      </c>
      <c r="L64" s="94"/>
      <c r="M64" s="88"/>
      <c r="N64" s="88"/>
      <c r="O64" s="88">
        <f t="shared" si="6"/>
        <v>295.64999999999998</v>
      </c>
      <c r="P64" s="80">
        <f t="shared" si="7"/>
        <v>6930.3500000000013</v>
      </c>
    </row>
    <row r="65" spans="1:16" s="73" customFormat="1" ht="78" customHeight="1" x14ac:dyDescent="0.2">
      <c r="A65" s="234"/>
      <c r="B65" s="192" t="s">
        <v>53</v>
      </c>
      <c r="C65" s="185" t="s">
        <v>64</v>
      </c>
      <c r="D65" s="40" t="s">
        <v>335</v>
      </c>
      <c r="E65" s="41">
        <v>144.52000000000001</v>
      </c>
      <c r="F65" s="39">
        <v>50</v>
      </c>
      <c r="G65" s="103">
        <f t="shared" si="8"/>
        <v>7226.0000000000009</v>
      </c>
      <c r="H65" s="32"/>
      <c r="I65" s="32"/>
      <c r="J65" s="72">
        <f t="shared" si="5"/>
        <v>7226.0000000000009</v>
      </c>
      <c r="K65" s="88">
        <v>295.64999999999998</v>
      </c>
      <c r="L65" s="94"/>
      <c r="M65" s="88"/>
      <c r="N65" s="88">
        <v>0.02</v>
      </c>
      <c r="O65" s="88">
        <f t="shared" si="6"/>
        <v>295.66999999999996</v>
      </c>
      <c r="P65" s="80">
        <f t="shared" si="7"/>
        <v>6930.3300000000008</v>
      </c>
    </row>
    <row r="66" spans="1:16" s="73" customFormat="1" ht="78" customHeight="1" x14ac:dyDescent="0.2">
      <c r="A66" s="235" t="s">
        <v>126</v>
      </c>
      <c r="B66" s="117" t="s">
        <v>126</v>
      </c>
      <c r="C66" s="45" t="s">
        <v>245</v>
      </c>
      <c r="D66" s="30" t="s">
        <v>373</v>
      </c>
      <c r="E66" s="31">
        <v>423.02</v>
      </c>
      <c r="F66" s="39">
        <v>50</v>
      </c>
      <c r="G66" s="103">
        <f t="shared" si="8"/>
        <v>21151</v>
      </c>
      <c r="H66" s="32"/>
      <c r="I66" s="32"/>
      <c r="J66" s="72">
        <f t="shared" si="5"/>
        <v>21151</v>
      </c>
      <c r="K66" s="88">
        <v>4012.22</v>
      </c>
      <c r="L66" s="94"/>
      <c r="M66" s="88"/>
      <c r="N66" s="88"/>
      <c r="O66" s="88">
        <f t="shared" si="6"/>
        <v>4012.22</v>
      </c>
      <c r="P66" s="80">
        <f t="shared" si="7"/>
        <v>17138.78</v>
      </c>
    </row>
    <row r="67" spans="1:16" s="73" customFormat="1" ht="78" customHeight="1" x14ac:dyDescent="0.2">
      <c r="A67" s="236"/>
      <c r="B67" s="243" t="s">
        <v>268</v>
      </c>
      <c r="C67" s="155" t="s">
        <v>267</v>
      </c>
      <c r="D67" s="30" t="s">
        <v>337</v>
      </c>
      <c r="E67" s="41">
        <v>416</v>
      </c>
      <c r="F67" s="39">
        <v>50</v>
      </c>
      <c r="G67" s="103">
        <f t="shared" si="8"/>
        <v>20800</v>
      </c>
      <c r="H67" s="32"/>
      <c r="I67" s="32"/>
      <c r="J67" s="72">
        <f t="shared" si="5"/>
        <v>20800</v>
      </c>
      <c r="K67" s="88">
        <v>3937.19</v>
      </c>
      <c r="L67" s="94"/>
      <c r="M67" s="88"/>
      <c r="N67" s="88"/>
      <c r="O67" s="88">
        <f t="shared" si="6"/>
        <v>3937.19</v>
      </c>
      <c r="P67" s="80">
        <f t="shared" si="7"/>
        <v>16862.810000000001</v>
      </c>
    </row>
    <row r="68" spans="1:16" s="73" customFormat="1" ht="78" customHeight="1" x14ac:dyDescent="0.2">
      <c r="A68" s="237"/>
      <c r="B68" s="245"/>
      <c r="C68" s="42" t="s">
        <v>31</v>
      </c>
      <c r="D68" s="40" t="s">
        <v>102</v>
      </c>
      <c r="E68" s="41">
        <v>338.63</v>
      </c>
      <c r="F68" s="39">
        <v>0</v>
      </c>
      <c r="G68" s="103">
        <f t="shared" si="8"/>
        <v>0</v>
      </c>
      <c r="H68" s="32"/>
      <c r="I68" s="32"/>
      <c r="J68" s="72">
        <f t="shared" si="5"/>
        <v>0</v>
      </c>
      <c r="K68" s="88">
        <v>0</v>
      </c>
      <c r="L68" s="94"/>
      <c r="M68" s="88"/>
      <c r="N68" s="88"/>
      <c r="O68" s="88">
        <f t="shared" si="6"/>
        <v>0</v>
      </c>
      <c r="P68" s="80">
        <f t="shared" si="7"/>
        <v>0</v>
      </c>
    </row>
    <row r="69" spans="1:16" s="73" customFormat="1" ht="78" customHeight="1" x14ac:dyDescent="0.2">
      <c r="A69" s="235" t="s">
        <v>126</v>
      </c>
      <c r="B69" s="229" t="s">
        <v>268</v>
      </c>
      <c r="C69" s="240" t="s">
        <v>33</v>
      </c>
      <c r="D69" s="40" t="s">
        <v>606</v>
      </c>
      <c r="E69" s="41">
        <v>238.67</v>
      </c>
      <c r="F69" s="39">
        <v>25</v>
      </c>
      <c r="G69" s="103">
        <f t="shared" si="8"/>
        <v>5966.75</v>
      </c>
      <c r="H69" s="32"/>
      <c r="I69" s="32"/>
      <c r="J69" s="72">
        <f t="shared" si="5"/>
        <v>5966.75</v>
      </c>
      <c r="K69" s="88">
        <v>365.61</v>
      </c>
      <c r="L69" s="94"/>
      <c r="M69" s="88"/>
      <c r="N69" s="88"/>
      <c r="O69" s="88">
        <f t="shared" si="6"/>
        <v>365.61</v>
      </c>
      <c r="P69" s="80">
        <f t="shared" si="7"/>
        <v>5601.14</v>
      </c>
    </row>
    <row r="70" spans="1:16" s="73" customFormat="1" ht="78" customHeight="1" x14ac:dyDescent="0.2">
      <c r="A70" s="236"/>
      <c r="B70" s="230"/>
      <c r="C70" s="242"/>
      <c r="D70" s="40" t="s">
        <v>338</v>
      </c>
      <c r="E70" s="41">
        <v>238.67</v>
      </c>
      <c r="F70" s="39">
        <v>50</v>
      </c>
      <c r="G70" s="103">
        <f t="shared" si="8"/>
        <v>11933.5</v>
      </c>
      <c r="H70" s="32"/>
      <c r="I70" s="32"/>
      <c r="J70" s="72">
        <f t="shared" si="5"/>
        <v>11933.5</v>
      </c>
      <c r="K70" s="88">
        <v>1014.79</v>
      </c>
      <c r="L70" s="94"/>
      <c r="M70" s="88"/>
      <c r="N70" s="88"/>
      <c r="O70" s="88">
        <f t="shared" si="6"/>
        <v>1014.79</v>
      </c>
      <c r="P70" s="80">
        <f t="shared" si="7"/>
        <v>10918.71</v>
      </c>
    </row>
    <row r="71" spans="1:16" s="73" customFormat="1" ht="78" customHeight="1" x14ac:dyDescent="0.2">
      <c r="A71" s="236"/>
      <c r="B71" s="230"/>
      <c r="C71" s="42" t="s">
        <v>30</v>
      </c>
      <c r="D71" s="30" t="s">
        <v>339</v>
      </c>
      <c r="E71" s="41">
        <v>370.7</v>
      </c>
      <c r="F71" s="39">
        <v>50</v>
      </c>
      <c r="G71" s="103">
        <f t="shared" si="8"/>
        <v>18535</v>
      </c>
      <c r="H71" s="32"/>
      <c r="I71" s="32"/>
      <c r="J71" s="72">
        <f t="shared" si="5"/>
        <v>18535</v>
      </c>
      <c r="K71" s="88">
        <v>3053.83</v>
      </c>
      <c r="L71" s="94"/>
      <c r="M71" s="88"/>
      <c r="N71" s="88"/>
      <c r="O71" s="88">
        <f t="shared" si="6"/>
        <v>3053.83</v>
      </c>
      <c r="P71" s="80">
        <f t="shared" si="7"/>
        <v>15481.17</v>
      </c>
    </row>
    <row r="72" spans="1:16" s="73" customFormat="1" ht="78" customHeight="1" x14ac:dyDescent="0.2">
      <c r="A72" s="236"/>
      <c r="B72" s="230"/>
      <c r="C72" s="240" t="s">
        <v>269</v>
      </c>
      <c r="D72" s="30" t="s">
        <v>340</v>
      </c>
      <c r="E72" s="41">
        <v>207.79</v>
      </c>
      <c r="F72" s="39">
        <v>50</v>
      </c>
      <c r="G72" s="103">
        <f t="shared" si="8"/>
        <v>10389.5</v>
      </c>
      <c r="H72" s="32"/>
      <c r="I72" s="32"/>
      <c r="J72" s="72">
        <f t="shared" si="5"/>
        <v>10389.5</v>
      </c>
      <c r="K72" s="88">
        <v>856.61</v>
      </c>
      <c r="L72" s="94"/>
      <c r="M72" s="88"/>
      <c r="N72" s="88"/>
      <c r="O72" s="88">
        <f t="shared" si="6"/>
        <v>856.61</v>
      </c>
      <c r="P72" s="80">
        <f t="shared" si="7"/>
        <v>9532.89</v>
      </c>
    </row>
    <row r="73" spans="1:16" s="73" customFormat="1" ht="78" customHeight="1" x14ac:dyDescent="0.2">
      <c r="A73" s="236"/>
      <c r="B73" s="230"/>
      <c r="C73" s="242"/>
      <c r="D73" s="30" t="s">
        <v>341</v>
      </c>
      <c r="E73" s="41">
        <v>207.79</v>
      </c>
      <c r="F73" s="39">
        <v>50</v>
      </c>
      <c r="G73" s="103">
        <f t="shared" si="8"/>
        <v>10389.5</v>
      </c>
      <c r="H73" s="32"/>
      <c r="I73" s="32"/>
      <c r="J73" s="72">
        <f t="shared" si="5"/>
        <v>10389.5</v>
      </c>
      <c r="K73" s="88">
        <v>846.8</v>
      </c>
      <c r="L73" s="94"/>
      <c r="M73" s="88"/>
      <c r="N73" s="88"/>
      <c r="O73" s="88">
        <f t="shared" si="6"/>
        <v>846.8</v>
      </c>
      <c r="P73" s="80">
        <f t="shared" si="7"/>
        <v>9542.7000000000007</v>
      </c>
    </row>
    <row r="74" spans="1:16" s="73" customFormat="1" ht="78" customHeight="1" x14ac:dyDescent="0.2">
      <c r="A74" s="236"/>
      <c r="B74" s="230"/>
      <c r="C74" s="42" t="s">
        <v>32</v>
      </c>
      <c r="D74" s="30" t="s">
        <v>342</v>
      </c>
      <c r="E74" s="41">
        <v>207.79</v>
      </c>
      <c r="F74" s="39">
        <v>50</v>
      </c>
      <c r="G74" s="103">
        <f t="shared" si="8"/>
        <v>10389.5</v>
      </c>
      <c r="H74" s="32"/>
      <c r="I74" s="32"/>
      <c r="J74" s="72">
        <f t="shared" si="5"/>
        <v>10389.5</v>
      </c>
      <c r="K74" s="88">
        <v>856.61</v>
      </c>
      <c r="L74" s="94"/>
      <c r="M74" s="88"/>
      <c r="N74" s="88"/>
      <c r="O74" s="88">
        <f t="shared" si="6"/>
        <v>856.61</v>
      </c>
      <c r="P74" s="80">
        <f t="shared" si="7"/>
        <v>9532.89</v>
      </c>
    </row>
    <row r="75" spans="1:16" s="73" customFormat="1" ht="78" customHeight="1" x14ac:dyDescent="0.2">
      <c r="A75" s="236"/>
      <c r="B75" s="230"/>
      <c r="C75" s="42" t="s">
        <v>270</v>
      </c>
      <c r="D75" s="30" t="s">
        <v>343</v>
      </c>
      <c r="E75" s="41">
        <v>235.3</v>
      </c>
      <c r="F75" s="39">
        <v>50</v>
      </c>
      <c r="G75" s="103">
        <f t="shared" si="8"/>
        <v>11765</v>
      </c>
      <c r="H75" s="32"/>
      <c r="I75" s="32"/>
      <c r="J75" s="72">
        <f t="shared" si="5"/>
        <v>11765</v>
      </c>
      <c r="K75" s="88">
        <v>1006.37</v>
      </c>
      <c r="L75" s="94"/>
      <c r="M75" s="88"/>
      <c r="N75" s="88"/>
      <c r="O75" s="88">
        <f t="shared" si="6"/>
        <v>1006.37</v>
      </c>
      <c r="P75" s="80">
        <f t="shared" si="7"/>
        <v>10758.63</v>
      </c>
    </row>
    <row r="76" spans="1:16" s="73" customFormat="1" ht="78" customHeight="1" x14ac:dyDescent="0.2">
      <c r="A76" s="236"/>
      <c r="B76" s="230"/>
      <c r="C76" s="42" t="s">
        <v>127</v>
      </c>
      <c r="D76" s="30" t="s">
        <v>344</v>
      </c>
      <c r="E76" s="41">
        <v>290.5</v>
      </c>
      <c r="F76" s="39">
        <v>50</v>
      </c>
      <c r="G76" s="103">
        <f t="shared" si="8"/>
        <v>14525</v>
      </c>
      <c r="H76" s="32"/>
      <c r="I76" s="32"/>
      <c r="J76" s="72">
        <f t="shared" si="5"/>
        <v>14525</v>
      </c>
      <c r="K76" s="88">
        <v>1934.17</v>
      </c>
      <c r="L76" s="94"/>
      <c r="M76" s="88"/>
      <c r="N76" s="88"/>
      <c r="O76" s="88">
        <f t="shared" si="6"/>
        <v>1934.17</v>
      </c>
      <c r="P76" s="80">
        <f t="shared" si="7"/>
        <v>12590.83</v>
      </c>
    </row>
    <row r="77" spans="1:16" s="73" customFormat="1" ht="78" customHeight="1" x14ac:dyDescent="0.2">
      <c r="A77" s="236"/>
      <c r="B77" s="230"/>
      <c r="C77" s="42" t="s">
        <v>128</v>
      </c>
      <c r="D77" s="30" t="s">
        <v>534</v>
      </c>
      <c r="E77" s="41">
        <v>305.86</v>
      </c>
      <c r="F77" s="39">
        <v>50</v>
      </c>
      <c r="G77" s="103">
        <f t="shared" si="8"/>
        <v>15293</v>
      </c>
      <c r="H77" s="48"/>
      <c r="I77" s="48"/>
      <c r="J77" s="72">
        <f t="shared" si="5"/>
        <v>15293</v>
      </c>
      <c r="K77" s="94">
        <v>2103.5300000000002</v>
      </c>
      <c r="L77" s="94"/>
      <c r="M77" s="88"/>
      <c r="N77" s="94"/>
      <c r="O77" s="88">
        <f t="shared" si="6"/>
        <v>2103.5300000000002</v>
      </c>
      <c r="P77" s="80">
        <f t="shared" si="7"/>
        <v>13189.47</v>
      </c>
    </row>
    <row r="78" spans="1:16" s="73" customFormat="1" ht="78" customHeight="1" x14ac:dyDescent="0.2">
      <c r="A78" s="236"/>
      <c r="B78" s="230"/>
      <c r="C78" s="246" t="s">
        <v>129</v>
      </c>
      <c r="D78" s="30" t="s">
        <v>597</v>
      </c>
      <c r="E78" s="41">
        <v>222.6</v>
      </c>
      <c r="F78" s="39">
        <v>50</v>
      </c>
      <c r="G78" s="103">
        <f t="shared" si="8"/>
        <v>11130</v>
      </c>
      <c r="H78" s="32"/>
      <c r="I78" s="32"/>
      <c r="J78" s="72">
        <f t="shared" si="5"/>
        <v>11130</v>
      </c>
      <c r="K78" s="88">
        <v>927.37</v>
      </c>
      <c r="L78" s="94"/>
      <c r="M78" s="88"/>
      <c r="N78" s="88"/>
      <c r="O78" s="88">
        <f t="shared" si="6"/>
        <v>927.37</v>
      </c>
      <c r="P78" s="80">
        <f t="shared" si="7"/>
        <v>10202.629999999999</v>
      </c>
    </row>
    <row r="79" spans="1:16" s="73" customFormat="1" ht="78" customHeight="1" x14ac:dyDescent="0.2">
      <c r="A79" s="236"/>
      <c r="B79" s="230"/>
      <c r="C79" s="247"/>
      <c r="D79" s="30" t="s">
        <v>345</v>
      </c>
      <c r="E79" s="41">
        <v>222.6</v>
      </c>
      <c r="F79" s="39">
        <v>50</v>
      </c>
      <c r="G79" s="103">
        <f t="shared" si="8"/>
        <v>11130</v>
      </c>
      <c r="H79" s="32"/>
      <c r="I79" s="32"/>
      <c r="J79" s="72">
        <f t="shared" si="5"/>
        <v>11130</v>
      </c>
      <c r="K79" s="88">
        <v>927.37</v>
      </c>
      <c r="L79" s="94"/>
      <c r="M79" s="88"/>
      <c r="N79" s="88"/>
      <c r="O79" s="88">
        <f t="shared" si="6"/>
        <v>927.37</v>
      </c>
      <c r="P79" s="80">
        <f t="shared" si="7"/>
        <v>10202.629999999999</v>
      </c>
    </row>
    <row r="80" spans="1:16" s="73" customFormat="1" ht="78" customHeight="1" x14ac:dyDescent="0.2">
      <c r="A80" s="236"/>
      <c r="B80" s="230"/>
      <c r="C80" s="247"/>
      <c r="D80" s="30" t="s">
        <v>346</v>
      </c>
      <c r="E80" s="41">
        <v>222.6</v>
      </c>
      <c r="F80" s="39">
        <v>50</v>
      </c>
      <c r="G80" s="103">
        <f t="shared" si="8"/>
        <v>11130</v>
      </c>
      <c r="H80" s="32"/>
      <c r="I80" s="32"/>
      <c r="J80" s="72">
        <f t="shared" si="5"/>
        <v>11130</v>
      </c>
      <c r="K80" s="88">
        <v>937.18</v>
      </c>
      <c r="L80" s="94"/>
      <c r="M80" s="88"/>
      <c r="N80" s="88"/>
      <c r="O80" s="88">
        <f t="shared" si="6"/>
        <v>937.18</v>
      </c>
      <c r="P80" s="80">
        <f t="shared" si="7"/>
        <v>10192.82</v>
      </c>
    </row>
    <row r="81" spans="1:16" s="73" customFormat="1" ht="78" customHeight="1" x14ac:dyDescent="0.2">
      <c r="A81" s="236"/>
      <c r="B81" s="230"/>
      <c r="C81" s="248"/>
      <c r="D81" s="30" t="s">
        <v>347</v>
      </c>
      <c r="E81" s="41">
        <v>222.6</v>
      </c>
      <c r="F81" s="39">
        <v>50</v>
      </c>
      <c r="G81" s="103">
        <f t="shared" si="8"/>
        <v>11130</v>
      </c>
      <c r="H81" s="32"/>
      <c r="I81" s="32"/>
      <c r="J81" s="72">
        <f t="shared" si="5"/>
        <v>11130</v>
      </c>
      <c r="K81" s="88">
        <v>927.37</v>
      </c>
      <c r="L81" s="94"/>
      <c r="M81" s="88"/>
      <c r="N81" s="88"/>
      <c r="O81" s="88">
        <f t="shared" si="6"/>
        <v>927.37</v>
      </c>
      <c r="P81" s="80">
        <f t="shared" si="7"/>
        <v>10202.629999999999</v>
      </c>
    </row>
    <row r="82" spans="1:16" s="73" customFormat="1" ht="78" customHeight="1" x14ac:dyDescent="0.2">
      <c r="A82" s="236"/>
      <c r="B82" s="231"/>
      <c r="C82" s="195" t="s">
        <v>129</v>
      </c>
      <c r="D82" s="30" t="s">
        <v>348</v>
      </c>
      <c r="E82" s="41">
        <v>222.6</v>
      </c>
      <c r="F82" s="39">
        <v>50</v>
      </c>
      <c r="G82" s="103">
        <f t="shared" si="8"/>
        <v>11130</v>
      </c>
      <c r="H82" s="32"/>
      <c r="I82" s="32"/>
      <c r="J82" s="72">
        <f t="shared" ref="J82:J145" si="9">SUM(G82:I82)</f>
        <v>11130</v>
      </c>
      <c r="K82" s="88">
        <v>927.37</v>
      </c>
      <c r="L82" s="94"/>
      <c r="M82" s="88"/>
      <c r="N82" s="88"/>
      <c r="O82" s="88">
        <f t="shared" si="6"/>
        <v>927.37</v>
      </c>
      <c r="P82" s="80">
        <f t="shared" si="7"/>
        <v>10202.629999999999</v>
      </c>
    </row>
    <row r="83" spans="1:16" s="73" customFormat="1" ht="78" customHeight="1" x14ac:dyDescent="0.2">
      <c r="A83" s="236"/>
      <c r="B83" s="243" t="s">
        <v>268</v>
      </c>
      <c r="C83" s="42" t="s">
        <v>130</v>
      </c>
      <c r="D83" s="30" t="s">
        <v>349</v>
      </c>
      <c r="E83" s="41">
        <v>284.89999999999998</v>
      </c>
      <c r="F83" s="39">
        <v>50</v>
      </c>
      <c r="G83" s="103">
        <f t="shared" ref="G83:G147" si="10">+E83*F83</f>
        <v>14244.999999999998</v>
      </c>
      <c r="H83" s="32"/>
      <c r="I83" s="32"/>
      <c r="J83" s="72">
        <f t="shared" si="9"/>
        <v>14244.999999999998</v>
      </c>
      <c r="K83" s="88">
        <v>1838.8</v>
      </c>
      <c r="L83" s="94"/>
      <c r="M83" s="88"/>
      <c r="N83" s="88"/>
      <c r="O83" s="88">
        <f t="shared" ref="O83:O146" si="11">+K83+L83+M83+N83</f>
        <v>1838.8</v>
      </c>
      <c r="P83" s="80">
        <f t="shared" ref="P83:P146" si="12">+J83-O83</f>
        <v>12406.199999999999</v>
      </c>
    </row>
    <row r="84" spans="1:16" s="73" customFormat="1" ht="78" customHeight="1" x14ac:dyDescent="0.2">
      <c r="A84" s="236"/>
      <c r="B84" s="244"/>
      <c r="C84" s="240" t="s">
        <v>131</v>
      </c>
      <c r="D84" s="30" t="s">
        <v>350</v>
      </c>
      <c r="E84" s="41">
        <v>222.6</v>
      </c>
      <c r="F84" s="39">
        <v>50</v>
      </c>
      <c r="G84" s="103">
        <f t="shared" si="10"/>
        <v>11130</v>
      </c>
      <c r="H84" s="32"/>
      <c r="I84" s="32"/>
      <c r="J84" s="72">
        <f t="shared" si="9"/>
        <v>11130</v>
      </c>
      <c r="K84" s="88">
        <v>937.18</v>
      </c>
      <c r="L84" s="94"/>
      <c r="M84" s="88"/>
      <c r="N84" s="88"/>
      <c r="O84" s="88">
        <f t="shared" si="11"/>
        <v>937.18</v>
      </c>
      <c r="P84" s="80">
        <f t="shared" si="12"/>
        <v>10192.82</v>
      </c>
    </row>
    <row r="85" spans="1:16" s="73" customFormat="1" ht="78" customHeight="1" x14ac:dyDescent="0.2">
      <c r="A85" s="236"/>
      <c r="B85" s="244"/>
      <c r="C85" s="241"/>
      <c r="D85" s="30" t="s">
        <v>351</v>
      </c>
      <c r="E85" s="41">
        <v>222.6</v>
      </c>
      <c r="F85" s="39">
        <v>50</v>
      </c>
      <c r="G85" s="103">
        <f t="shared" si="10"/>
        <v>11130</v>
      </c>
      <c r="H85" s="32"/>
      <c r="I85" s="32"/>
      <c r="J85" s="72">
        <f t="shared" si="9"/>
        <v>11130</v>
      </c>
      <c r="K85" s="88">
        <v>937.18</v>
      </c>
      <c r="L85" s="94"/>
      <c r="M85" s="88"/>
      <c r="N85" s="88"/>
      <c r="O85" s="88">
        <f t="shared" si="11"/>
        <v>937.18</v>
      </c>
      <c r="P85" s="80">
        <f t="shared" si="12"/>
        <v>10192.82</v>
      </c>
    </row>
    <row r="86" spans="1:16" s="73" customFormat="1" ht="78" customHeight="1" x14ac:dyDescent="0.2">
      <c r="A86" s="237"/>
      <c r="B86" s="244"/>
      <c r="C86" s="242"/>
      <c r="D86" s="30" t="s">
        <v>569</v>
      </c>
      <c r="E86" s="41">
        <v>222.6</v>
      </c>
      <c r="F86" s="39">
        <v>43</v>
      </c>
      <c r="G86" s="103">
        <f t="shared" si="10"/>
        <v>9571.7999999999993</v>
      </c>
      <c r="H86" s="32"/>
      <c r="I86" s="32"/>
      <c r="J86" s="72">
        <f t="shared" si="9"/>
        <v>9571.7999999999993</v>
      </c>
      <c r="K86" s="88">
        <v>757.84</v>
      </c>
      <c r="L86" s="94"/>
      <c r="M86" s="88"/>
      <c r="N86" s="88"/>
      <c r="O86" s="88">
        <f t="shared" si="11"/>
        <v>757.84</v>
      </c>
      <c r="P86" s="80">
        <f t="shared" si="12"/>
        <v>8813.9599999999991</v>
      </c>
    </row>
    <row r="87" spans="1:16" s="73" customFormat="1" ht="78" customHeight="1" x14ac:dyDescent="0.2">
      <c r="A87" s="235" t="s">
        <v>126</v>
      </c>
      <c r="B87" s="244"/>
      <c r="C87" s="240" t="s">
        <v>132</v>
      </c>
      <c r="D87" s="30" t="s">
        <v>352</v>
      </c>
      <c r="E87" s="41">
        <v>231.1</v>
      </c>
      <c r="F87" s="39">
        <v>50</v>
      </c>
      <c r="G87" s="103">
        <f t="shared" si="10"/>
        <v>11555</v>
      </c>
      <c r="H87" s="32"/>
      <c r="I87" s="32"/>
      <c r="J87" s="72">
        <f t="shared" si="9"/>
        <v>11555</v>
      </c>
      <c r="K87" s="88">
        <v>983.51</v>
      </c>
      <c r="L87" s="94"/>
      <c r="M87" s="88"/>
      <c r="N87" s="88"/>
      <c r="O87" s="88">
        <f t="shared" si="11"/>
        <v>983.51</v>
      </c>
      <c r="P87" s="80">
        <f t="shared" si="12"/>
        <v>10571.49</v>
      </c>
    </row>
    <row r="88" spans="1:16" s="73" customFormat="1" ht="78" customHeight="1" x14ac:dyDescent="0.2">
      <c r="A88" s="236"/>
      <c r="B88" s="245"/>
      <c r="C88" s="242"/>
      <c r="D88" s="30" t="s">
        <v>353</v>
      </c>
      <c r="E88" s="41">
        <v>231.1</v>
      </c>
      <c r="F88" s="39">
        <v>50</v>
      </c>
      <c r="G88" s="103">
        <f t="shared" si="10"/>
        <v>11555</v>
      </c>
      <c r="H88" s="32"/>
      <c r="I88" s="32"/>
      <c r="J88" s="72">
        <f t="shared" si="9"/>
        <v>11555</v>
      </c>
      <c r="K88" s="88">
        <v>983.51</v>
      </c>
      <c r="L88" s="94"/>
      <c r="M88" s="88"/>
      <c r="N88" s="88"/>
      <c r="O88" s="88">
        <f t="shared" si="11"/>
        <v>983.51</v>
      </c>
      <c r="P88" s="80">
        <f t="shared" si="12"/>
        <v>10571.49</v>
      </c>
    </row>
    <row r="89" spans="1:16" s="217" customFormat="1" ht="78" customHeight="1" x14ac:dyDescent="0.2">
      <c r="A89" s="236"/>
      <c r="B89" s="229" t="s">
        <v>133</v>
      </c>
      <c r="C89" s="42" t="s">
        <v>557</v>
      </c>
      <c r="D89" s="30" t="s">
        <v>336</v>
      </c>
      <c r="E89" s="41">
        <v>400</v>
      </c>
      <c r="F89" s="214">
        <v>50</v>
      </c>
      <c r="G89" s="215">
        <f>+E89*F89</f>
        <v>20000</v>
      </c>
      <c r="H89" s="48"/>
      <c r="I89" s="219"/>
      <c r="J89" s="216">
        <f>SUM(G89:I89)</f>
        <v>20000</v>
      </c>
      <c r="K89" s="94">
        <v>3762.32</v>
      </c>
      <c r="L89" s="94"/>
      <c r="M89" s="94"/>
      <c r="N89" s="48">
        <v>10000</v>
      </c>
      <c r="O89" s="94">
        <f t="shared" si="11"/>
        <v>13762.32</v>
      </c>
      <c r="P89" s="220">
        <f t="shared" si="12"/>
        <v>6237.68</v>
      </c>
    </row>
    <row r="90" spans="1:16" s="217" customFormat="1" ht="78" customHeight="1" x14ac:dyDescent="0.2">
      <c r="A90" s="236"/>
      <c r="B90" s="230"/>
      <c r="C90" s="240" t="s">
        <v>36</v>
      </c>
      <c r="D90" s="49" t="s">
        <v>354</v>
      </c>
      <c r="E90" s="50">
        <v>307.7</v>
      </c>
      <c r="F90" s="214">
        <v>50</v>
      </c>
      <c r="G90" s="215">
        <f t="shared" si="10"/>
        <v>15385</v>
      </c>
      <c r="H90" s="48"/>
      <c r="J90" s="216">
        <f>SUM(G90:I90)</f>
        <v>15385</v>
      </c>
      <c r="K90" s="94">
        <v>2132.65</v>
      </c>
      <c r="L90" s="94"/>
      <c r="M90" s="94"/>
      <c r="N90" s="48">
        <v>5000</v>
      </c>
      <c r="O90" s="94">
        <f t="shared" si="11"/>
        <v>7132.65</v>
      </c>
      <c r="P90" s="220">
        <f t="shared" si="12"/>
        <v>8252.35</v>
      </c>
    </row>
    <row r="91" spans="1:16" s="73" customFormat="1" ht="78" customHeight="1" x14ac:dyDescent="0.2">
      <c r="A91" s="236"/>
      <c r="B91" s="230"/>
      <c r="C91" s="241"/>
      <c r="D91" s="30" t="s">
        <v>355</v>
      </c>
      <c r="E91" s="41">
        <v>307.7</v>
      </c>
      <c r="F91" s="39">
        <v>50</v>
      </c>
      <c r="G91" s="103">
        <f t="shared" si="10"/>
        <v>15385</v>
      </c>
      <c r="H91" s="32"/>
      <c r="I91" s="32"/>
      <c r="J91" s="72">
        <f t="shared" si="9"/>
        <v>15385</v>
      </c>
      <c r="K91" s="88">
        <v>2132.65</v>
      </c>
      <c r="L91" s="94"/>
      <c r="M91" s="88"/>
      <c r="N91" s="88"/>
      <c r="O91" s="88">
        <f t="shared" si="11"/>
        <v>2132.65</v>
      </c>
      <c r="P91" s="80">
        <f t="shared" si="12"/>
        <v>13252.35</v>
      </c>
    </row>
    <row r="92" spans="1:16" s="73" customFormat="1" ht="78" customHeight="1" x14ac:dyDescent="0.2">
      <c r="A92" s="236"/>
      <c r="B92" s="230"/>
      <c r="C92" s="242"/>
      <c r="D92" s="30" t="s">
        <v>356</v>
      </c>
      <c r="E92" s="41">
        <v>307.7</v>
      </c>
      <c r="F92" s="39">
        <v>50</v>
      </c>
      <c r="G92" s="103">
        <f t="shared" si="10"/>
        <v>15385</v>
      </c>
      <c r="H92" s="32"/>
      <c r="I92" s="32"/>
      <c r="J92" s="72">
        <f t="shared" si="9"/>
        <v>15385</v>
      </c>
      <c r="K92" s="88">
        <v>2132.65</v>
      </c>
      <c r="L92" s="94"/>
      <c r="M92" s="88"/>
      <c r="N92" s="88"/>
      <c r="O92" s="88">
        <f t="shared" si="11"/>
        <v>2132.65</v>
      </c>
      <c r="P92" s="80">
        <f t="shared" si="12"/>
        <v>13252.35</v>
      </c>
    </row>
    <row r="93" spans="1:16" s="73" customFormat="1" ht="78" customHeight="1" x14ac:dyDescent="0.2">
      <c r="A93" s="236"/>
      <c r="B93" s="230"/>
      <c r="C93" s="42" t="s">
        <v>37</v>
      </c>
      <c r="D93" s="30" t="s">
        <v>357</v>
      </c>
      <c r="E93" s="41">
        <v>290.52999999999997</v>
      </c>
      <c r="F93" s="39">
        <v>50</v>
      </c>
      <c r="G93" s="103">
        <f t="shared" si="10"/>
        <v>14526.499999999998</v>
      </c>
      <c r="H93" s="32"/>
      <c r="I93" s="32"/>
      <c r="J93" s="72">
        <f t="shared" si="9"/>
        <v>14526.499999999998</v>
      </c>
      <c r="K93" s="88">
        <v>1934.41</v>
      </c>
      <c r="L93" s="94"/>
      <c r="M93" s="88"/>
      <c r="N93" s="88"/>
      <c r="O93" s="88">
        <f t="shared" si="11"/>
        <v>1934.41</v>
      </c>
      <c r="P93" s="80">
        <f t="shared" si="12"/>
        <v>12592.089999999998</v>
      </c>
    </row>
    <row r="94" spans="1:16" s="73" customFormat="1" ht="78" customHeight="1" x14ac:dyDescent="0.2">
      <c r="A94" s="236"/>
      <c r="B94" s="230"/>
      <c r="C94" s="240" t="s">
        <v>220</v>
      </c>
      <c r="D94" s="30" t="s">
        <v>609</v>
      </c>
      <c r="E94" s="41">
        <v>230.5</v>
      </c>
      <c r="F94" s="39">
        <v>50</v>
      </c>
      <c r="G94" s="103">
        <f t="shared" si="10"/>
        <v>11525</v>
      </c>
      <c r="H94" s="32"/>
      <c r="I94" s="32"/>
      <c r="J94" s="72">
        <f t="shared" si="9"/>
        <v>11525</v>
      </c>
      <c r="K94" s="88">
        <v>980.21</v>
      </c>
      <c r="L94" s="94"/>
      <c r="M94" s="88"/>
      <c r="N94" s="88"/>
      <c r="O94" s="88">
        <f t="shared" si="11"/>
        <v>980.21</v>
      </c>
      <c r="P94" s="80">
        <f t="shared" si="12"/>
        <v>10544.79</v>
      </c>
    </row>
    <row r="95" spans="1:16" s="73" customFormat="1" ht="78" customHeight="1" x14ac:dyDescent="0.2">
      <c r="A95" s="236"/>
      <c r="B95" s="231"/>
      <c r="C95" s="242"/>
      <c r="D95" s="30" t="s">
        <v>358</v>
      </c>
      <c r="E95" s="31">
        <v>230.5</v>
      </c>
      <c r="F95" s="39">
        <v>50</v>
      </c>
      <c r="G95" s="103">
        <f t="shared" si="10"/>
        <v>11525</v>
      </c>
      <c r="H95" s="32"/>
      <c r="I95" s="32"/>
      <c r="J95" s="72">
        <f t="shared" si="9"/>
        <v>11525</v>
      </c>
      <c r="K95" s="88">
        <v>980.21</v>
      </c>
      <c r="L95" s="94"/>
      <c r="M95" s="88"/>
      <c r="N95" s="88"/>
      <c r="O95" s="88">
        <f t="shared" si="11"/>
        <v>980.21</v>
      </c>
      <c r="P95" s="80">
        <f t="shared" si="12"/>
        <v>10544.79</v>
      </c>
    </row>
    <row r="96" spans="1:16" s="73" customFormat="1" ht="78" customHeight="1" x14ac:dyDescent="0.2">
      <c r="A96" s="236"/>
      <c r="B96" s="229" t="s">
        <v>83</v>
      </c>
      <c r="C96" s="42" t="s">
        <v>271</v>
      </c>
      <c r="D96" s="30" t="s">
        <v>359</v>
      </c>
      <c r="E96" s="41">
        <v>423.02</v>
      </c>
      <c r="F96" s="39">
        <v>50</v>
      </c>
      <c r="G96" s="103">
        <f t="shared" si="10"/>
        <v>21151</v>
      </c>
      <c r="H96" s="32"/>
      <c r="I96" s="32"/>
      <c r="J96" s="72">
        <f t="shared" si="9"/>
        <v>21151</v>
      </c>
      <c r="K96" s="94">
        <v>4012.22</v>
      </c>
      <c r="L96" s="94"/>
      <c r="M96" s="88"/>
      <c r="N96" s="88"/>
      <c r="O96" s="88">
        <f t="shared" si="11"/>
        <v>4012.22</v>
      </c>
      <c r="P96" s="80">
        <f t="shared" si="12"/>
        <v>17138.78</v>
      </c>
    </row>
    <row r="97" spans="1:16" s="73" customFormat="1" ht="78" customHeight="1" x14ac:dyDescent="0.2">
      <c r="A97" s="236"/>
      <c r="B97" s="230"/>
      <c r="C97" s="42" t="s">
        <v>61</v>
      </c>
      <c r="D97" s="30" t="s">
        <v>360</v>
      </c>
      <c r="E97" s="31">
        <v>243.9</v>
      </c>
      <c r="F97" s="39">
        <v>50</v>
      </c>
      <c r="G97" s="103">
        <f t="shared" si="10"/>
        <v>12195</v>
      </c>
      <c r="H97" s="32"/>
      <c r="I97" s="32"/>
      <c r="J97" s="72">
        <f t="shared" si="9"/>
        <v>12195</v>
      </c>
      <c r="K97" s="88">
        <v>1053.08</v>
      </c>
      <c r="L97" s="94"/>
      <c r="M97" s="88"/>
      <c r="N97" s="88"/>
      <c r="O97" s="88">
        <f t="shared" si="11"/>
        <v>1053.08</v>
      </c>
      <c r="P97" s="80">
        <f t="shared" si="12"/>
        <v>11141.92</v>
      </c>
    </row>
    <row r="98" spans="1:16" s="73" customFormat="1" ht="78" customHeight="1" x14ac:dyDescent="0.2">
      <c r="A98" s="236"/>
      <c r="B98" s="230"/>
      <c r="C98" s="185" t="s">
        <v>62</v>
      </c>
      <c r="D98" s="30" t="s">
        <v>361</v>
      </c>
      <c r="E98" s="31">
        <v>211.27</v>
      </c>
      <c r="F98" s="39">
        <v>50</v>
      </c>
      <c r="G98" s="103">
        <f t="shared" si="10"/>
        <v>10563.5</v>
      </c>
      <c r="H98" s="32"/>
      <c r="I98" s="32"/>
      <c r="J98" s="72">
        <f t="shared" si="9"/>
        <v>10563.5</v>
      </c>
      <c r="K98" s="88">
        <v>875.53</v>
      </c>
      <c r="L98" s="94"/>
      <c r="M98" s="88"/>
      <c r="N98" s="88"/>
      <c r="O98" s="88">
        <f t="shared" si="11"/>
        <v>875.53</v>
      </c>
      <c r="P98" s="80">
        <f t="shared" si="12"/>
        <v>9687.9699999999993</v>
      </c>
    </row>
    <row r="99" spans="1:16" s="73" customFormat="1" ht="78" customHeight="1" x14ac:dyDescent="0.2">
      <c r="A99" s="236"/>
      <c r="B99" s="231"/>
      <c r="C99" s="185" t="s">
        <v>62</v>
      </c>
      <c r="D99" s="30" t="s">
        <v>362</v>
      </c>
      <c r="E99" s="31">
        <v>211.27</v>
      </c>
      <c r="F99" s="39">
        <v>50</v>
      </c>
      <c r="G99" s="103">
        <f t="shared" si="10"/>
        <v>10563.5</v>
      </c>
      <c r="H99" s="32"/>
      <c r="I99" s="32"/>
      <c r="J99" s="72">
        <f t="shared" si="9"/>
        <v>10563.5</v>
      </c>
      <c r="K99" s="88">
        <v>875.53</v>
      </c>
      <c r="L99" s="94"/>
      <c r="M99" s="88"/>
      <c r="N99" s="88"/>
      <c r="O99" s="88">
        <f t="shared" si="11"/>
        <v>875.53</v>
      </c>
      <c r="P99" s="80">
        <f t="shared" si="12"/>
        <v>9687.9699999999993</v>
      </c>
    </row>
    <row r="100" spans="1:16" s="73" customFormat="1" ht="78" customHeight="1" x14ac:dyDescent="0.2">
      <c r="A100" s="236"/>
      <c r="B100" s="229" t="s">
        <v>83</v>
      </c>
      <c r="C100" s="185" t="s">
        <v>62</v>
      </c>
      <c r="D100" s="30" t="s">
        <v>363</v>
      </c>
      <c r="E100" s="31">
        <v>211.27</v>
      </c>
      <c r="F100" s="39">
        <v>50</v>
      </c>
      <c r="G100" s="103">
        <f t="shared" si="10"/>
        <v>10563.5</v>
      </c>
      <c r="H100" s="32"/>
      <c r="I100" s="32"/>
      <c r="J100" s="72">
        <f t="shared" si="9"/>
        <v>10563.5</v>
      </c>
      <c r="K100" s="88">
        <v>865.73</v>
      </c>
      <c r="L100" s="94"/>
      <c r="M100" s="88"/>
      <c r="N100" s="88"/>
      <c r="O100" s="88">
        <f t="shared" si="11"/>
        <v>865.73</v>
      </c>
      <c r="P100" s="80">
        <f t="shared" si="12"/>
        <v>9697.77</v>
      </c>
    </row>
    <row r="101" spans="1:16" s="73" customFormat="1" ht="78" customHeight="1" x14ac:dyDescent="0.2">
      <c r="A101" s="236"/>
      <c r="B101" s="230"/>
      <c r="C101" s="42" t="s">
        <v>106</v>
      </c>
      <c r="D101" s="30" t="s">
        <v>364</v>
      </c>
      <c r="E101" s="51">
        <v>138.30000000000001</v>
      </c>
      <c r="F101" s="39">
        <v>25</v>
      </c>
      <c r="G101" s="103">
        <f t="shared" si="10"/>
        <v>3457.5000000000005</v>
      </c>
      <c r="H101" s="32"/>
      <c r="I101" s="32"/>
      <c r="J101" s="72">
        <f t="shared" si="9"/>
        <v>3457.5000000000005</v>
      </c>
      <c r="K101" s="88">
        <v>54.47</v>
      </c>
      <c r="L101" s="94"/>
      <c r="M101" s="88"/>
      <c r="N101" s="88"/>
      <c r="O101" s="88">
        <f t="shared" si="11"/>
        <v>54.47</v>
      </c>
      <c r="P101" s="80">
        <f t="shared" si="12"/>
        <v>3403.0300000000007</v>
      </c>
    </row>
    <row r="102" spans="1:16" s="73" customFormat="1" ht="78" customHeight="1" x14ac:dyDescent="0.2">
      <c r="A102" s="236"/>
      <c r="B102" s="230"/>
      <c r="C102" s="42" t="s">
        <v>134</v>
      </c>
      <c r="D102" s="30" t="s">
        <v>365</v>
      </c>
      <c r="E102" s="31">
        <v>116.96</v>
      </c>
      <c r="F102" s="39">
        <v>50</v>
      </c>
      <c r="G102" s="103">
        <f t="shared" si="10"/>
        <v>5848</v>
      </c>
      <c r="H102" s="32"/>
      <c r="I102" s="32"/>
      <c r="J102" s="72">
        <f t="shared" si="9"/>
        <v>5848</v>
      </c>
      <c r="K102" s="88">
        <v>207.43</v>
      </c>
      <c r="L102" s="94"/>
      <c r="M102" s="88"/>
      <c r="N102" s="88"/>
      <c r="O102" s="88">
        <f t="shared" si="11"/>
        <v>207.43</v>
      </c>
      <c r="P102" s="80">
        <f t="shared" si="12"/>
        <v>5640.57</v>
      </c>
    </row>
    <row r="103" spans="1:16" s="73" customFormat="1" ht="78" customHeight="1" x14ac:dyDescent="0.2">
      <c r="A103" s="236"/>
      <c r="B103" s="230"/>
      <c r="C103" s="42" t="s">
        <v>135</v>
      </c>
      <c r="D103" s="30" t="s">
        <v>366</v>
      </c>
      <c r="E103" s="31">
        <v>152.06</v>
      </c>
      <c r="F103" s="39">
        <v>50</v>
      </c>
      <c r="G103" s="103">
        <f t="shared" si="10"/>
        <v>7603</v>
      </c>
      <c r="H103" s="32"/>
      <c r="I103" s="32"/>
      <c r="J103" s="72">
        <f t="shared" si="9"/>
        <v>7603</v>
      </c>
      <c r="K103" s="88">
        <v>356.16</v>
      </c>
      <c r="L103" s="94"/>
      <c r="M103" s="88"/>
      <c r="N103" s="88"/>
      <c r="O103" s="88">
        <f t="shared" si="11"/>
        <v>356.16</v>
      </c>
      <c r="P103" s="80">
        <f t="shared" si="12"/>
        <v>7246.84</v>
      </c>
    </row>
    <row r="104" spans="1:16" s="73" customFormat="1" ht="78" customHeight="1" x14ac:dyDescent="0.2">
      <c r="A104" s="237"/>
      <c r="B104" s="230"/>
      <c r="C104" s="42" t="s">
        <v>137</v>
      </c>
      <c r="D104" s="30" t="s">
        <v>367</v>
      </c>
      <c r="E104" s="31">
        <v>273.3</v>
      </c>
      <c r="F104" s="39">
        <v>50</v>
      </c>
      <c r="G104" s="103">
        <f t="shared" si="10"/>
        <v>13665</v>
      </c>
      <c r="H104" s="32"/>
      <c r="I104" s="32"/>
      <c r="J104" s="72">
        <f t="shared" si="9"/>
        <v>13665</v>
      </c>
      <c r="K104" s="88">
        <v>1514.79</v>
      </c>
      <c r="L104" s="94"/>
      <c r="M104" s="88"/>
      <c r="N104" s="88"/>
      <c r="O104" s="88">
        <f t="shared" si="11"/>
        <v>1514.79</v>
      </c>
      <c r="P104" s="80">
        <f t="shared" si="12"/>
        <v>12150.21</v>
      </c>
    </row>
    <row r="105" spans="1:16" s="73" customFormat="1" ht="78" customHeight="1" x14ac:dyDescent="0.2">
      <c r="A105" s="235" t="s">
        <v>126</v>
      </c>
      <c r="B105" s="230"/>
      <c r="C105" s="45" t="s">
        <v>138</v>
      </c>
      <c r="D105" s="39" t="s">
        <v>102</v>
      </c>
      <c r="E105" s="31">
        <v>273.3</v>
      </c>
      <c r="F105" s="39">
        <v>0</v>
      </c>
      <c r="G105" s="74">
        <f t="shared" si="10"/>
        <v>0</v>
      </c>
      <c r="H105" s="74"/>
      <c r="I105" s="74"/>
      <c r="J105" s="72">
        <f t="shared" si="9"/>
        <v>0</v>
      </c>
      <c r="K105" s="74">
        <v>0</v>
      </c>
      <c r="L105" s="74"/>
      <c r="M105" s="74"/>
      <c r="N105" s="74"/>
      <c r="O105" s="88">
        <f t="shared" si="11"/>
        <v>0</v>
      </c>
      <c r="P105" s="80">
        <f t="shared" si="12"/>
        <v>0</v>
      </c>
    </row>
    <row r="106" spans="1:16" s="73" customFormat="1" ht="78" customHeight="1" x14ac:dyDescent="0.2">
      <c r="A106" s="236"/>
      <c r="B106" s="230"/>
      <c r="C106" s="42" t="s">
        <v>136</v>
      </c>
      <c r="D106" s="30" t="s">
        <v>369</v>
      </c>
      <c r="E106" s="31">
        <v>216.86</v>
      </c>
      <c r="F106" s="39">
        <v>50</v>
      </c>
      <c r="G106" s="103">
        <f t="shared" si="10"/>
        <v>10843</v>
      </c>
      <c r="H106" s="32"/>
      <c r="I106" s="32"/>
      <c r="J106" s="72">
        <f t="shared" si="9"/>
        <v>10843</v>
      </c>
      <c r="K106" s="88">
        <v>906.01</v>
      </c>
      <c r="L106" s="94"/>
      <c r="M106" s="88"/>
      <c r="N106" s="88"/>
      <c r="O106" s="88">
        <f t="shared" si="11"/>
        <v>906.01</v>
      </c>
      <c r="P106" s="80">
        <f t="shared" si="12"/>
        <v>9936.99</v>
      </c>
    </row>
    <row r="107" spans="1:16" s="73" customFormat="1" ht="78" customHeight="1" x14ac:dyDescent="0.2">
      <c r="A107" s="236"/>
      <c r="B107" s="231"/>
      <c r="C107" s="42" t="s">
        <v>63</v>
      </c>
      <c r="D107" s="30" t="s">
        <v>370</v>
      </c>
      <c r="E107" s="31">
        <v>206.36</v>
      </c>
      <c r="F107" s="39">
        <v>50</v>
      </c>
      <c r="G107" s="103">
        <f t="shared" si="10"/>
        <v>10318</v>
      </c>
      <c r="H107" s="32"/>
      <c r="I107" s="32"/>
      <c r="J107" s="72">
        <f t="shared" si="9"/>
        <v>10318</v>
      </c>
      <c r="K107" s="88">
        <v>848.74</v>
      </c>
      <c r="L107" s="94"/>
      <c r="M107" s="88"/>
      <c r="N107" s="88"/>
      <c r="O107" s="88">
        <f t="shared" si="11"/>
        <v>848.74</v>
      </c>
      <c r="P107" s="80">
        <f t="shared" si="12"/>
        <v>9469.26</v>
      </c>
    </row>
    <row r="108" spans="1:16" s="73" customFormat="1" ht="78" customHeight="1" x14ac:dyDescent="0.2">
      <c r="A108" s="236"/>
      <c r="B108" s="229" t="s">
        <v>140</v>
      </c>
      <c r="C108" s="42" t="s">
        <v>272</v>
      </c>
      <c r="D108" s="30" t="s">
        <v>371</v>
      </c>
      <c r="E108" s="31">
        <v>358.8</v>
      </c>
      <c r="F108" s="39">
        <v>50</v>
      </c>
      <c r="G108" s="103">
        <f t="shared" si="10"/>
        <v>17940</v>
      </c>
      <c r="H108" s="32"/>
      <c r="I108" s="32"/>
      <c r="J108" s="72">
        <f t="shared" si="9"/>
        <v>17940</v>
      </c>
      <c r="K108" s="88">
        <v>2795.41</v>
      </c>
      <c r="L108" s="94"/>
      <c r="M108" s="88"/>
      <c r="N108" s="88"/>
      <c r="O108" s="88">
        <f t="shared" si="11"/>
        <v>2795.41</v>
      </c>
      <c r="P108" s="80">
        <f t="shared" si="12"/>
        <v>15144.59</v>
      </c>
    </row>
    <row r="109" spans="1:16" s="73" customFormat="1" ht="78" customHeight="1" x14ac:dyDescent="0.2">
      <c r="A109" s="236"/>
      <c r="B109" s="231"/>
      <c r="C109" s="42" t="s">
        <v>139</v>
      </c>
      <c r="D109" s="30" t="s">
        <v>372</v>
      </c>
      <c r="E109" s="31">
        <v>243.9</v>
      </c>
      <c r="F109" s="39">
        <v>50</v>
      </c>
      <c r="G109" s="103">
        <f t="shared" si="10"/>
        <v>12195</v>
      </c>
      <c r="H109" s="32"/>
      <c r="I109" s="32"/>
      <c r="J109" s="72">
        <f t="shared" si="9"/>
        <v>12195</v>
      </c>
      <c r="K109" s="88">
        <v>1052.98</v>
      </c>
      <c r="L109" s="94"/>
      <c r="M109" s="88"/>
      <c r="N109" s="88"/>
      <c r="O109" s="88">
        <f t="shared" si="11"/>
        <v>1052.98</v>
      </c>
      <c r="P109" s="80">
        <f t="shared" si="12"/>
        <v>11142.02</v>
      </c>
    </row>
    <row r="110" spans="1:16" s="73" customFormat="1" ht="78" customHeight="1" x14ac:dyDescent="0.2">
      <c r="A110" s="237"/>
      <c r="B110" s="171" t="s">
        <v>556</v>
      </c>
      <c r="C110" s="42" t="s">
        <v>65</v>
      </c>
      <c r="D110" s="30" t="s">
        <v>374</v>
      </c>
      <c r="E110" s="31">
        <v>238.67</v>
      </c>
      <c r="F110" s="39">
        <v>50</v>
      </c>
      <c r="G110" s="103">
        <f t="shared" si="10"/>
        <v>11933.5</v>
      </c>
      <c r="H110" s="32"/>
      <c r="I110" s="32"/>
      <c r="J110" s="72">
        <f t="shared" si="9"/>
        <v>11933.5</v>
      </c>
      <c r="K110" s="88">
        <v>1024.75</v>
      </c>
      <c r="L110" s="94"/>
      <c r="M110" s="88"/>
      <c r="N110" s="88"/>
      <c r="O110" s="88">
        <f t="shared" si="11"/>
        <v>1024.75</v>
      </c>
      <c r="P110" s="80">
        <f t="shared" si="12"/>
        <v>10908.75</v>
      </c>
    </row>
    <row r="111" spans="1:16" s="73" customFormat="1" ht="78" customHeight="1" x14ac:dyDescent="0.2">
      <c r="A111" s="255" t="s">
        <v>141</v>
      </c>
      <c r="B111" s="172" t="s">
        <v>141</v>
      </c>
      <c r="C111" s="42" t="s">
        <v>266</v>
      </c>
      <c r="D111" s="30" t="s">
        <v>375</v>
      </c>
      <c r="E111" s="31">
        <v>423.02</v>
      </c>
      <c r="F111" s="39">
        <v>50</v>
      </c>
      <c r="G111" s="103">
        <f t="shared" si="10"/>
        <v>21151</v>
      </c>
      <c r="H111" s="32"/>
      <c r="I111" s="32"/>
      <c r="J111" s="72">
        <f t="shared" si="9"/>
        <v>21151</v>
      </c>
      <c r="K111" s="88">
        <v>4012.37</v>
      </c>
      <c r="L111" s="94"/>
      <c r="M111" s="88"/>
      <c r="N111" s="88"/>
      <c r="O111" s="88">
        <f t="shared" si="11"/>
        <v>4012.37</v>
      </c>
      <c r="P111" s="80">
        <f t="shared" si="12"/>
        <v>17138.63</v>
      </c>
    </row>
    <row r="112" spans="1:16" s="73" customFormat="1" ht="78" customHeight="1" x14ac:dyDescent="0.2">
      <c r="A112" s="256"/>
      <c r="B112" s="229" t="s">
        <v>142</v>
      </c>
      <c r="C112" s="52" t="s">
        <v>273</v>
      </c>
      <c r="D112" s="30" t="s">
        <v>376</v>
      </c>
      <c r="E112" s="31">
        <v>400</v>
      </c>
      <c r="F112" s="39">
        <v>50</v>
      </c>
      <c r="G112" s="103">
        <f t="shared" si="10"/>
        <v>20000</v>
      </c>
      <c r="H112" s="32"/>
      <c r="I112" s="32"/>
      <c r="J112" s="72">
        <f t="shared" si="9"/>
        <v>20000</v>
      </c>
      <c r="K112" s="88">
        <v>3762.31</v>
      </c>
      <c r="L112" s="94"/>
      <c r="M112" s="88"/>
      <c r="N112" s="88"/>
      <c r="O112" s="88">
        <f t="shared" si="11"/>
        <v>3762.31</v>
      </c>
      <c r="P112" s="80">
        <f t="shared" si="12"/>
        <v>16237.69</v>
      </c>
    </row>
    <row r="113" spans="1:16" s="73" customFormat="1" ht="78" customHeight="1" x14ac:dyDescent="0.2">
      <c r="A113" s="256"/>
      <c r="B113" s="230"/>
      <c r="C113" s="42" t="s">
        <v>65</v>
      </c>
      <c r="D113" s="30" t="s">
        <v>377</v>
      </c>
      <c r="E113" s="38">
        <v>238.67</v>
      </c>
      <c r="F113" s="39">
        <v>50</v>
      </c>
      <c r="G113" s="103">
        <f t="shared" si="10"/>
        <v>11933.5</v>
      </c>
      <c r="H113" s="32"/>
      <c r="I113" s="32"/>
      <c r="J113" s="72">
        <f t="shared" si="9"/>
        <v>11933.5</v>
      </c>
      <c r="K113" s="88">
        <v>1024.75</v>
      </c>
      <c r="L113" s="94"/>
      <c r="M113" s="88"/>
      <c r="N113" s="88"/>
      <c r="O113" s="88">
        <f t="shared" si="11"/>
        <v>1024.75</v>
      </c>
      <c r="P113" s="80">
        <f t="shared" si="12"/>
        <v>10908.75</v>
      </c>
    </row>
    <row r="114" spans="1:16" s="73" customFormat="1" ht="78" customHeight="1" x14ac:dyDescent="0.2">
      <c r="A114" s="256"/>
      <c r="B114" s="231"/>
      <c r="C114" s="46" t="s">
        <v>110</v>
      </c>
      <c r="D114" s="30" t="s">
        <v>592</v>
      </c>
      <c r="E114" s="31">
        <v>268</v>
      </c>
      <c r="F114" s="39">
        <v>45</v>
      </c>
      <c r="G114" s="103">
        <f t="shared" si="10"/>
        <v>12060</v>
      </c>
      <c r="H114" s="32"/>
      <c r="I114" s="32"/>
      <c r="J114" s="72">
        <f t="shared" si="9"/>
        <v>12060</v>
      </c>
      <c r="K114" s="88">
        <v>1150.3699999999999</v>
      </c>
      <c r="L114" s="94"/>
      <c r="M114" s="88"/>
      <c r="N114" s="88"/>
      <c r="O114" s="88">
        <f t="shared" si="11"/>
        <v>1150.3699999999999</v>
      </c>
      <c r="P114" s="80">
        <f t="shared" si="12"/>
        <v>10909.630000000001</v>
      </c>
    </row>
    <row r="115" spans="1:16" s="73" customFormat="1" ht="78" customHeight="1" x14ac:dyDescent="0.2">
      <c r="A115" s="256"/>
      <c r="B115" s="117" t="s">
        <v>38</v>
      </c>
      <c r="C115" s="42" t="s">
        <v>274</v>
      </c>
      <c r="D115" s="30" t="s">
        <v>378</v>
      </c>
      <c r="E115" s="31">
        <v>358.8</v>
      </c>
      <c r="F115" s="39">
        <v>50</v>
      </c>
      <c r="G115" s="103">
        <f t="shared" si="10"/>
        <v>17940</v>
      </c>
      <c r="H115" s="32"/>
      <c r="I115" s="32"/>
      <c r="J115" s="72">
        <f t="shared" si="9"/>
        <v>17940</v>
      </c>
      <c r="K115" s="88">
        <v>2795.41</v>
      </c>
      <c r="L115" s="94"/>
      <c r="M115" s="88"/>
      <c r="N115" s="88"/>
      <c r="O115" s="88">
        <f t="shared" si="11"/>
        <v>2795.41</v>
      </c>
      <c r="P115" s="80">
        <f t="shared" si="12"/>
        <v>15144.59</v>
      </c>
    </row>
    <row r="116" spans="1:16" s="73" customFormat="1" ht="78" customHeight="1" x14ac:dyDescent="0.2">
      <c r="A116" s="256"/>
      <c r="B116" s="117" t="s">
        <v>143</v>
      </c>
      <c r="C116" s="42" t="s">
        <v>275</v>
      </c>
      <c r="D116" s="30" t="s">
        <v>379</v>
      </c>
      <c r="E116" s="31">
        <v>400</v>
      </c>
      <c r="F116" s="39">
        <v>50</v>
      </c>
      <c r="G116" s="103">
        <f t="shared" si="10"/>
        <v>20000</v>
      </c>
      <c r="H116" s="32"/>
      <c r="I116" s="32"/>
      <c r="J116" s="72">
        <f t="shared" si="9"/>
        <v>20000</v>
      </c>
      <c r="K116" s="88">
        <v>3762.31</v>
      </c>
      <c r="L116" s="94"/>
      <c r="M116" s="88"/>
      <c r="N116" s="88"/>
      <c r="O116" s="88">
        <f t="shared" si="11"/>
        <v>3762.31</v>
      </c>
      <c r="P116" s="80">
        <f t="shared" si="12"/>
        <v>16237.69</v>
      </c>
    </row>
    <row r="117" spans="1:16" s="73" customFormat="1" ht="78" customHeight="1" x14ac:dyDescent="0.2">
      <c r="A117" s="256"/>
      <c r="B117" s="229" t="s">
        <v>39</v>
      </c>
      <c r="C117" s="42" t="s">
        <v>276</v>
      </c>
      <c r="D117" s="30" t="s">
        <v>380</v>
      </c>
      <c r="E117" s="31">
        <v>449.95</v>
      </c>
      <c r="F117" s="39">
        <v>50</v>
      </c>
      <c r="G117" s="103">
        <f t="shared" si="10"/>
        <v>22497.5</v>
      </c>
      <c r="H117" s="32"/>
      <c r="I117" s="32"/>
      <c r="J117" s="72">
        <f t="shared" si="9"/>
        <v>22497.5</v>
      </c>
      <c r="K117" s="88">
        <v>4299.92</v>
      </c>
      <c r="L117" s="94"/>
      <c r="M117" s="88"/>
      <c r="N117" s="88"/>
      <c r="O117" s="88">
        <f t="shared" si="11"/>
        <v>4299.92</v>
      </c>
      <c r="P117" s="80">
        <f t="shared" si="12"/>
        <v>18197.580000000002</v>
      </c>
    </row>
    <row r="118" spans="1:16" s="73" customFormat="1" ht="78" customHeight="1" x14ac:dyDescent="0.2">
      <c r="A118" s="256"/>
      <c r="B118" s="230"/>
      <c r="C118" s="42" t="s">
        <v>144</v>
      </c>
      <c r="D118" s="30" t="s">
        <v>381</v>
      </c>
      <c r="E118" s="31">
        <v>320</v>
      </c>
      <c r="F118" s="39">
        <v>50</v>
      </c>
      <c r="G118" s="103">
        <f t="shared" si="10"/>
        <v>16000</v>
      </c>
      <c r="H118" s="32"/>
      <c r="I118" s="32"/>
      <c r="J118" s="72">
        <f t="shared" si="9"/>
        <v>16000</v>
      </c>
      <c r="K118" s="88">
        <v>2327.92</v>
      </c>
      <c r="L118" s="94"/>
      <c r="M118" s="88"/>
      <c r="N118" s="88"/>
      <c r="O118" s="88">
        <f t="shared" si="11"/>
        <v>2327.92</v>
      </c>
      <c r="P118" s="80">
        <f t="shared" si="12"/>
        <v>13672.08</v>
      </c>
    </row>
    <row r="119" spans="1:16" s="73" customFormat="1" ht="78" customHeight="1" x14ac:dyDescent="0.2">
      <c r="A119" s="256"/>
      <c r="B119" s="230"/>
      <c r="C119" s="46" t="s">
        <v>34</v>
      </c>
      <c r="D119" s="30" t="s">
        <v>382</v>
      </c>
      <c r="E119" s="31">
        <v>206</v>
      </c>
      <c r="F119" s="39">
        <v>50</v>
      </c>
      <c r="G119" s="103">
        <f t="shared" si="10"/>
        <v>10300</v>
      </c>
      <c r="H119" s="32"/>
      <c r="I119" s="32"/>
      <c r="J119" s="72">
        <f t="shared" si="9"/>
        <v>10300</v>
      </c>
      <c r="K119" s="88">
        <v>1130.42</v>
      </c>
      <c r="L119" s="94"/>
      <c r="M119" s="88"/>
      <c r="N119" s="88"/>
      <c r="O119" s="88">
        <f t="shared" si="11"/>
        <v>1130.42</v>
      </c>
      <c r="P119" s="80">
        <f t="shared" si="12"/>
        <v>9169.58</v>
      </c>
    </row>
    <row r="120" spans="1:16" s="73" customFormat="1" ht="78" customHeight="1" x14ac:dyDescent="0.2">
      <c r="A120" s="256"/>
      <c r="B120" s="230"/>
      <c r="C120" s="46" t="s">
        <v>139</v>
      </c>
      <c r="D120" s="30" t="s">
        <v>383</v>
      </c>
      <c r="E120" s="31">
        <v>243.96</v>
      </c>
      <c r="F120" s="39">
        <v>50</v>
      </c>
      <c r="G120" s="103">
        <f t="shared" si="10"/>
        <v>12198</v>
      </c>
      <c r="H120" s="32"/>
      <c r="I120" s="32"/>
      <c r="J120" s="72">
        <f t="shared" si="9"/>
        <v>12198</v>
      </c>
      <c r="K120" s="88">
        <v>1053.04</v>
      </c>
      <c r="L120" s="94"/>
      <c r="M120" s="88"/>
      <c r="N120" s="88"/>
      <c r="O120" s="88">
        <f t="shared" si="11"/>
        <v>1053.04</v>
      </c>
      <c r="P120" s="80">
        <f t="shared" si="12"/>
        <v>11144.96</v>
      </c>
    </row>
    <row r="121" spans="1:16" s="73" customFormat="1" ht="78" customHeight="1" x14ac:dyDescent="0.2">
      <c r="A121" s="256"/>
      <c r="B121" s="230"/>
      <c r="C121" s="42" t="s">
        <v>145</v>
      </c>
      <c r="D121" s="30" t="s">
        <v>384</v>
      </c>
      <c r="E121" s="31">
        <v>243.9</v>
      </c>
      <c r="F121" s="39">
        <v>50</v>
      </c>
      <c r="G121" s="103">
        <f t="shared" si="10"/>
        <v>12195</v>
      </c>
      <c r="H121" s="32"/>
      <c r="I121" s="32"/>
      <c r="J121" s="72">
        <f t="shared" si="9"/>
        <v>12195</v>
      </c>
      <c r="K121" s="88">
        <v>1053.17</v>
      </c>
      <c r="L121" s="94"/>
      <c r="M121" s="88"/>
      <c r="N121" s="88"/>
      <c r="O121" s="88">
        <f t="shared" si="11"/>
        <v>1053.17</v>
      </c>
      <c r="P121" s="80">
        <f t="shared" si="12"/>
        <v>11141.83</v>
      </c>
    </row>
    <row r="122" spans="1:16" s="73" customFormat="1" ht="78" customHeight="1" x14ac:dyDescent="0.2">
      <c r="A122" s="257"/>
      <c r="B122" s="231"/>
      <c r="C122" s="46" t="s">
        <v>105</v>
      </c>
      <c r="D122" s="30" t="s">
        <v>385</v>
      </c>
      <c r="E122" s="31">
        <v>290.52999999999997</v>
      </c>
      <c r="F122" s="39">
        <v>50</v>
      </c>
      <c r="G122" s="103">
        <f t="shared" si="10"/>
        <v>14526.499999999998</v>
      </c>
      <c r="H122" s="32"/>
      <c r="I122" s="32"/>
      <c r="J122" s="72">
        <f t="shared" si="9"/>
        <v>14526.499999999998</v>
      </c>
      <c r="K122" s="88">
        <v>1907.22</v>
      </c>
      <c r="L122" s="94"/>
      <c r="M122" s="88"/>
      <c r="N122" s="88"/>
      <c r="O122" s="88">
        <f t="shared" si="11"/>
        <v>1907.22</v>
      </c>
      <c r="P122" s="80">
        <f t="shared" si="12"/>
        <v>12619.279999999999</v>
      </c>
    </row>
    <row r="123" spans="1:16" s="217" customFormat="1" ht="78" customHeight="1" x14ac:dyDescent="0.2">
      <c r="A123" s="255" t="s">
        <v>141</v>
      </c>
      <c r="B123" s="229" t="s">
        <v>39</v>
      </c>
      <c r="C123" s="42" t="s">
        <v>146</v>
      </c>
      <c r="D123" s="30" t="s">
        <v>621</v>
      </c>
      <c r="E123" s="53">
        <v>206</v>
      </c>
      <c r="F123" s="214">
        <v>8</v>
      </c>
      <c r="G123" s="215">
        <f t="shared" si="10"/>
        <v>1648</v>
      </c>
      <c r="H123" s="48"/>
      <c r="I123" s="48"/>
      <c r="J123" s="216">
        <f t="shared" si="9"/>
        <v>1648</v>
      </c>
      <c r="K123" s="94">
        <v>0</v>
      </c>
      <c r="L123" s="94"/>
      <c r="M123" s="94"/>
      <c r="N123" s="94"/>
      <c r="O123" s="88">
        <f t="shared" si="11"/>
        <v>0</v>
      </c>
      <c r="P123" s="80">
        <f t="shared" si="12"/>
        <v>1648</v>
      </c>
    </row>
    <row r="124" spans="1:16" s="73" customFormat="1" ht="78" customHeight="1" x14ac:dyDescent="0.2">
      <c r="A124" s="256"/>
      <c r="B124" s="230"/>
      <c r="C124" s="42" t="s">
        <v>40</v>
      </c>
      <c r="D124" s="30" t="s">
        <v>386</v>
      </c>
      <c r="E124" s="31">
        <v>427.7</v>
      </c>
      <c r="F124" s="39">
        <v>50</v>
      </c>
      <c r="G124" s="103">
        <f t="shared" si="10"/>
        <v>21385</v>
      </c>
      <c r="H124" s="32"/>
      <c r="I124" s="32"/>
      <c r="J124" s="72">
        <f t="shared" si="9"/>
        <v>21385</v>
      </c>
      <c r="K124" s="88">
        <v>4062.37</v>
      </c>
      <c r="L124" s="94"/>
      <c r="M124" s="88"/>
      <c r="N124" s="88"/>
      <c r="O124" s="88">
        <f t="shared" si="11"/>
        <v>4062.37</v>
      </c>
      <c r="P124" s="80">
        <f t="shared" si="12"/>
        <v>17322.63</v>
      </c>
    </row>
    <row r="125" spans="1:16" s="73" customFormat="1" ht="78" customHeight="1" x14ac:dyDescent="0.2">
      <c r="A125" s="256"/>
      <c r="B125" s="230"/>
      <c r="C125" s="42" t="s">
        <v>41</v>
      </c>
      <c r="D125" s="40" t="s">
        <v>387</v>
      </c>
      <c r="E125" s="31">
        <v>390</v>
      </c>
      <c r="F125" s="39">
        <v>50</v>
      </c>
      <c r="G125" s="103">
        <f t="shared" si="10"/>
        <v>19500</v>
      </c>
      <c r="H125" s="32"/>
      <c r="I125" s="32"/>
      <c r="J125" s="72">
        <f t="shared" si="9"/>
        <v>19500</v>
      </c>
      <c r="K125" s="88">
        <v>3515.11</v>
      </c>
      <c r="L125" s="94"/>
      <c r="M125" s="88"/>
      <c r="N125" s="88"/>
      <c r="O125" s="88">
        <f t="shared" si="11"/>
        <v>3515.11</v>
      </c>
      <c r="P125" s="80">
        <f t="shared" si="12"/>
        <v>15984.89</v>
      </c>
    </row>
    <row r="126" spans="1:16" s="73" customFormat="1" ht="78" customHeight="1" x14ac:dyDescent="0.2">
      <c r="A126" s="256"/>
      <c r="B126" s="230"/>
      <c r="C126" s="42" t="s">
        <v>42</v>
      </c>
      <c r="D126" s="30" t="s">
        <v>388</v>
      </c>
      <c r="E126" s="31">
        <v>390.3</v>
      </c>
      <c r="F126" s="39">
        <v>50</v>
      </c>
      <c r="G126" s="103">
        <f t="shared" si="10"/>
        <v>19515</v>
      </c>
      <c r="H126" s="32"/>
      <c r="I126" s="32"/>
      <c r="J126" s="72">
        <f t="shared" si="9"/>
        <v>19515</v>
      </c>
      <c r="K126" s="88">
        <v>3522.03</v>
      </c>
      <c r="L126" s="94"/>
      <c r="M126" s="88"/>
      <c r="N126" s="88"/>
      <c r="O126" s="88">
        <f t="shared" si="11"/>
        <v>3522.03</v>
      </c>
      <c r="P126" s="80">
        <f t="shared" si="12"/>
        <v>15992.97</v>
      </c>
    </row>
    <row r="127" spans="1:16" s="73" customFormat="1" ht="78" customHeight="1" x14ac:dyDescent="0.2">
      <c r="A127" s="256"/>
      <c r="B127" s="230"/>
      <c r="C127" s="42" t="s">
        <v>67</v>
      </c>
      <c r="D127" s="30" t="s">
        <v>389</v>
      </c>
      <c r="E127" s="53">
        <v>427.7</v>
      </c>
      <c r="F127" s="39">
        <v>50</v>
      </c>
      <c r="G127" s="103">
        <f t="shared" si="10"/>
        <v>21385</v>
      </c>
      <c r="H127" s="32"/>
      <c r="I127" s="32"/>
      <c r="J127" s="72">
        <f t="shared" si="9"/>
        <v>21385</v>
      </c>
      <c r="K127" s="88">
        <v>4062.37</v>
      </c>
      <c r="L127" s="94"/>
      <c r="M127" s="88"/>
      <c r="N127" s="88"/>
      <c r="O127" s="88">
        <f t="shared" si="11"/>
        <v>4062.37</v>
      </c>
      <c r="P127" s="80">
        <f t="shared" si="12"/>
        <v>17322.63</v>
      </c>
    </row>
    <row r="128" spans="1:16" s="73" customFormat="1" ht="78" customHeight="1" x14ac:dyDescent="0.2">
      <c r="A128" s="256"/>
      <c r="B128" s="230"/>
      <c r="C128" s="42" t="s">
        <v>148</v>
      </c>
      <c r="D128" s="30" t="s">
        <v>551</v>
      </c>
      <c r="E128" s="53">
        <v>454.6</v>
      </c>
      <c r="F128" s="39">
        <v>50</v>
      </c>
      <c r="G128" s="103">
        <f t="shared" si="10"/>
        <v>22730</v>
      </c>
      <c r="H128" s="32"/>
      <c r="I128" s="32"/>
      <c r="J128" s="72">
        <f t="shared" si="9"/>
        <v>22730</v>
      </c>
      <c r="K128" s="88">
        <v>4298.3999999999996</v>
      </c>
      <c r="L128" s="94"/>
      <c r="M128" s="88"/>
      <c r="N128" s="88"/>
      <c r="O128" s="88">
        <f t="shared" si="11"/>
        <v>4298.3999999999996</v>
      </c>
      <c r="P128" s="80">
        <f t="shared" si="12"/>
        <v>18431.599999999999</v>
      </c>
    </row>
    <row r="129" spans="1:16" s="73" customFormat="1" ht="78" customHeight="1" x14ac:dyDescent="0.2">
      <c r="A129" s="256"/>
      <c r="B129" s="230"/>
      <c r="C129" s="42" t="s">
        <v>149</v>
      </c>
      <c r="D129" s="30" t="s">
        <v>390</v>
      </c>
      <c r="E129" s="53">
        <v>380.58</v>
      </c>
      <c r="F129" s="39">
        <v>50</v>
      </c>
      <c r="G129" s="103">
        <f t="shared" si="10"/>
        <v>19029</v>
      </c>
      <c r="H129" s="32"/>
      <c r="I129" s="32"/>
      <c r="J129" s="72">
        <f t="shared" si="9"/>
        <v>19029</v>
      </c>
      <c r="K129" s="88">
        <v>3263.09</v>
      </c>
      <c r="L129" s="94"/>
      <c r="M129" s="88"/>
      <c r="N129" s="88"/>
      <c r="O129" s="88">
        <f t="shared" si="11"/>
        <v>3263.09</v>
      </c>
      <c r="P129" s="80">
        <f t="shared" si="12"/>
        <v>15765.91</v>
      </c>
    </row>
    <row r="130" spans="1:16" s="73" customFormat="1" ht="78" customHeight="1" x14ac:dyDescent="0.2">
      <c r="A130" s="257"/>
      <c r="B130" s="231"/>
      <c r="C130" s="42" t="s">
        <v>147</v>
      </c>
      <c r="D130" s="30" t="s">
        <v>612</v>
      </c>
      <c r="E130" s="53">
        <v>336.93</v>
      </c>
      <c r="F130" s="39">
        <v>12</v>
      </c>
      <c r="G130" s="103">
        <f t="shared" si="10"/>
        <v>4043.16</v>
      </c>
      <c r="H130" s="32"/>
      <c r="I130" s="32"/>
      <c r="J130" s="72">
        <f t="shared" si="9"/>
        <v>4043.16</v>
      </c>
      <c r="K130" s="88">
        <v>257.47000000000003</v>
      </c>
      <c r="L130" s="94"/>
      <c r="M130" s="88"/>
      <c r="N130" s="88"/>
      <c r="O130" s="88">
        <f t="shared" si="11"/>
        <v>257.47000000000003</v>
      </c>
      <c r="P130" s="80">
        <f t="shared" si="12"/>
        <v>3785.6899999999996</v>
      </c>
    </row>
    <row r="131" spans="1:16" s="73" customFormat="1" ht="78" customHeight="1" x14ac:dyDescent="0.2">
      <c r="A131" s="235" t="s">
        <v>150</v>
      </c>
      <c r="B131" s="191" t="s">
        <v>150</v>
      </c>
      <c r="C131" s="29" t="s">
        <v>245</v>
      </c>
      <c r="D131" s="30" t="s">
        <v>391</v>
      </c>
      <c r="E131" s="31">
        <v>423.02</v>
      </c>
      <c r="F131" s="39">
        <v>50</v>
      </c>
      <c r="G131" s="103">
        <f t="shared" si="10"/>
        <v>21151</v>
      </c>
      <c r="H131" s="32"/>
      <c r="I131" s="32"/>
      <c r="J131" s="72">
        <f t="shared" si="9"/>
        <v>21151</v>
      </c>
      <c r="K131" s="88">
        <v>4012.21</v>
      </c>
      <c r="L131" s="94"/>
      <c r="M131" s="88"/>
      <c r="N131" s="88"/>
      <c r="O131" s="88">
        <f t="shared" si="11"/>
        <v>4012.21</v>
      </c>
      <c r="P131" s="80">
        <f t="shared" si="12"/>
        <v>17138.79</v>
      </c>
    </row>
    <row r="132" spans="1:16" s="217" customFormat="1" ht="78" customHeight="1" x14ac:dyDescent="0.2">
      <c r="A132" s="236"/>
      <c r="B132" s="243" t="s">
        <v>158</v>
      </c>
      <c r="C132" s="42" t="s">
        <v>277</v>
      </c>
      <c r="D132" s="30" t="s">
        <v>392</v>
      </c>
      <c r="E132" s="53">
        <v>333.34</v>
      </c>
      <c r="F132" s="214">
        <v>50</v>
      </c>
      <c r="G132" s="215">
        <f t="shared" si="10"/>
        <v>16667</v>
      </c>
      <c r="H132" s="48"/>
      <c r="J132" s="216">
        <f t="shared" si="9"/>
        <v>16667</v>
      </c>
      <c r="K132" s="94">
        <v>2547.13</v>
      </c>
      <c r="L132" s="94"/>
      <c r="M132" s="94"/>
      <c r="N132" s="48">
        <v>8500</v>
      </c>
      <c r="O132" s="94">
        <f t="shared" si="11"/>
        <v>11047.130000000001</v>
      </c>
      <c r="P132" s="220">
        <f t="shared" si="12"/>
        <v>5619.869999999999</v>
      </c>
    </row>
    <row r="133" spans="1:16" s="73" customFormat="1" ht="78" customHeight="1" x14ac:dyDescent="0.2">
      <c r="A133" s="236"/>
      <c r="B133" s="245"/>
      <c r="C133" s="42" t="s">
        <v>65</v>
      </c>
      <c r="D133" s="30" t="s">
        <v>393</v>
      </c>
      <c r="E133" s="31">
        <v>390.3</v>
      </c>
      <c r="F133" s="39">
        <v>50</v>
      </c>
      <c r="G133" s="103">
        <f t="shared" si="10"/>
        <v>19515</v>
      </c>
      <c r="H133" s="32"/>
      <c r="I133" s="32"/>
      <c r="J133" s="72">
        <f t="shared" si="9"/>
        <v>19515</v>
      </c>
      <c r="K133" s="88">
        <v>3522.08</v>
      </c>
      <c r="L133" s="94"/>
      <c r="M133" s="88"/>
      <c r="N133" s="88"/>
      <c r="O133" s="88">
        <f t="shared" si="11"/>
        <v>3522.08</v>
      </c>
      <c r="P133" s="80">
        <f t="shared" si="12"/>
        <v>15992.92</v>
      </c>
    </row>
    <row r="134" spans="1:16" s="73" customFormat="1" ht="78" customHeight="1" x14ac:dyDescent="0.2">
      <c r="A134" s="236"/>
      <c r="B134" s="226" t="s">
        <v>158</v>
      </c>
      <c r="C134" s="54" t="s">
        <v>174</v>
      </c>
      <c r="D134" s="30" t="s">
        <v>394</v>
      </c>
      <c r="E134" s="31">
        <v>238.67</v>
      </c>
      <c r="F134" s="39">
        <v>50</v>
      </c>
      <c r="G134" s="103">
        <f t="shared" si="10"/>
        <v>11933.5</v>
      </c>
      <c r="H134" s="32"/>
      <c r="I134" s="32"/>
      <c r="J134" s="72">
        <f t="shared" si="9"/>
        <v>11933.5</v>
      </c>
      <c r="K134" s="88">
        <v>1024.75</v>
      </c>
      <c r="L134" s="94"/>
      <c r="M134" s="88"/>
      <c r="N134" s="88"/>
      <c r="O134" s="88">
        <f t="shared" si="11"/>
        <v>1024.75</v>
      </c>
      <c r="P134" s="80">
        <f t="shared" si="12"/>
        <v>10908.75</v>
      </c>
    </row>
    <row r="135" spans="1:16" s="73" customFormat="1" ht="78" customHeight="1" x14ac:dyDescent="0.2">
      <c r="A135" s="236"/>
      <c r="B135" s="227"/>
      <c r="C135" s="42" t="s">
        <v>16</v>
      </c>
      <c r="D135" s="30" t="s">
        <v>395</v>
      </c>
      <c r="E135" s="31">
        <v>224.4</v>
      </c>
      <c r="F135" s="39">
        <v>50</v>
      </c>
      <c r="G135" s="103">
        <f t="shared" si="10"/>
        <v>11220</v>
      </c>
      <c r="H135" s="32"/>
      <c r="I135" s="32"/>
      <c r="J135" s="72">
        <f t="shared" si="9"/>
        <v>11220</v>
      </c>
      <c r="K135" s="88">
        <v>946.96</v>
      </c>
      <c r="L135" s="94"/>
      <c r="M135" s="88"/>
      <c r="N135" s="88"/>
      <c r="O135" s="88">
        <f t="shared" si="11"/>
        <v>946.96</v>
      </c>
      <c r="P135" s="80">
        <f t="shared" si="12"/>
        <v>10273.040000000001</v>
      </c>
    </row>
    <row r="136" spans="1:16" s="73" customFormat="1" ht="78" customHeight="1" x14ac:dyDescent="0.2">
      <c r="A136" s="236"/>
      <c r="B136" s="227"/>
      <c r="C136" s="45" t="s">
        <v>221</v>
      </c>
      <c r="D136" s="40" t="s">
        <v>396</v>
      </c>
      <c r="E136" s="31">
        <v>277.3</v>
      </c>
      <c r="F136" s="39">
        <v>50</v>
      </c>
      <c r="G136" s="103">
        <f t="shared" si="10"/>
        <v>13865</v>
      </c>
      <c r="H136" s="32"/>
      <c r="I136" s="32"/>
      <c r="J136" s="72">
        <f t="shared" si="9"/>
        <v>13865</v>
      </c>
      <c r="K136" s="88">
        <v>1621.44</v>
      </c>
      <c r="L136" s="94"/>
      <c r="M136" s="88"/>
      <c r="N136" s="88"/>
      <c r="O136" s="88">
        <f t="shared" si="11"/>
        <v>1621.44</v>
      </c>
      <c r="P136" s="80">
        <f t="shared" si="12"/>
        <v>12243.56</v>
      </c>
    </row>
    <row r="137" spans="1:16" s="73" customFormat="1" ht="78" customHeight="1" x14ac:dyDescent="0.2">
      <c r="A137" s="236"/>
      <c r="B137" s="227"/>
      <c r="C137" s="240" t="s">
        <v>222</v>
      </c>
      <c r="D137" s="40" t="s">
        <v>102</v>
      </c>
      <c r="E137" s="31">
        <v>243.9</v>
      </c>
      <c r="F137" s="39">
        <v>0</v>
      </c>
      <c r="G137" s="103">
        <f t="shared" si="10"/>
        <v>0</v>
      </c>
      <c r="H137" s="32"/>
      <c r="I137" s="32"/>
      <c r="J137" s="72">
        <f t="shared" si="9"/>
        <v>0</v>
      </c>
      <c r="K137" s="88">
        <v>0</v>
      </c>
      <c r="L137" s="94"/>
      <c r="M137" s="88"/>
      <c r="N137" s="88"/>
      <c r="O137" s="88">
        <f t="shared" si="11"/>
        <v>0</v>
      </c>
      <c r="P137" s="80">
        <f t="shared" si="12"/>
        <v>0</v>
      </c>
    </row>
    <row r="138" spans="1:16" s="217" customFormat="1" ht="78" customHeight="1" x14ac:dyDescent="0.2">
      <c r="A138" s="236"/>
      <c r="B138" s="227"/>
      <c r="C138" s="241"/>
      <c r="D138" s="30" t="s">
        <v>397</v>
      </c>
      <c r="E138" s="53">
        <v>243.9</v>
      </c>
      <c r="F138" s="214">
        <v>50</v>
      </c>
      <c r="G138" s="215">
        <f t="shared" si="10"/>
        <v>12195</v>
      </c>
      <c r="H138" s="48"/>
      <c r="I138" s="219"/>
      <c r="J138" s="216">
        <f t="shared" si="9"/>
        <v>12195</v>
      </c>
      <c r="K138" s="94">
        <v>1053.1500000000001</v>
      </c>
      <c r="L138" s="94"/>
      <c r="M138" s="94"/>
      <c r="N138" s="48">
        <v>5000</v>
      </c>
      <c r="O138" s="94">
        <f t="shared" si="11"/>
        <v>6053.15</v>
      </c>
      <c r="P138" s="220">
        <f t="shared" si="12"/>
        <v>6141.85</v>
      </c>
    </row>
    <row r="139" spans="1:16" s="217" customFormat="1" ht="78" customHeight="1" x14ac:dyDescent="0.2">
      <c r="A139" s="236"/>
      <c r="B139" s="227"/>
      <c r="C139" s="242"/>
      <c r="D139" s="30" t="s">
        <v>398</v>
      </c>
      <c r="E139" s="53">
        <v>243.9</v>
      </c>
      <c r="F139" s="214">
        <v>50</v>
      </c>
      <c r="G139" s="215">
        <f t="shared" si="10"/>
        <v>12195</v>
      </c>
      <c r="H139" s="48"/>
      <c r="I139" s="219"/>
      <c r="J139" s="216">
        <f t="shared" si="9"/>
        <v>12195</v>
      </c>
      <c r="K139" s="94">
        <v>1053.1500000000001</v>
      </c>
      <c r="L139" s="94"/>
      <c r="M139" s="94"/>
      <c r="N139" s="48"/>
      <c r="O139" s="94">
        <f t="shared" si="11"/>
        <v>1053.1500000000001</v>
      </c>
      <c r="P139" s="220">
        <f t="shared" si="12"/>
        <v>11141.85</v>
      </c>
    </row>
    <row r="140" spans="1:16" s="73" customFormat="1" ht="78" customHeight="1" x14ac:dyDescent="0.2">
      <c r="A140" s="237"/>
      <c r="B140" s="227"/>
      <c r="C140" s="45" t="s">
        <v>246</v>
      </c>
      <c r="D140" s="40" t="s">
        <v>399</v>
      </c>
      <c r="E140" s="31">
        <v>225.89</v>
      </c>
      <c r="F140" s="39">
        <v>50</v>
      </c>
      <c r="G140" s="103">
        <f t="shared" si="10"/>
        <v>11294.5</v>
      </c>
      <c r="H140" s="32"/>
      <c r="I140" s="32"/>
      <c r="J140" s="72">
        <f t="shared" si="9"/>
        <v>11294.5</v>
      </c>
      <c r="K140" s="88">
        <v>955.06</v>
      </c>
      <c r="L140" s="94"/>
      <c r="M140" s="88"/>
      <c r="N140" s="88"/>
      <c r="O140" s="88">
        <f t="shared" si="11"/>
        <v>955.06</v>
      </c>
      <c r="P140" s="80">
        <f t="shared" si="12"/>
        <v>10339.44</v>
      </c>
    </row>
    <row r="141" spans="1:16" s="73" customFormat="1" ht="78" customHeight="1" x14ac:dyDescent="0.2">
      <c r="A141" s="235" t="s">
        <v>150</v>
      </c>
      <c r="B141" s="227"/>
      <c r="C141" s="42" t="s">
        <v>151</v>
      </c>
      <c r="D141" s="30" t="s">
        <v>400</v>
      </c>
      <c r="E141" s="41">
        <v>202.9</v>
      </c>
      <c r="F141" s="39">
        <v>50</v>
      </c>
      <c r="G141" s="103">
        <f t="shared" si="10"/>
        <v>10145</v>
      </c>
      <c r="H141" s="32"/>
      <c r="I141" s="32"/>
      <c r="J141" s="72">
        <f t="shared" si="9"/>
        <v>10145</v>
      </c>
      <c r="K141" s="88">
        <v>829.86</v>
      </c>
      <c r="L141" s="94"/>
      <c r="M141" s="88"/>
      <c r="N141" s="88"/>
      <c r="O141" s="88">
        <f t="shared" si="11"/>
        <v>829.86</v>
      </c>
      <c r="P141" s="80">
        <f t="shared" si="12"/>
        <v>9315.14</v>
      </c>
    </row>
    <row r="142" spans="1:16" s="73" customFormat="1" ht="78" customHeight="1" x14ac:dyDescent="0.2">
      <c r="A142" s="236"/>
      <c r="B142" s="227"/>
      <c r="C142" s="42" t="s">
        <v>152</v>
      </c>
      <c r="D142" s="30" t="s">
        <v>401</v>
      </c>
      <c r="E142" s="41">
        <v>178.5</v>
      </c>
      <c r="F142" s="39">
        <v>50</v>
      </c>
      <c r="G142" s="103">
        <f t="shared" si="10"/>
        <v>8925</v>
      </c>
      <c r="H142" s="32"/>
      <c r="I142" s="32"/>
      <c r="J142" s="72">
        <f t="shared" si="9"/>
        <v>8925</v>
      </c>
      <c r="K142" s="88">
        <v>697.21</v>
      </c>
      <c r="L142" s="94"/>
      <c r="M142" s="88"/>
      <c r="N142" s="88"/>
      <c r="O142" s="88">
        <f t="shared" si="11"/>
        <v>697.21</v>
      </c>
      <c r="P142" s="80">
        <f t="shared" si="12"/>
        <v>8227.7900000000009</v>
      </c>
    </row>
    <row r="143" spans="1:16" s="73" customFormat="1" ht="78" customHeight="1" x14ac:dyDescent="0.2">
      <c r="A143" s="236"/>
      <c r="B143" s="227"/>
      <c r="C143" s="42" t="s">
        <v>153</v>
      </c>
      <c r="D143" s="30" t="s">
        <v>402</v>
      </c>
      <c r="E143" s="31">
        <v>258.89999999999998</v>
      </c>
      <c r="F143" s="39">
        <v>50</v>
      </c>
      <c r="G143" s="103">
        <f t="shared" si="10"/>
        <v>12944.999999999998</v>
      </c>
      <c r="H143" s="32"/>
      <c r="I143" s="32"/>
      <c r="J143" s="72">
        <f t="shared" si="9"/>
        <v>12944.999999999998</v>
      </c>
      <c r="K143" s="88">
        <v>1134.5999999999999</v>
      </c>
      <c r="L143" s="94"/>
      <c r="M143" s="88"/>
      <c r="N143" s="88"/>
      <c r="O143" s="88">
        <f t="shared" si="11"/>
        <v>1134.5999999999999</v>
      </c>
      <c r="P143" s="80">
        <f t="shared" si="12"/>
        <v>11810.399999999998</v>
      </c>
    </row>
    <row r="144" spans="1:16" s="73" customFormat="1" ht="78" customHeight="1" x14ac:dyDescent="0.2">
      <c r="A144" s="236"/>
      <c r="B144" s="227"/>
      <c r="C144" s="267" t="s">
        <v>154</v>
      </c>
      <c r="D144" s="30" t="s">
        <v>403</v>
      </c>
      <c r="E144" s="31">
        <v>214.6</v>
      </c>
      <c r="F144" s="39">
        <v>50</v>
      </c>
      <c r="G144" s="103">
        <f t="shared" si="10"/>
        <v>10730</v>
      </c>
      <c r="H144" s="32"/>
      <c r="I144" s="32"/>
      <c r="J144" s="72">
        <f t="shared" si="9"/>
        <v>10730</v>
      </c>
      <c r="K144" s="88">
        <v>893.73</v>
      </c>
      <c r="L144" s="94"/>
      <c r="M144" s="88"/>
      <c r="N144" s="88"/>
      <c r="O144" s="88">
        <f t="shared" si="11"/>
        <v>893.73</v>
      </c>
      <c r="P144" s="80">
        <f t="shared" si="12"/>
        <v>9836.27</v>
      </c>
    </row>
    <row r="145" spans="1:16" s="73" customFormat="1" ht="78" customHeight="1" x14ac:dyDescent="0.2">
      <c r="A145" s="236"/>
      <c r="B145" s="227"/>
      <c r="C145" s="268"/>
      <c r="D145" s="30" t="s">
        <v>404</v>
      </c>
      <c r="E145" s="31">
        <v>214.6</v>
      </c>
      <c r="F145" s="39">
        <v>50</v>
      </c>
      <c r="G145" s="103">
        <f t="shared" si="10"/>
        <v>10730</v>
      </c>
      <c r="H145" s="32"/>
      <c r="I145" s="32"/>
      <c r="J145" s="72">
        <f t="shared" si="9"/>
        <v>10730</v>
      </c>
      <c r="K145" s="88">
        <v>893.73</v>
      </c>
      <c r="L145" s="94"/>
      <c r="M145" s="88"/>
      <c r="N145" s="88"/>
      <c r="O145" s="88">
        <f t="shared" si="11"/>
        <v>893.73</v>
      </c>
      <c r="P145" s="80">
        <f t="shared" si="12"/>
        <v>9836.27</v>
      </c>
    </row>
    <row r="146" spans="1:16" s="73" customFormat="1" ht="78" customHeight="1" x14ac:dyDescent="0.2">
      <c r="A146" s="236"/>
      <c r="B146" s="227"/>
      <c r="C146" s="268"/>
      <c r="D146" s="30" t="s">
        <v>553</v>
      </c>
      <c r="E146" s="31">
        <v>214.6</v>
      </c>
      <c r="F146" s="39">
        <v>50</v>
      </c>
      <c r="G146" s="103">
        <f>+E146*F146</f>
        <v>10730</v>
      </c>
      <c r="H146" s="32"/>
      <c r="I146" s="32"/>
      <c r="J146" s="72">
        <f t="shared" ref="J146:J209" si="13">SUM(G146:I146)</f>
        <v>10730</v>
      </c>
      <c r="K146" s="88">
        <v>893.56</v>
      </c>
      <c r="L146" s="94"/>
      <c r="M146" s="88"/>
      <c r="N146" s="88"/>
      <c r="O146" s="88">
        <f t="shared" si="11"/>
        <v>893.56</v>
      </c>
      <c r="P146" s="80">
        <f t="shared" si="12"/>
        <v>9836.44</v>
      </c>
    </row>
    <row r="147" spans="1:16" s="73" customFormat="1" ht="78" customHeight="1" x14ac:dyDescent="0.2">
      <c r="A147" s="236"/>
      <c r="B147" s="227"/>
      <c r="C147" s="269"/>
      <c r="D147" s="30" t="s">
        <v>405</v>
      </c>
      <c r="E147" s="31">
        <v>214.6</v>
      </c>
      <c r="F147" s="39">
        <v>50</v>
      </c>
      <c r="G147" s="103">
        <f t="shared" si="10"/>
        <v>10730</v>
      </c>
      <c r="H147" s="32"/>
      <c r="I147" s="32"/>
      <c r="J147" s="72">
        <f t="shared" si="13"/>
        <v>10730</v>
      </c>
      <c r="K147" s="88">
        <v>893.73</v>
      </c>
      <c r="L147" s="94"/>
      <c r="M147" s="88"/>
      <c r="N147" s="88"/>
      <c r="O147" s="88">
        <f t="shared" ref="O147:O210" si="14">+K147+L147+M147+N147</f>
        <v>893.73</v>
      </c>
      <c r="P147" s="80">
        <f t="shared" ref="P147:P210" si="15">+J147-O147</f>
        <v>9836.27</v>
      </c>
    </row>
    <row r="148" spans="1:16" s="73" customFormat="1" ht="78" customHeight="1" x14ac:dyDescent="0.2">
      <c r="A148" s="236"/>
      <c r="B148" s="227"/>
      <c r="C148" s="24" t="s">
        <v>247</v>
      </c>
      <c r="D148" s="30" t="s">
        <v>406</v>
      </c>
      <c r="E148" s="32">
        <v>206.71</v>
      </c>
      <c r="F148" s="39">
        <v>50</v>
      </c>
      <c r="G148" s="103">
        <f>+E148*F148</f>
        <v>10335.5</v>
      </c>
      <c r="H148" s="32"/>
      <c r="I148" s="32"/>
      <c r="J148" s="72">
        <f t="shared" si="13"/>
        <v>10335.5</v>
      </c>
      <c r="K148" s="88">
        <v>850.68</v>
      </c>
      <c r="L148" s="94"/>
      <c r="M148" s="88"/>
      <c r="N148" s="88"/>
      <c r="O148" s="88">
        <f t="shared" si="14"/>
        <v>850.68</v>
      </c>
      <c r="P148" s="80">
        <f t="shared" si="15"/>
        <v>9484.82</v>
      </c>
    </row>
    <row r="149" spans="1:16" s="73" customFormat="1" ht="78" customHeight="1" x14ac:dyDescent="0.2">
      <c r="A149" s="236"/>
      <c r="B149" s="227"/>
      <c r="C149" s="29" t="s">
        <v>248</v>
      </c>
      <c r="D149" s="30" t="s">
        <v>407</v>
      </c>
      <c r="E149" s="31">
        <v>197.72</v>
      </c>
      <c r="F149" s="39">
        <v>50</v>
      </c>
      <c r="G149" s="103">
        <f>+E149*F149</f>
        <v>9886</v>
      </c>
      <c r="H149" s="32"/>
      <c r="I149" s="32"/>
      <c r="J149" s="72">
        <f t="shared" si="13"/>
        <v>9886</v>
      </c>
      <c r="K149" s="88">
        <v>792.02</v>
      </c>
      <c r="L149" s="94"/>
      <c r="M149" s="88"/>
      <c r="N149" s="88"/>
      <c r="O149" s="88">
        <f t="shared" si="14"/>
        <v>792.02</v>
      </c>
      <c r="P149" s="80">
        <f t="shared" si="15"/>
        <v>9093.98</v>
      </c>
    </row>
    <row r="150" spans="1:16" s="73" customFormat="1" ht="78" customHeight="1" x14ac:dyDescent="0.2">
      <c r="A150" s="236"/>
      <c r="B150" s="228"/>
      <c r="C150" s="193" t="s">
        <v>255</v>
      </c>
      <c r="D150" s="40" t="s">
        <v>408</v>
      </c>
      <c r="E150" s="31">
        <v>174</v>
      </c>
      <c r="F150" s="39">
        <v>50</v>
      </c>
      <c r="G150" s="103">
        <f>+E150*F150</f>
        <v>8700</v>
      </c>
      <c r="H150" s="32"/>
      <c r="I150" s="32"/>
      <c r="J150" s="72">
        <f t="shared" si="13"/>
        <v>8700</v>
      </c>
      <c r="K150" s="88">
        <v>672.66</v>
      </c>
      <c r="L150" s="94"/>
      <c r="M150" s="88"/>
      <c r="N150" s="88"/>
      <c r="O150" s="88">
        <f t="shared" si="14"/>
        <v>672.66</v>
      </c>
      <c r="P150" s="80">
        <f t="shared" si="15"/>
        <v>8027.34</v>
      </c>
    </row>
    <row r="151" spans="1:16" s="73" customFormat="1" ht="78" customHeight="1" x14ac:dyDescent="0.2">
      <c r="A151" s="236"/>
      <c r="B151" s="226" t="s">
        <v>158</v>
      </c>
      <c r="C151" s="170" t="s">
        <v>554</v>
      </c>
      <c r="D151" s="40" t="s">
        <v>409</v>
      </c>
      <c r="E151" s="31">
        <v>174</v>
      </c>
      <c r="F151" s="39">
        <v>50</v>
      </c>
      <c r="G151" s="103">
        <f>+E151*F151</f>
        <v>8700</v>
      </c>
      <c r="H151" s="32"/>
      <c r="I151" s="32"/>
      <c r="J151" s="72">
        <f t="shared" si="13"/>
        <v>8700</v>
      </c>
      <c r="K151" s="88">
        <v>672.66</v>
      </c>
      <c r="L151" s="94"/>
      <c r="M151" s="88"/>
      <c r="N151" s="88"/>
      <c r="O151" s="88">
        <f t="shared" si="14"/>
        <v>672.66</v>
      </c>
      <c r="P151" s="80">
        <f t="shared" si="15"/>
        <v>8027.34</v>
      </c>
    </row>
    <row r="152" spans="1:16" s="73" customFormat="1" ht="78" customHeight="1" x14ac:dyDescent="0.2">
      <c r="A152" s="236"/>
      <c r="B152" s="227"/>
      <c r="C152" s="170" t="s">
        <v>555</v>
      </c>
      <c r="D152" s="47" t="s">
        <v>410</v>
      </c>
      <c r="E152" s="55">
        <v>162.62</v>
      </c>
      <c r="F152" s="39">
        <v>50</v>
      </c>
      <c r="G152" s="103">
        <f>+E152*F152</f>
        <v>8131</v>
      </c>
      <c r="H152" s="32"/>
      <c r="I152" s="32"/>
      <c r="J152" s="72">
        <f t="shared" si="13"/>
        <v>8131</v>
      </c>
      <c r="K152" s="88">
        <v>584.01</v>
      </c>
      <c r="L152" s="94"/>
      <c r="M152" s="88"/>
      <c r="N152" s="88"/>
      <c r="O152" s="88">
        <f t="shared" si="14"/>
        <v>584.01</v>
      </c>
      <c r="P152" s="80">
        <f t="shared" si="15"/>
        <v>7546.99</v>
      </c>
    </row>
    <row r="153" spans="1:16" s="73" customFormat="1" ht="78" customHeight="1" x14ac:dyDescent="0.2">
      <c r="A153" s="236"/>
      <c r="B153" s="227"/>
      <c r="C153" s="42" t="s">
        <v>155</v>
      </c>
      <c r="D153" s="30" t="s">
        <v>411</v>
      </c>
      <c r="E153" s="31">
        <v>66.67</v>
      </c>
      <c r="F153" s="39">
        <v>50</v>
      </c>
      <c r="G153" s="103">
        <f t="shared" ref="G153:G209" si="16">+E153*F153</f>
        <v>3333.5</v>
      </c>
      <c r="H153" s="32"/>
      <c r="I153" s="32"/>
      <c r="J153" s="72">
        <f t="shared" si="13"/>
        <v>3333.5</v>
      </c>
      <c r="K153" s="88">
        <v>170.69</v>
      </c>
      <c r="L153" s="94"/>
      <c r="M153" s="88"/>
      <c r="N153" s="88"/>
      <c r="O153" s="88">
        <f t="shared" si="14"/>
        <v>170.69</v>
      </c>
      <c r="P153" s="80">
        <f t="shared" si="15"/>
        <v>3162.81</v>
      </c>
    </row>
    <row r="154" spans="1:16" s="73" customFormat="1" ht="78" customHeight="1" x14ac:dyDescent="0.2">
      <c r="A154" s="236"/>
      <c r="B154" s="227"/>
      <c r="C154" s="42" t="s">
        <v>156</v>
      </c>
      <c r="D154" s="30" t="s">
        <v>412</v>
      </c>
      <c r="E154" s="31">
        <v>322.5</v>
      </c>
      <c r="F154" s="39">
        <v>50</v>
      </c>
      <c r="G154" s="103">
        <f t="shared" si="16"/>
        <v>16125</v>
      </c>
      <c r="H154" s="32"/>
      <c r="I154" s="32"/>
      <c r="J154" s="72">
        <f t="shared" si="13"/>
        <v>16125</v>
      </c>
      <c r="K154" s="88">
        <v>2367.71</v>
      </c>
      <c r="L154" s="94"/>
      <c r="M154" s="88"/>
      <c r="N154" s="88"/>
      <c r="O154" s="88">
        <f t="shared" si="14"/>
        <v>2367.71</v>
      </c>
      <c r="P154" s="80">
        <f t="shared" si="15"/>
        <v>13757.29</v>
      </c>
    </row>
    <row r="155" spans="1:16" s="73" customFormat="1" ht="78" customHeight="1" x14ac:dyDescent="0.2">
      <c r="A155" s="236"/>
      <c r="B155" s="228"/>
      <c r="C155" s="42" t="s">
        <v>157</v>
      </c>
      <c r="D155" s="30" t="s">
        <v>413</v>
      </c>
      <c r="E155" s="31">
        <v>198.26</v>
      </c>
      <c r="F155" s="39">
        <v>50</v>
      </c>
      <c r="G155" s="103">
        <f t="shared" si="16"/>
        <v>9913</v>
      </c>
      <c r="H155" s="32"/>
      <c r="I155" s="32"/>
      <c r="J155" s="72">
        <f t="shared" si="13"/>
        <v>9913</v>
      </c>
      <c r="K155" s="88">
        <v>804.7</v>
      </c>
      <c r="L155" s="94"/>
      <c r="M155" s="88"/>
      <c r="N155" s="88"/>
      <c r="O155" s="88">
        <f t="shared" si="14"/>
        <v>804.7</v>
      </c>
      <c r="P155" s="80">
        <f t="shared" si="15"/>
        <v>9108.2999999999993</v>
      </c>
    </row>
    <row r="156" spans="1:16" s="73" customFormat="1" ht="78" customHeight="1" x14ac:dyDescent="0.2">
      <c r="A156" s="236"/>
      <c r="B156" s="229" t="s">
        <v>26</v>
      </c>
      <c r="C156" s="46" t="s">
        <v>278</v>
      </c>
      <c r="D156" s="30" t="s">
        <v>414</v>
      </c>
      <c r="E156" s="31">
        <v>647.98</v>
      </c>
      <c r="F156" s="39">
        <v>50</v>
      </c>
      <c r="G156" s="103">
        <f t="shared" si="16"/>
        <v>32399</v>
      </c>
      <c r="H156" s="32"/>
      <c r="I156" s="32"/>
      <c r="J156" s="72">
        <f t="shared" si="13"/>
        <v>32399</v>
      </c>
      <c r="K156" s="88">
        <v>6414.84</v>
      </c>
      <c r="L156" s="94"/>
      <c r="M156" s="88"/>
      <c r="N156" s="88"/>
      <c r="O156" s="88">
        <f t="shared" si="14"/>
        <v>6414.84</v>
      </c>
      <c r="P156" s="80">
        <f t="shared" si="15"/>
        <v>25984.16</v>
      </c>
    </row>
    <row r="157" spans="1:16" s="73" customFormat="1" ht="78" customHeight="1" x14ac:dyDescent="0.2">
      <c r="A157" s="236"/>
      <c r="B157" s="230"/>
      <c r="C157" s="46" t="s">
        <v>144</v>
      </c>
      <c r="D157" s="30" t="s">
        <v>415</v>
      </c>
      <c r="E157" s="31">
        <v>423</v>
      </c>
      <c r="F157" s="39">
        <v>50</v>
      </c>
      <c r="G157" s="103">
        <f t="shared" si="16"/>
        <v>21150</v>
      </c>
      <c r="H157" s="32"/>
      <c r="I157" s="32"/>
      <c r="J157" s="72">
        <f t="shared" si="13"/>
        <v>21150</v>
      </c>
      <c r="K157" s="88">
        <v>4011.96</v>
      </c>
      <c r="L157" s="94"/>
      <c r="M157" s="88"/>
      <c r="N157" s="88"/>
      <c r="O157" s="88">
        <f t="shared" si="14"/>
        <v>4011.96</v>
      </c>
      <c r="P157" s="80">
        <f t="shared" si="15"/>
        <v>17138.04</v>
      </c>
    </row>
    <row r="158" spans="1:16" s="73" customFormat="1" ht="78" customHeight="1" x14ac:dyDescent="0.2">
      <c r="A158" s="237"/>
      <c r="B158" s="230"/>
      <c r="C158" s="185" t="s">
        <v>16</v>
      </c>
      <c r="D158" s="30" t="s">
        <v>416</v>
      </c>
      <c r="E158" s="31">
        <v>224.4</v>
      </c>
      <c r="F158" s="39">
        <v>50</v>
      </c>
      <c r="G158" s="103">
        <f t="shared" si="16"/>
        <v>11220</v>
      </c>
      <c r="H158" s="32"/>
      <c r="I158" s="32"/>
      <c r="J158" s="72">
        <f t="shared" si="13"/>
        <v>11220</v>
      </c>
      <c r="K158" s="88">
        <v>946.96</v>
      </c>
      <c r="L158" s="94"/>
      <c r="M158" s="88"/>
      <c r="N158" s="88"/>
      <c r="O158" s="88">
        <f t="shared" si="14"/>
        <v>946.96</v>
      </c>
      <c r="P158" s="80">
        <f t="shared" si="15"/>
        <v>10273.040000000001</v>
      </c>
    </row>
    <row r="159" spans="1:16" s="73" customFormat="1" ht="78" customHeight="1" x14ac:dyDescent="0.2">
      <c r="A159" s="235" t="s">
        <v>150</v>
      </c>
      <c r="B159" s="230"/>
      <c r="C159" s="185" t="s">
        <v>16</v>
      </c>
      <c r="D159" s="30" t="s">
        <v>417</v>
      </c>
      <c r="E159" s="31">
        <v>224.4</v>
      </c>
      <c r="F159" s="39">
        <v>41</v>
      </c>
      <c r="G159" s="103">
        <f t="shared" si="16"/>
        <v>9200.4</v>
      </c>
      <c r="H159" s="32"/>
      <c r="I159" s="32"/>
      <c r="J159" s="72">
        <f t="shared" si="13"/>
        <v>9200.4</v>
      </c>
      <c r="K159" s="88">
        <v>727.2</v>
      </c>
      <c r="L159" s="94"/>
      <c r="M159" s="88"/>
      <c r="N159" s="88"/>
      <c r="O159" s="88">
        <f t="shared" si="14"/>
        <v>727.2</v>
      </c>
      <c r="P159" s="80">
        <f t="shared" si="15"/>
        <v>8473.1999999999989</v>
      </c>
    </row>
    <row r="160" spans="1:16" s="73" customFormat="1" ht="78" customHeight="1" x14ac:dyDescent="0.2">
      <c r="A160" s="236"/>
      <c r="B160" s="230"/>
      <c r="C160" s="42" t="s">
        <v>279</v>
      </c>
      <c r="D160" s="30" t="s">
        <v>418</v>
      </c>
      <c r="E160" s="41">
        <v>320</v>
      </c>
      <c r="F160" s="39">
        <v>50</v>
      </c>
      <c r="G160" s="103">
        <f t="shared" si="16"/>
        <v>16000</v>
      </c>
      <c r="H160" s="32"/>
      <c r="I160" s="32"/>
      <c r="J160" s="72">
        <f t="shared" si="13"/>
        <v>16000</v>
      </c>
      <c r="K160" s="88">
        <v>2327.92</v>
      </c>
      <c r="L160" s="179"/>
      <c r="M160" s="88"/>
      <c r="N160" s="88"/>
      <c r="O160" s="88">
        <f t="shared" si="14"/>
        <v>2327.92</v>
      </c>
      <c r="P160" s="80">
        <f t="shared" si="15"/>
        <v>13672.08</v>
      </c>
    </row>
    <row r="161" spans="1:16" s="73" customFormat="1" ht="78" customHeight="1" x14ac:dyDescent="0.2">
      <c r="A161" s="236"/>
      <c r="B161" s="230"/>
      <c r="C161" s="240" t="s">
        <v>159</v>
      </c>
      <c r="D161" s="30" t="s">
        <v>594</v>
      </c>
      <c r="E161" s="56">
        <v>320</v>
      </c>
      <c r="F161" s="39">
        <v>30</v>
      </c>
      <c r="G161" s="103">
        <f t="shared" si="16"/>
        <v>9600</v>
      </c>
      <c r="H161" s="32"/>
      <c r="I161" s="32"/>
      <c r="J161" s="72">
        <f t="shared" si="13"/>
        <v>9600</v>
      </c>
      <c r="K161" s="88">
        <v>1153.8900000000001</v>
      </c>
      <c r="L161" s="94"/>
      <c r="M161" s="88"/>
      <c r="N161" s="88"/>
      <c r="O161" s="88">
        <f t="shared" si="14"/>
        <v>1153.8900000000001</v>
      </c>
      <c r="P161" s="80">
        <f t="shared" si="15"/>
        <v>8446.11</v>
      </c>
    </row>
    <row r="162" spans="1:16" s="73" customFormat="1" ht="78" customHeight="1" x14ac:dyDescent="0.2">
      <c r="A162" s="236"/>
      <c r="B162" s="230"/>
      <c r="C162" s="242"/>
      <c r="D162" s="30" t="s">
        <v>419</v>
      </c>
      <c r="E162" s="56">
        <v>320</v>
      </c>
      <c r="F162" s="39">
        <v>50</v>
      </c>
      <c r="G162" s="103">
        <f t="shared" si="16"/>
        <v>16000</v>
      </c>
      <c r="H162" s="32"/>
      <c r="I162" s="32"/>
      <c r="J162" s="72">
        <f t="shared" si="13"/>
        <v>16000</v>
      </c>
      <c r="K162" s="88">
        <v>2327.92</v>
      </c>
      <c r="L162" s="94"/>
      <c r="M162" s="88"/>
      <c r="N162" s="88"/>
      <c r="O162" s="88">
        <f t="shared" si="14"/>
        <v>2327.92</v>
      </c>
      <c r="P162" s="80">
        <f t="shared" si="15"/>
        <v>13672.08</v>
      </c>
    </row>
    <row r="163" spans="1:16" s="73" customFormat="1" ht="78" customHeight="1" x14ac:dyDescent="0.2">
      <c r="A163" s="236"/>
      <c r="B163" s="230"/>
      <c r="C163" s="42" t="s">
        <v>160</v>
      </c>
      <c r="D163" s="30" t="s">
        <v>420</v>
      </c>
      <c r="E163" s="41">
        <v>315.3</v>
      </c>
      <c r="F163" s="39">
        <v>50</v>
      </c>
      <c r="G163" s="103">
        <f t="shared" si="16"/>
        <v>15765</v>
      </c>
      <c r="H163" s="32"/>
      <c r="I163" s="32"/>
      <c r="J163" s="72">
        <f t="shared" si="13"/>
        <v>15765</v>
      </c>
      <c r="K163" s="88">
        <v>2253.35</v>
      </c>
      <c r="L163" s="94"/>
      <c r="M163" s="88"/>
      <c r="N163" s="88"/>
      <c r="O163" s="88">
        <f t="shared" si="14"/>
        <v>2253.35</v>
      </c>
      <c r="P163" s="80">
        <f t="shared" si="15"/>
        <v>13511.65</v>
      </c>
    </row>
    <row r="164" spans="1:16" s="73" customFormat="1" ht="78" customHeight="1" x14ac:dyDescent="0.2">
      <c r="A164" s="236"/>
      <c r="B164" s="230"/>
      <c r="C164" s="42" t="s">
        <v>161</v>
      </c>
      <c r="D164" s="30" t="s">
        <v>421</v>
      </c>
      <c r="E164" s="31">
        <v>311.93</v>
      </c>
      <c r="F164" s="39">
        <v>50</v>
      </c>
      <c r="G164" s="103">
        <f t="shared" si="16"/>
        <v>15596.5</v>
      </c>
      <c r="H164" s="32"/>
      <c r="I164" s="32"/>
      <c r="J164" s="72">
        <f t="shared" si="13"/>
        <v>15596.5</v>
      </c>
      <c r="K164" s="88">
        <v>2199.85</v>
      </c>
      <c r="L164" s="94"/>
      <c r="M164" s="88"/>
      <c r="N164" s="88"/>
      <c r="O164" s="88">
        <f t="shared" si="14"/>
        <v>2199.85</v>
      </c>
      <c r="P164" s="80">
        <f t="shared" si="15"/>
        <v>13396.65</v>
      </c>
    </row>
    <row r="165" spans="1:16" s="73" customFormat="1" ht="78" customHeight="1" x14ac:dyDescent="0.2">
      <c r="A165" s="236"/>
      <c r="B165" s="230"/>
      <c r="C165" s="249" t="s">
        <v>162</v>
      </c>
      <c r="D165" s="30" t="s">
        <v>422</v>
      </c>
      <c r="E165" s="31">
        <v>215.62</v>
      </c>
      <c r="F165" s="39">
        <v>50</v>
      </c>
      <c r="G165" s="103">
        <f t="shared" si="16"/>
        <v>10781</v>
      </c>
      <c r="H165" s="32"/>
      <c r="I165" s="32"/>
      <c r="J165" s="72">
        <f t="shared" si="13"/>
        <v>10781</v>
      </c>
      <c r="K165" s="88">
        <v>899.33</v>
      </c>
      <c r="L165" s="94"/>
      <c r="M165" s="88"/>
      <c r="N165" s="88"/>
      <c r="O165" s="88">
        <f t="shared" si="14"/>
        <v>899.33</v>
      </c>
      <c r="P165" s="80">
        <f t="shared" si="15"/>
        <v>9881.67</v>
      </c>
    </row>
    <row r="166" spans="1:16" s="73" customFormat="1" ht="78" customHeight="1" x14ac:dyDescent="0.2">
      <c r="A166" s="236"/>
      <c r="B166" s="230"/>
      <c r="C166" s="251"/>
      <c r="D166" s="30" t="s">
        <v>423</v>
      </c>
      <c r="E166" s="31">
        <v>215.62</v>
      </c>
      <c r="F166" s="39">
        <v>50</v>
      </c>
      <c r="G166" s="103">
        <f t="shared" si="16"/>
        <v>10781</v>
      </c>
      <c r="H166" s="32"/>
      <c r="I166" s="32"/>
      <c r="J166" s="72">
        <f t="shared" si="13"/>
        <v>10781</v>
      </c>
      <c r="K166" s="88">
        <v>899.18</v>
      </c>
      <c r="L166" s="94"/>
      <c r="M166" s="88"/>
      <c r="N166" s="88"/>
      <c r="O166" s="88">
        <f t="shared" si="14"/>
        <v>899.18</v>
      </c>
      <c r="P166" s="80">
        <f t="shared" si="15"/>
        <v>9881.82</v>
      </c>
    </row>
    <row r="167" spans="1:16" s="73" customFormat="1" ht="78" customHeight="1" x14ac:dyDescent="0.2">
      <c r="A167" s="236"/>
      <c r="B167" s="231"/>
      <c r="C167" s="29" t="s">
        <v>163</v>
      </c>
      <c r="D167" s="49" t="s">
        <v>424</v>
      </c>
      <c r="E167" s="31">
        <v>286.52999999999997</v>
      </c>
      <c r="F167" s="39">
        <v>50</v>
      </c>
      <c r="G167" s="103">
        <f t="shared" si="16"/>
        <v>14326.499999999998</v>
      </c>
      <c r="H167" s="32"/>
      <c r="I167" s="32"/>
      <c r="J167" s="72">
        <f t="shared" si="13"/>
        <v>14326.499999999998</v>
      </c>
      <c r="K167" s="88">
        <v>1881.94</v>
      </c>
      <c r="L167" s="94"/>
      <c r="M167" s="88"/>
      <c r="N167" s="88"/>
      <c r="O167" s="88">
        <f t="shared" si="14"/>
        <v>1881.94</v>
      </c>
      <c r="P167" s="80">
        <f t="shared" si="15"/>
        <v>12444.559999999998</v>
      </c>
    </row>
    <row r="168" spans="1:16" s="73" customFormat="1" ht="78" customHeight="1" x14ac:dyDescent="0.2">
      <c r="A168" s="236"/>
      <c r="B168" s="229" t="s">
        <v>26</v>
      </c>
      <c r="C168" s="249" t="s">
        <v>164</v>
      </c>
      <c r="D168" s="30" t="s">
        <v>425</v>
      </c>
      <c r="E168" s="31">
        <v>258.39999999999998</v>
      </c>
      <c r="F168" s="39">
        <v>50</v>
      </c>
      <c r="G168" s="103">
        <f t="shared" si="16"/>
        <v>12919.999999999998</v>
      </c>
      <c r="H168" s="32"/>
      <c r="I168" s="32"/>
      <c r="J168" s="72">
        <f t="shared" si="13"/>
        <v>12919.999999999998</v>
      </c>
      <c r="K168" s="88">
        <v>1131.82</v>
      </c>
      <c r="L168" s="94"/>
      <c r="M168" s="88"/>
      <c r="N168" s="88"/>
      <c r="O168" s="88">
        <f t="shared" si="14"/>
        <v>1131.82</v>
      </c>
      <c r="P168" s="80">
        <f t="shared" si="15"/>
        <v>11788.179999999998</v>
      </c>
    </row>
    <row r="169" spans="1:16" s="73" customFormat="1" ht="78" customHeight="1" x14ac:dyDescent="0.2">
      <c r="A169" s="236"/>
      <c r="B169" s="230"/>
      <c r="C169" s="250"/>
      <c r="D169" s="30" t="s">
        <v>426</v>
      </c>
      <c r="E169" s="31">
        <v>258.39999999999998</v>
      </c>
      <c r="F169" s="39">
        <v>50</v>
      </c>
      <c r="G169" s="103">
        <f t="shared" si="16"/>
        <v>12919.999999999998</v>
      </c>
      <c r="H169" s="32"/>
      <c r="I169" s="32"/>
      <c r="J169" s="72">
        <f t="shared" si="13"/>
        <v>12919.999999999998</v>
      </c>
      <c r="K169" s="88">
        <v>1131.82</v>
      </c>
      <c r="L169" s="94"/>
      <c r="M169" s="88"/>
      <c r="N169" s="88"/>
      <c r="O169" s="88">
        <f t="shared" si="14"/>
        <v>1131.82</v>
      </c>
      <c r="P169" s="80">
        <f t="shared" si="15"/>
        <v>11788.179999999998</v>
      </c>
    </row>
    <row r="170" spans="1:16" s="73" customFormat="1" ht="78" customHeight="1" x14ac:dyDescent="0.2">
      <c r="A170" s="236"/>
      <c r="B170" s="230"/>
      <c r="C170" s="251"/>
      <c r="D170" s="30" t="s">
        <v>427</v>
      </c>
      <c r="E170" s="31">
        <v>258.39999999999998</v>
      </c>
      <c r="F170" s="39">
        <v>50</v>
      </c>
      <c r="G170" s="103">
        <f t="shared" si="16"/>
        <v>12919.999999999998</v>
      </c>
      <c r="H170" s="32"/>
      <c r="I170" s="32"/>
      <c r="J170" s="72">
        <f t="shared" si="13"/>
        <v>12919.999999999998</v>
      </c>
      <c r="K170" s="88">
        <v>1131.82</v>
      </c>
      <c r="L170" s="94"/>
      <c r="M170" s="88"/>
      <c r="N170" s="88"/>
      <c r="O170" s="88">
        <f t="shared" si="14"/>
        <v>1131.82</v>
      </c>
      <c r="P170" s="80">
        <f t="shared" si="15"/>
        <v>11788.179999999998</v>
      </c>
    </row>
    <row r="171" spans="1:16" s="73" customFormat="1" ht="78" customHeight="1" x14ac:dyDescent="0.2">
      <c r="A171" s="236"/>
      <c r="B171" s="230"/>
      <c r="C171" s="249" t="s">
        <v>28</v>
      </c>
      <c r="D171" s="30" t="s">
        <v>428</v>
      </c>
      <c r="E171" s="32">
        <v>248.46</v>
      </c>
      <c r="F171" s="39">
        <v>50</v>
      </c>
      <c r="G171" s="103">
        <f t="shared" si="16"/>
        <v>12423</v>
      </c>
      <c r="H171" s="32"/>
      <c r="I171" s="32"/>
      <c r="J171" s="72">
        <f t="shared" si="13"/>
        <v>12423</v>
      </c>
      <c r="K171" s="88">
        <v>1068.05</v>
      </c>
      <c r="L171" s="94"/>
      <c r="M171" s="88"/>
      <c r="N171" s="88"/>
      <c r="O171" s="88">
        <f t="shared" si="14"/>
        <v>1068.05</v>
      </c>
      <c r="P171" s="80">
        <f t="shared" si="15"/>
        <v>11354.95</v>
      </c>
    </row>
    <row r="172" spans="1:16" s="73" customFormat="1" ht="78" customHeight="1" x14ac:dyDescent="0.2">
      <c r="A172" s="236"/>
      <c r="B172" s="230"/>
      <c r="C172" s="251"/>
      <c r="D172" s="30" t="s">
        <v>429</v>
      </c>
      <c r="E172" s="32">
        <v>248.46</v>
      </c>
      <c r="F172" s="39">
        <v>50</v>
      </c>
      <c r="G172" s="103">
        <f t="shared" si="16"/>
        <v>12423</v>
      </c>
      <c r="H172" s="32"/>
      <c r="I172" s="32"/>
      <c r="J172" s="72">
        <f t="shared" si="13"/>
        <v>12423</v>
      </c>
      <c r="K172" s="88">
        <v>1077.7</v>
      </c>
      <c r="L172" s="94"/>
      <c r="M172" s="88"/>
      <c r="N172" s="88"/>
      <c r="O172" s="88">
        <f t="shared" si="14"/>
        <v>1077.7</v>
      </c>
      <c r="P172" s="80">
        <f t="shared" si="15"/>
        <v>11345.3</v>
      </c>
    </row>
    <row r="173" spans="1:16" s="73" customFormat="1" ht="78" customHeight="1" x14ac:dyDescent="0.2">
      <c r="A173" s="236"/>
      <c r="B173" s="230"/>
      <c r="C173" s="57" t="s">
        <v>165</v>
      </c>
      <c r="D173" s="30" t="s">
        <v>430</v>
      </c>
      <c r="E173" s="31">
        <v>180.8</v>
      </c>
      <c r="F173" s="39">
        <v>50</v>
      </c>
      <c r="G173" s="103">
        <f t="shared" ref="G173" si="17">+E173*F173</f>
        <v>9040</v>
      </c>
      <c r="H173" s="32"/>
      <c r="I173" s="32"/>
      <c r="J173" s="72">
        <f t="shared" si="13"/>
        <v>9040</v>
      </c>
      <c r="K173" s="88">
        <v>699.98</v>
      </c>
      <c r="L173" s="94"/>
      <c r="M173" s="88"/>
      <c r="N173" s="88"/>
      <c r="O173" s="88">
        <f t="shared" si="14"/>
        <v>699.98</v>
      </c>
      <c r="P173" s="80">
        <f t="shared" si="15"/>
        <v>8340.02</v>
      </c>
    </row>
    <row r="174" spans="1:16" s="73" customFormat="1" ht="78" customHeight="1" x14ac:dyDescent="0.2">
      <c r="A174" s="236"/>
      <c r="B174" s="230"/>
      <c r="C174" s="156" t="s">
        <v>166</v>
      </c>
      <c r="D174" s="154" t="s">
        <v>102</v>
      </c>
      <c r="E174" s="31">
        <v>173.94</v>
      </c>
      <c r="F174" s="39">
        <v>0</v>
      </c>
      <c r="G174" s="103">
        <f t="shared" si="16"/>
        <v>0</v>
      </c>
      <c r="H174" s="32"/>
      <c r="I174" s="32"/>
      <c r="J174" s="72">
        <f t="shared" si="13"/>
        <v>0</v>
      </c>
      <c r="K174" s="88">
        <v>0</v>
      </c>
      <c r="L174" s="94"/>
      <c r="M174" s="88"/>
      <c r="N174" s="88"/>
      <c r="O174" s="88">
        <f t="shared" si="14"/>
        <v>0</v>
      </c>
      <c r="P174" s="80">
        <f t="shared" si="15"/>
        <v>0</v>
      </c>
    </row>
    <row r="175" spans="1:16" s="73" customFormat="1" ht="78" customHeight="1" x14ac:dyDescent="0.2">
      <c r="A175" s="236"/>
      <c r="B175" s="230"/>
      <c r="C175" s="156" t="s">
        <v>167</v>
      </c>
      <c r="D175" s="154" t="s">
        <v>532</v>
      </c>
      <c r="E175" s="31">
        <v>162.62</v>
      </c>
      <c r="F175" s="39">
        <v>50</v>
      </c>
      <c r="G175" s="103">
        <f>+E175*F175</f>
        <v>8131</v>
      </c>
      <c r="H175" s="32"/>
      <c r="I175" s="32"/>
      <c r="J175" s="72">
        <f t="shared" si="13"/>
        <v>8131</v>
      </c>
      <c r="K175" s="88">
        <v>584.01</v>
      </c>
      <c r="L175" s="94"/>
      <c r="M175" s="88"/>
      <c r="N175" s="88"/>
      <c r="O175" s="88">
        <f t="shared" si="14"/>
        <v>584.01</v>
      </c>
      <c r="P175" s="80">
        <f t="shared" si="15"/>
        <v>7546.99</v>
      </c>
    </row>
    <row r="176" spans="1:16" s="217" customFormat="1" ht="78" customHeight="1" x14ac:dyDescent="0.2">
      <c r="A176" s="237"/>
      <c r="B176" s="230"/>
      <c r="C176" s="42" t="s">
        <v>168</v>
      </c>
      <c r="D176" s="30" t="s">
        <v>431</v>
      </c>
      <c r="E176" s="53">
        <v>300</v>
      </c>
      <c r="F176" s="214">
        <v>50</v>
      </c>
      <c r="G176" s="215">
        <f t="shared" si="16"/>
        <v>15000</v>
      </c>
      <c r="H176" s="48"/>
      <c r="J176" s="216">
        <f t="shared" si="13"/>
        <v>15000</v>
      </c>
      <c r="K176" s="94">
        <v>2010.4</v>
      </c>
      <c r="L176" s="94"/>
      <c r="M176" s="94"/>
      <c r="N176" s="48">
        <v>5000</v>
      </c>
      <c r="O176" s="94">
        <f t="shared" si="14"/>
        <v>7010.4</v>
      </c>
      <c r="P176" s="220">
        <f t="shared" si="15"/>
        <v>7989.6</v>
      </c>
    </row>
    <row r="177" spans="1:16" s="73" customFormat="1" ht="78" customHeight="1" x14ac:dyDescent="0.2">
      <c r="A177" s="235" t="s">
        <v>150</v>
      </c>
      <c r="B177" s="230"/>
      <c r="C177" s="57" t="s">
        <v>169</v>
      </c>
      <c r="D177" s="30" t="s">
        <v>432</v>
      </c>
      <c r="E177" s="58">
        <v>258.89999999999998</v>
      </c>
      <c r="F177" s="39">
        <v>50</v>
      </c>
      <c r="G177" s="103">
        <f t="shared" si="16"/>
        <v>12944.999999999998</v>
      </c>
      <c r="H177" s="32"/>
      <c r="I177" s="32"/>
      <c r="J177" s="72">
        <f t="shared" si="13"/>
        <v>12944.999999999998</v>
      </c>
      <c r="K177" s="88">
        <v>1134.71</v>
      </c>
      <c r="L177" s="94"/>
      <c r="M177" s="88"/>
      <c r="N177" s="88"/>
      <c r="O177" s="88">
        <f t="shared" si="14"/>
        <v>1134.71</v>
      </c>
      <c r="P177" s="80">
        <f t="shared" si="15"/>
        <v>11810.289999999997</v>
      </c>
    </row>
    <row r="178" spans="1:16" s="73" customFormat="1" ht="78" customHeight="1" x14ac:dyDescent="0.2">
      <c r="A178" s="236"/>
      <c r="B178" s="230"/>
      <c r="C178" s="57" t="s">
        <v>249</v>
      </c>
      <c r="D178" s="30" t="s">
        <v>433</v>
      </c>
      <c r="E178" s="58">
        <v>206</v>
      </c>
      <c r="F178" s="39">
        <v>50</v>
      </c>
      <c r="G178" s="103">
        <f t="shared" si="16"/>
        <v>10300</v>
      </c>
      <c r="H178" s="32"/>
      <c r="I178" s="32"/>
      <c r="J178" s="72">
        <f t="shared" si="13"/>
        <v>10300</v>
      </c>
      <c r="K178" s="88">
        <v>846.84</v>
      </c>
      <c r="L178" s="94"/>
      <c r="M178" s="88"/>
      <c r="N178" s="88"/>
      <c r="O178" s="88">
        <f t="shared" si="14"/>
        <v>846.84</v>
      </c>
      <c r="P178" s="80">
        <f t="shared" si="15"/>
        <v>9453.16</v>
      </c>
    </row>
    <row r="179" spans="1:16" s="73" customFormat="1" ht="78" customHeight="1" x14ac:dyDescent="0.2">
      <c r="A179" s="236"/>
      <c r="B179" s="230"/>
      <c r="C179" s="57" t="s">
        <v>170</v>
      </c>
      <c r="D179" s="30" t="s">
        <v>434</v>
      </c>
      <c r="E179" s="58">
        <v>280.8</v>
      </c>
      <c r="F179" s="39">
        <v>50</v>
      </c>
      <c r="G179" s="103">
        <f t="shared" si="16"/>
        <v>14040</v>
      </c>
      <c r="H179" s="32"/>
      <c r="I179" s="32"/>
      <c r="J179" s="72">
        <f t="shared" si="13"/>
        <v>14040</v>
      </c>
      <c r="K179" s="88">
        <v>1712.96</v>
      </c>
      <c r="L179" s="94"/>
      <c r="M179" s="88"/>
      <c r="N179" s="88"/>
      <c r="O179" s="88">
        <f t="shared" si="14"/>
        <v>1712.96</v>
      </c>
      <c r="P179" s="80">
        <f t="shared" si="15"/>
        <v>12327.04</v>
      </c>
    </row>
    <row r="180" spans="1:16" s="73" customFormat="1" ht="78" customHeight="1" x14ac:dyDescent="0.2">
      <c r="A180" s="236"/>
      <c r="B180" s="230"/>
      <c r="C180" s="57" t="s">
        <v>171</v>
      </c>
      <c r="D180" s="49" t="s">
        <v>435</v>
      </c>
      <c r="E180" s="31">
        <v>217.8</v>
      </c>
      <c r="F180" s="39">
        <v>50</v>
      </c>
      <c r="G180" s="103">
        <f t="shared" si="16"/>
        <v>10890</v>
      </c>
      <c r="H180" s="32"/>
      <c r="I180" s="32"/>
      <c r="J180" s="72">
        <f t="shared" si="13"/>
        <v>10890</v>
      </c>
      <c r="K180" s="88">
        <v>910.97</v>
      </c>
      <c r="L180" s="94"/>
      <c r="M180" s="88"/>
      <c r="N180" s="88"/>
      <c r="O180" s="88">
        <f t="shared" si="14"/>
        <v>910.97</v>
      </c>
      <c r="P180" s="80">
        <f t="shared" si="15"/>
        <v>9979.0300000000007</v>
      </c>
    </row>
    <row r="181" spans="1:16" s="73" customFormat="1" ht="78" customHeight="1" x14ac:dyDescent="0.2">
      <c r="A181" s="236"/>
      <c r="B181" s="231"/>
      <c r="C181" s="57" t="s">
        <v>172</v>
      </c>
      <c r="D181" s="30" t="s">
        <v>436</v>
      </c>
      <c r="E181" s="31">
        <v>180.93</v>
      </c>
      <c r="F181" s="39">
        <v>50</v>
      </c>
      <c r="G181" s="103">
        <f t="shared" si="16"/>
        <v>9046.5</v>
      </c>
      <c r="H181" s="32"/>
      <c r="I181" s="32"/>
      <c r="J181" s="72">
        <f t="shared" si="13"/>
        <v>9046.5</v>
      </c>
      <c r="K181" s="88">
        <v>710.36</v>
      </c>
      <c r="L181" s="94"/>
      <c r="M181" s="88"/>
      <c r="N181" s="88">
        <v>3510</v>
      </c>
      <c r="O181" s="88">
        <f t="shared" si="14"/>
        <v>4220.3599999999997</v>
      </c>
      <c r="P181" s="80">
        <f t="shared" si="15"/>
        <v>4826.1400000000003</v>
      </c>
    </row>
    <row r="182" spans="1:16" s="73" customFormat="1" ht="78" customHeight="1" x14ac:dyDescent="0.2">
      <c r="A182" s="236"/>
      <c r="B182" s="243" t="s">
        <v>173</v>
      </c>
      <c r="C182" s="46" t="s">
        <v>250</v>
      </c>
      <c r="D182" s="30" t="s">
        <v>437</v>
      </c>
      <c r="E182" s="31">
        <v>366.66</v>
      </c>
      <c r="F182" s="39">
        <v>50</v>
      </c>
      <c r="G182" s="103">
        <f t="shared" si="16"/>
        <v>18333</v>
      </c>
      <c r="H182" s="32"/>
      <c r="I182" s="32"/>
      <c r="J182" s="72">
        <f t="shared" si="13"/>
        <v>18333</v>
      </c>
      <c r="K182" s="88">
        <v>2976.7</v>
      </c>
      <c r="L182" s="94"/>
      <c r="M182" s="88"/>
      <c r="N182" s="88"/>
      <c r="O182" s="88">
        <f t="shared" si="14"/>
        <v>2976.7</v>
      </c>
      <c r="P182" s="80">
        <f t="shared" si="15"/>
        <v>15356.3</v>
      </c>
    </row>
    <row r="183" spans="1:16" s="73" customFormat="1" ht="78" customHeight="1" x14ac:dyDescent="0.2">
      <c r="A183" s="236"/>
      <c r="B183" s="245"/>
      <c r="C183" s="46" t="s">
        <v>251</v>
      </c>
      <c r="D183" s="30" t="s">
        <v>438</v>
      </c>
      <c r="E183" s="31">
        <v>320</v>
      </c>
      <c r="F183" s="39">
        <v>50</v>
      </c>
      <c r="G183" s="103">
        <f t="shared" si="16"/>
        <v>16000</v>
      </c>
      <c r="H183" s="32"/>
      <c r="I183" s="32"/>
      <c r="J183" s="72">
        <f t="shared" si="13"/>
        <v>16000</v>
      </c>
      <c r="K183" s="88">
        <v>2327.92</v>
      </c>
      <c r="L183" s="94"/>
      <c r="M183" s="88"/>
      <c r="N183" s="88"/>
      <c r="O183" s="88">
        <f t="shared" si="14"/>
        <v>2327.92</v>
      </c>
      <c r="P183" s="80">
        <f t="shared" si="15"/>
        <v>13672.08</v>
      </c>
    </row>
    <row r="184" spans="1:16" s="73" customFormat="1" ht="78" customHeight="1" x14ac:dyDescent="0.2">
      <c r="A184" s="236"/>
      <c r="B184" s="194" t="s">
        <v>173</v>
      </c>
      <c r="C184" s="46" t="s">
        <v>252</v>
      </c>
      <c r="D184" s="30" t="s">
        <v>439</v>
      </c>
      <c r="E184" s="31">
        <v>238.65</v>
      </c>
      <c r="F184" s="39">
        <v>50</v>
      </c>
      <c r="G184" s="103">
        <f t="shared" si="16"/>
        <v>11932.5</v>
      </c>
      <c r="H184" s="32"/>
      <c r="I184" s="32"/>
      <c r="J184" s="72">
        <f t="shared" si="13"/>
        <v>11932.5</v>
      </c>
      <c r="K184" s="88">
        <v>1024.6400000000001</v>
      </c>
      <c r="L184" s="94"/>
      <c r="M184" s="88"/>
      <c r="N184" s="88"/>
      <c r="O184" s="88">
        <f t="shared" si="14"/>
        <v>1024.6400000000001</v>
      </c>
      <c r="P184" s="80">
        <f t="shared" si="15"/>
        <v>10907.86</v>
      </c>
    </row>
    <row r="185" spans="1:16" s="73" customFormat="1" ht="78" customHeight="1" x14ac:dyDescent="0.2">
      <c r="A185" s="236"/>
      <c r="B185" s="229" t="s">
        <v>43</v>
      </c>
      <c r="C185" s="42" t="s">
        <v>253</v>
      </c>
      <c r="D185" s="30" t="s">
        <v>440</v>
      </c>
      <c r="E185" s="31">
        <v>423</v>
      </c>
      <c r="F185" s="39">
        <v>50</v>
      </c>
      <c r="G185" s="103">
        <f t="shared" si="16"/>
        <v>21150</v>
      </c>
      <c r="H185" s="32"/>
      <c r="I185" s="32"/>
      <c r="J185" s="72">
        <f t="shared" si="13"/>
        <v>21150</v>
      </c>
      <c r="K185" s="88">
        <v>4012</v>
      </c>
      <c r="L185" s="94"/>
      <c r="M185" s="88"/>
      <c r="N185" s="88"/>
      <c r="O185" s="88">
        <f t="shared" si="14"/>
        <v>4012</v>
      </c>
      <c r="P185" s="80">
        <f t="shared" si="15"/>
        <v>17138</v>
      </c>
    </row>
    <row r="186" spans="1:16" s="73" customFormat="1" ht="78" customHeight="1" x14ac:dyDescent="0.2">
      <c r="A186" s="236"/>
      <c r="B186" s="230"/>
      <c r="C186" s="42" t="s">
        <v>206</v>
      </c>
      <c r="D186" s="30" t="s">
        <v>441</v>
      </c>
      <c r="E186" s="31">
        <v>326</v>
      </c>
      <c r="F186" s="39">
        <v>50</v>
      </c>
      <c r="G186" s="103">
        <f t="shared" si="16"/>
        <v>16300</v>
      </c>
      <c r="H186" s="32"/>
      <c r="I186" s="32"/>
      <c r="J186" s="72">
        <f t="shared" si="13"/>
        <v>16300</v>
      </c>
      <c r="K186" s="88">
        <v>2423.17</v>
      </c>
      <c r="L186" s="94"/>
      <c r="M186" s="88"/>
      <c r="N186" s="88"/>
      <c r="O186" s="88">
        <f t="shared" si="14"/>
        <v>2423.17</v>
      </c>
      <c r="P186" s="80">
        <f t="shared" si="15"/>
        <v>13876.83</v>
      </c>
    </row>
    <row r="187" spans="1:16" s="73" customFormat="1" ht="78" customHeight="1" x14ac:dyDescent="0.2">
      <c r="A187" s="236"/>
      <c r="B187" s="230"/>
      <c r="C187" s="42" t="s">
        <v>176</v>
      </c>
      <c r="D187" s="30" t="s">
        <v>442</v>
      </c>
      <c r="E187" s="31">
        <v>214.6</v>
      </c>
      <c r="F187" s="39">
        <v>50</v>
      </c>
      <c r="G187" s="103">
        <f t="shared" si="16"/>
        <v>10730</v>
      </c>
      <c r="H187" s="32"/>
      <c r="I187" s="32"/>
      <c r="J187" s="72">
        <f t="shared" si="13"/>
        <v>10730</v>
      </c>
      <c r="K187" s="88">
        <v>893.61</v>
      </c>
      <c r="L187" s="94"/>
      <c r="M187" s="88"/>
      <c r="N187" s="88"/>
      <c r="O187" s="88">
        <f t="shared" si="14"/>
        <v>893.61</v>
      </c>
      <c r="P187" s="80">
        <f t="shared" si="15"/>
        <v>9836.39</v>
      </c>
    </row>
    <row r="188" spans="1:16" s="217" customFormat="1" ht="78" customHeight="1" x14ac:dyDescent="0.2">
      <c r="A188" s="236"/>
      <c r="B188" s="230"/>
      <c r="C188" s="185" t="s">
        <v>177</v>
      </c>
      <c r="D188" s="49" t="s">
        <v>444</v>
      </c>
      <c r="E188" s="53">
        <v>180.3</v>
      </c>
      <c r="F188" s="214">
        <v>50</v>
      </c>
      <c r="G188" s="215">
        <f>+E188*F188</f>
        <v>9015</v>
      </c>
      <c r="H188" s="48"/>
      <c r="J188" s="216">
        <f t="shared" si="13"/>
        <v>9015</v>
      </c>
      <c r="K188" s="94">
        <v>695.87</v>
      </c>
      <c r="L188" s="94"/>
      <c r="M188" s="94"/>
      <c r="N188" s="48">
        <v>8317</v>
      </c>
      <c r="O188" s="94">
        <f t="shared" si="14"/>
        <v>9012.8700000000008</v>
      </c>
      <c r="P188" s="220">
        <f t="shared" si="15"/>
        <v>2.1299999999991996</v>
      </c>
    </row>
    <row r="189" spans="1:16" s="73" customFormat="1" ht="78" customHeight="1" x14ac:dyDescent="0.2">
      <c r="A189" s="236"/>
      <c r="B189" s="230"/>
      <c r="C189" s="185" t="s">
        <v>564</v>
      </c>
      <c r="D189" s="30" t="s">
        <v>443</v>
      </c>
      <c r="E189" s="31">
        <v>178.6</v>
      </c>
      <c r="F189" s="39">
        <v>50</v>
      </c>
      <c r="G189" s="103">
        <f t="shared" si="16"/>
        <v>8930</v>
      </c>
      <c r="H189" s="32"/>
      <c r="I189" s="32"/>
      <c r="J189" s="72">
        <f t="shared" si="13"/>
        <v>8930</v>
      </c>
      <c r="K189" s="88">
        <v>697.62</v>
      </c>
      <c r="L189" s="94"/>
      <c r="M189" s="88"/>
      <c r="N189" s="88"/>
      <c r="O189" s="88">
        <f t="shared" si="14"/>
        <v>697.62</v>
      </c>
      <c r="P189" s="80">
        <f t="shared" si="15"/>
        <v>8232.3799999999992</v>
      </c>
    </row>
    <row r="190" spans="1:16" s="73" customFormat="1" ht="78" customHeight="1" x14ac:dyDescent="0.2">
      <c r="A190" s="236"/>
      <c r="B190" s="230"/>
      <c r="C190" s="240" t="s">
        <v>565</v>
      </c>
      <c r="D190" s="49" t="s">
        <v>102</v>
      </c>
      <c r="E190" s="58">
        <v>166.91</v>
      </c>
      <c r="F190" s="39">
        <v>0</v>
      </c>
      <c r="G190" s="103">
        <f t="shared" si="16"/>
        <v>0</v>
      </c>
      <c r="H190" s="32"/>
      <c r="I190" s="32"/>
      <c r="J190" s="72">
        <f t="shared" si="13"/>
        <v>0</v>
      </c>
      <c r="K190" s="88"/>
      <c r="L190" s="94"/>
      <c r="M190" s="88"/>
      <c r="N190" s="88"/>
      <c r="O190" s="88">
        <f t="shared" si="14"/>
        <v>0</v>
      </c>
      <c r="P190" s="80">
        <f t="shared" si="15"/>
        <v>0</v>
      </c>
    </row>
    <row r="191" spans="1:16" s="73" customFormat="1" ht="78" customHeight="1" x14ac:dyDescent="0.2">
      <c r="A191" s="236"/>
      <c r="B191" s="230"/>
      <c r="C191" s="241"/>
      <c r="D191" s="49" t="s">
        <v>445</v>
      </c>
      <c r="E191" s="58">
        <v>166.91</v>
      </c>
      <c r="F191" s="39">
        <v>50</v>
      </c>
      <c r="G191" s="103">
        <f t="shared" si="16"/>
        <v>8345.5</v>
      </c>
      <c r="H191" s="32"/>
      <c r="I191" s="32"/>
      <c r="J191" s="72">
        <f t="shared" si="13"/>
        <v>8345.5</v>
      </c>
      <c r="K191" s="88">
        <v>624.41</v>
      </c>
      <c r="L191" s="94"/>
      <c r="M191" s="88"/>
      <c r="N191" s="88"/>
      <c r="O191" s="88">
        <f t="shared" si="14"/>
        <v>624.41</v>
      </c>
      <c r="P191" s="80">
        <f t="shared" si="15"/>
        <v>7721.09</v>
      </c>
    </row>
    <row r="192" spans="1:16" s="73" customFormat="1" ht="78" customHeight="1" x14ac:dyDescent="0.2">
      <c r="A192" s="236"/>
      <c r="B192" s="230"/>
      <c r="C192" s="242"/>
      <c r="D192" s="49" t="s">
        <v>446</v>
      </c>
      <c r="E192" s="58">
        <v>166.91</v>
      </c>
      <c r="F192" s="39">
        <v>50</v>
      </c>
      <c r="G192" s="103">
        <f t="shared" si="16"/>
        <v>8345.5</v>
      </c>
      <c r="H192" s="32"/>
      <c r="I192" s="32"/>
      <c r="J192" s="72">
        <f t="shared" si="13"/>
        <v>8345.5</v>
      </c>
      <c r="K192" s="88">
        <v>624.41</v>
      </c>
      <c r="L192" s="94"/>
      <c r="M192" s="88"/>
      <c r="N192" s="88"/>
      <c r="O192" s="88">
        <f t="shared" si="14"/>
        <v>624.41</v>
      </c>
      <c r="P192" s="80">
        <f t="shared" si="15"/>
        <v>7721.09</v>
      </c>
    </row>
    <row r="193" spans="1:16" s="73" customFormat="1" ht="78" customHeight="1" x14ac:dyDescent="0.2">
      <c r="A193" s="236"/>
      <c r="B193" s="230"/>
      <c r="C193" s="186" t="s">
        <v>160</v>
      </c>
      <c r="D193" s="49" t="s">
        <v>447</v>
      </c>
      <c r="E193" s="58">
        <v>290.5</v>
      </c>
      <c r="F193" s="39">
        <v>50</v>
      </c>
      <c r="G193" s="103">
        <f t="shared" si="16"/>
        <v>14525</v>
      </c>
      <c r="H193" s="32"/>
      <c r="I193" s="32"/>
      <c r="J193" s="72">
        <f t="shared" si="13"/>
        <v>14525</v>
      </c>
      <c r="K193" s="88">
        <v>1934.17</v>
      </c>
      <c r="L193" s="94"/>
      <c r="M193" s="88"/>
      <c r="N193" s="88"/>
      <c r="O193" s="88">
        <f t="shared" si="14"/>
        <v>1934.17</v>
      </c>
      <c r="P193" s="80">
        <f t="shared" si="15"/>
        <v>12590.83</v>
      </c>
    </row>
    <row r="194" spans="1:16" s="217" customFormat="1" ht="78" customHeight="1" x14ac:dyDescent="0.2">
      <c r="A194" s="237"/>
      <c r="B194" s="230"/>
      <c r="C194" s="252" t="s">
        <v>566</v>
      </c>
      <c r="D194" s="30" t="s">
        <v>477</v>
      </c>
      <c r="E194" s="48">
        <v>226.9</v>
      </c>
      <c r="F194" s="214">
        <v>50</v>
      </c>
      <c r="G194" s="215">
        <f>+E194*F194</f>
        <v>11345</v>
      </c>
      <c r="H194" s="48"/>
      <c r="J194" s="216">
        <f t="shared" si="13"/>
        <v>11345</v>
      </c>
      <c r="K194" s="94">
        <v>960.63</v>
      </c>
      <c r="L194" s="94"/>
      <c r="M194" s="94"/>
      <c r="N194" s="48">
        <v>4000</v>
      </c>
      <c r="O194" s="94">
        <f t="shared" si="14"/>
        <v>4960.63</v>
      </c>
      <c r="P194" s="220">
        <f t="shared" si="15"/>
        <v>6384.37</v>
      </c>
    </row>
    <row r="195" spans="1:16" s="73" customFormat="1" ht="78" customHeight="1" x14ac:dyDescent="0.2">
      <c r="A195" s="235" t="s">
        <v>150</v>
      </c>
      <c r="B195" s="230"/>
      <c r="C195" s="253"/>
      <c r="D195" s="40" t="s">
        <v>452</v>
      </c>
      <c r="E195" s="32">
        <v>226.9</v>
      </c>
      <c r="F195" s="39">
        <v>50</v>
      </c>
      <c r="G195" s="103">
        <f>+E195*F195</f>
        <v>11345</v>
      </c>
      <c r="H195" s="32"/>
      <c r="I195" s="32"/>
      <c r="J195" s="72">
        <f t="shared" si="13"/>
        <v>11345</v>
      </c>
      <c r="K195" s="88">
        <v>960.57</v>
      </c>
      <c r="L195" s="94"/>
      <c r="M195" s="88"/>
      <c r="N195" s="88"/>
      <c r="O195" s="88">
        <f t="shared" si="14"/>
        <v>960.57</v>
      </c>
      <c r="P195" s="80">
        <f t="shared" si="15"/>
        <v>10384.43</v>
      </c>
    </row>
    <row r="196" spans="1:16" s="73" customFormat="1" ht="78" customHeight="1" x14ac:dyDescent="0.2">
      <c r="A196" s="236"/>
      <c r="B196" s="230"/>
      <c r="C196" s="254"/>
      <c r="D196" s="40" t="s">
        <v>453</v>
      </c>
      <c r="E196" s="32">
        <v>226.9</v>
      </c>
      <c r="F196" s="39">
        <v>50</v>
      </c>
      <c r="G196" s="103">
        <f>+E196*F196</f>
        <v>11345</v>
      </c>
      <c r="H196" s="32"/>
      <c r="I196" s="32"/>
      <c r="J196" s="72">
        <f t="shared" si="13"/>
        <v>11345</v>
      </c>
      <c r="K196" s="88">
        <v>960.57</v>
      </c>
      <c r="L196" s="94"/>
      <c r="M196" s="88"/>
      <c r="N196" s="88"/>
      <c r="O196" s="88">
        <f t="shared" si="14"/>
        <v>960.57</v>
      </c>
      <c r="P196" s="80">
        <f t="shared" si="15"/>
        <v>10384.43</v>
      </c>
    </row>
    <row r="197" spans="1:16" s="73" customFormat="1" ht="78" customHeight="1" x14ac:dyDescent="0.2">
      <c r="A197" s="236"/>
      <c r="B197" s="230"/>
      <c r="C197" s="252" t="s">
        <v>567</v>
      </c>
      <c r="D197" s="49" t="s">
        <v>448</v>
      </c>
      <c r="E197" s="58">
        <v>206</v>
      </c>
      <c r="F197" s="39">
        <v>50</v>
      </c>
      <c r="G197" s="103">
        <f t="shared" si="16"/>
        <v>10300</v>
      </c>
      <c r="H197" s="32"/>
      <c r="I197" s="32"/>
      <c r="J197" s="72">
        <f t="shared" si="13"/>
        <v>10300</v>
      </c>
      <c r="K197" s="88">
        <v>846.84</v>
      </c>
      <c r="L197" s="94"/>
      <c r="M197" s="88"/>
      <c r="N197" s="88"/>
      <c r="O197" s="88">
        <f t="shared" si="14"/>
        <v>846.84</v>
      </c>
      <c r="P197" s="80">
        <f t="shared" si="15"/>
        <v>9453.16</v>
      </c>
    </row>
    <row r="198" spans="1:16" s="73" customFormat="1" ht="78" customHeight="1" x14ac:dyDescent="0.2">
      <c r="A198" s="236"/>
      <c r="B198" s="230"/>
      <c r="C198" s="253"/>
      <c r="D198" s="49" t="s">
        <v>449</v>
      </c>
      <c r="E198" s="58">
        <v>206</v>
      </c>
      <c r="F198" s="39">
        <v>50</v>
      </c>
      <c r="G198" s="103">
        <f t="shared" si="16"/>
        <v>10300</v>
      </c>
      <c r="H198" s="32"/>
      <c r="I198" s="32"/>
      <c r="J198" s="72">
        <f t="shared" si="13"/>
        <v>10300</v>
      </c>
      <c r="K198" s="88">
        <v>837.06</v>
      </c>
      <c r="L198" s="94"/>
      <c r="M198" s="88"/>
      <c r="N198" s="88"/>
      <c r="O198" s="88">
        <f t="shared" si="14"/>
        <v>837.06</v>
      </c>
      <c r="P198" s="80">
        <f t="shared" si="15"/>
        <v>9462.94</v>
      </c>
    </row>
    <row r="199" spans="1:16" s="73" customFormat="1" ht="78" customHeight="1" x14ac:dyDescent="0.2">
      <c r="A199" s="236"/>
      <c r="B199" s="230"/>
      <c r="C199" s="253"/>
      <c r="D199" s="49" t="s">
        <v>450</v>
      </c>
      <c r="E199" s="58">
        <v>206</v>
      </c>
      <c r="F199" s="39">
        <v>50</v>
      </c>
      <c r="G199" s="103">
        <f t="shared" si="16"/>
        <v>10300</v>
      </c>
      <c r="H199" s="32"/>
      <c r="I199" s="32"/>
      <c r="J199" s="72">
        <f t="shared" si="13"/>
        <v>10300</v>
      </c>
      <c r="K199" s="88">
        <v>846.84</v>
      </c>
      <c r="L199" s="94"/>
      <c r="M199" s="88"/>
      <c r="N199" s="88"/>
      <c r="O199" s="88">
        <f t="shared" si="14"/>
        <v>846.84</v>
      </c>
      <c r="P199" s="80">
        <f t="shared" si="15"/>
        <v>9453.16</v>
      </c>
    </row>
    <row r="200" spans="1:16" s="73" customFormat="1" ht="78" customHeight="1" x14ac:dyDescent="0.2">
      <c r="A200" s="236"/>
      <c r="B200" s="230"/>
      <c r="C200" s="254"/>
      <c r="D200" s="30" t="s">
        <v>451</v>
      </c>
      <c r="E200" s="58">
        <v>206</v>
      </c>
      <c r="F200" s="39">
        <v>50</v>
      </c>
      <c r="G200" s="103">
        <f t="shared" si="16"/>
        <v>10300</v>
      </c>
      <c r="H200" s="32"/>
      <c r="I200" s="32"/>
      <c r="J200" s="72">
        <f t="shared" si="13"/>
        <v>10300</v>
      </c>
      <c r="K200" s="88">
        <v>846.84</v>
      </c>
      <c r="L200" s="94"/>
      <c r="M200" s="88"/>
      <c r="N200" s="88"/>
      <c r="O200" s="88">
        <f t="shared" si="14"/>
        <v>846.84</v>
      </c>
      <c r="P200" s="80">
        <f t="shared" si="15"/>
        <v>9453.16</v>
      </c>
    </row>
    <row r="201" spans="1:16" s="73" customFormat="1" ht="78" customHeight="1" x14ac:dyDescent="0.2">
      <c r="A201" s="236"/>
      <c r="B201" s="231"/>
      <c r="C201" s="29" t="s">
        <v>178</v>
      </c>
      <c r="D201" s="30" t="s">
        <v>454</v>
      </c>
      <c r="E201" s="31">
        <v>187.9</v>
      </c>
      <c r="F201" s="39">
        <v>50</v>
      </c>
      <c r="G201" s="103">
        <f t="shared" si="16"/>
        <v>9395</v>
      </c>
      <c r="H201" s="32"/>
      <c r="I201" s="32"/>
      <c r="J201" s="72">
        <f t="shared" si="13"/>
        <v>9395</v>
      </c>
      <c r="K201" s="88">
        <v>748.41</v>
      </c>
      <c r="L201" s="94"/>
      <c r="M201" s="88"/>
      <c r="N201" s="88"/>
      <c r="O201" s="88">
        <f t="shared" si="14"/>
        <v>748.41</v>
      </c>
      <c r="P201" s="80">
        <f t="shared" si="15"/>
        <v>8646.59</v>
      </c>
    </row>
    <row r="202" spans="1:16" s="73" customFormat="1" ht="78" customHeight="1" x14ac:dyDescent="0.2">
      <c r="A202" s="236"/>
      <c r="B202" s="229" t="s">
        <v>43</v>
      </c>
      <c r="C202" s="29" t="s">
        <v>179</v>
      </c>
      <c r="D202" s="30" t="s">
        <v>455</v>
      </c>
      <c r="E202" s="31">
        <v>179.8</v>
      </c>
      <c r="F202" s="39">
        <v>50</v>
      </c>
      <c r="G202" s="103">
        <f t="shared" si="16"/>
        <v>8990</v>
      </c>
      <c r="H202" s="32"/>
      <c r="I202" s="32"/>
      <c r="J202" s="72">
        <f t="shared" si="13"/>
        <v>8990</v>
      </c>
      <c r="K202" s="88">
        <v>704.12</v>
      </c>
      <c r="L202" s="94"/>
      <c r="M202" s="88"/>
      <c r="N202" s="88"/>
      <c r="O202" s="88">
        <f t="shared" si="14"/>
        <v>704.12</v>
      </c>
      <c r="P202" s="80">
        <f t="shared" si="15"/>
        <v>8285.8799999999992</v>
      </c>
    </row>
    <row r="203" spans="1:16" s="73" customFormat="1" ht="78" customHeight="1" x14ac:dyDescent="0.2">
      <c r="A203" s="236"/>
      <c r="B203" s="230"/>
      <c r="C203" s="42" t="s">
        <v>223</v>
      </c>
      <c r="D203" s="30" t="s">
        <v>456</v>
      </c>
      <c r="E203" s="31">
        <v>214.6</v>
      </c>
      <c r="F203" s="39">
        <v>50</v>
      </c>
      <c r="G203" s="103">
        <f t="shared" si="16"/>
        <v>10730</v>
      </c>
      <c r="H203" s="32"/>
      <c r="I203" s="32"/>
      <c r="J203" s="72">
        <f t="shared" si="13"/>
        <v>10730</v>
      </c>
      <c r="K203" s="88">
        <v>893.68</v>
      </c>
      <c r="L203" s="94"/>
      <c r="M203" s="88"/>
      <c r="N203" s="88"/>
      <c r="O203" s="88">
        <f t="shared" si="14"/>
        <v>893.68</v>
      </c>
      <c r="P203" s="80">
        <f t="shared" si="15"/>
        <v>9836.32</v>
      </c>
    </row>
    <row r="204" spans="1:16" s="73" customFormat="1" ht="78" customHeight="1" x14ac:dyDescent="0.2">
      <c r="A204" s="236"/>
      <c r="B204" s="230"/>
      <c r="C204" s="42" t="s">
        <v>224</v>
      </c>
      <c r="D204" s="30" t="s">
        <v>457</v>
      </c>
      <c r="E204" s="31">
        <v>172.91</v>
      </c>
      <c r="F204" s="39">
        <v>50</v>
      </c>
      <c r="G204" s="103">
        <f t="shared" si="16"/>
        <v>8645.5</v>
      </c>
      <c r="H204" s="32"/>
      <c r="I204" s="32"/>
      <c r="J204" s="72">
        <f t="shared" si="13"/>
        <v>8645.5</v>
      </c>
      <c r="K204" s="88">
        <v>666.76</v>
      </c>
      <c r="L204" s="94"/>
      <c r="M204" s="88"/>
      <c r="N204" s="88"/>
      <c r="O204" s="88">
        <f t="shared" si="14"/>
        <v>666.76</v>
      </c>
      <c r="P204" s="80">
        <f t="shared" si="15"/>
        <v>7978.74</v>
      </c>
    </row>
    <row r="205" spans="1:16" s="73" customFormat="1" ht="78" customHeight="1" x14ac:dyDescent="0.2">
      <c r="A205" s="236"/>
      <c r="B205" s="230"/>
      <c r="C205" s="267" t="s">
        <v>180</v>
      </c>
      <c r="D205" s="30" t="s">
        <v>458</v>
      </c>
      <c r="E205" s="31">
        <v>165</v>
      </c>
      <c r="F205" s="39">
        <v>50</v>
      </c>
      <c r="G205" s="103">
        <f t="shared" si="16"/>
        <v>8250</v>
      </c>
      <c r="H205" s="32"/>
      <c r="I205" s="32"/>
      <c r="J205" s="72">
        <f t="shared" si="13"/>
        <v>8250</v>
      </c>
      <c r="K205" s="88">
        <v>614.02</v>
      </c>
      <c r="L205" s="94"/>
      <c r="M205" s="88"/>
      <c r="N205" s="88"/>
      <c r="O205" s="88">
        <f t="shared" si="14"/>
        <v>614.02</v>
      </c>
      <c r="P205" s="80">
        <f t="shared" si="15"/>
        <v>7635.98</v>
      </c>
    </row>
    <row r="206" spans="1:16" s="73" customFormat="1" ht="78" customHeight="1" x14ac:dyDescent="0.2">
      <c r="A206" s="236"/>
      <c r="B206" s="230"/>
      <c r="C206" s="269"/>
      <c r="D206" s="30" t="s">
        <v>459</v>
      </c>
      <c r="E206" s="31">
        <v>165</v>
      </c>
      <c r="F206" s="39">
        <v>50</v>
      </c>
      <c r="G206" s="103">
        <f t="shared" si="16"/>
        <v>8250</v>
      </c>
      <c r="H206" s="32"/>
      <c r="I206" s="32"/>
      <c r="J206" s="72">
        <f t="shared" si="13"/>
        <v>8250</v>
      </c>
      <c r="K206" s="88">
        <v>614.02</v>
      </c>
      <c r="L206" s="94"/>
      <c r="M206" s="88"/>
      <c r="N206" s="88"/>
      <c r="O206" s="88">
        <f t="shared" si="14"/>
        <v>614.02</v>
      </c>
      <c r="P206" s="80">
        <f t="shared" si="15"/>
        <v>7635.98</v>
      </c>
    </row>
    <row r="207" spans="1:16" s="73" customFormat="1" ht="78" customHeight="1" x14ac:dyDescent="0.2">
      <c r="A207" s="236"/>
      <c r="B207" s="231"/>
      <c r="C207" s="42" t="s">
        <v>181</v>
      </c>
      <c r="D207" s="30" t="s">
        <v>460</v>
      </c>
      <c r="E207" s="31">
        <v>146</v>
      </c>
      <c r="F207" s="39">
        <v>50</v>
      </c>
      <c r="G207" s="103">
        <f t="shared" si="16"/>
        <v>7300</v>
      </c>
      <c r="H207" s="32"/>
      <c r="I207" s="32">
        <v>0.01</v>
      </c>
      <c r="J207" s="72">
        <f t="shared" si="13"/>
        <v>7300.01</v>
      </c>
      <c r="K207" s="88">
        <v>300.39</v>
      </c>
      <c r="L207" s="94"/>
      <c r="M207" s="88"/>
      <c r="N207" s="88"/>
      <c r="O207" s="88">
        <f t="shared" si="14"/>
        <v>300.39</v>
      </c>
      <c r="P207" s="80">
        <f t="shared" si="15"/>
        <v>6999.62</v>
      </c>
    </row>
    <row r="208" spans="1:16" s="73" customFormat="1" ht="78" customHeight="1" x14ac:dyDescent="0.2">
      <c r="A208" s="236"/>
      <c r="B208" s="229" t="s">
        <v>45</v>
      </c>
      <c r="C208" s="42" t="s">
        <v>254</v>
      </c>
      <c r="D208" s="30" t="s">
        <v>461</v>
      </c>
      <c r="E208" s="31">
        <v>380</v>
      </c>
      <c r="F208" s="39">
        <v>50</v>
      </c>
      <c r="G208" s="103">
        <f t="shared" si="16"/>
        <v>19000</v>
      </c>
      <c r="H208" s="74"/>
      <c r="I208" s="74"/>
      <c r="J208" s="72">
        <f t="shared" si="13"/>
        <v>19000</v>
      </c>
      <c r="K208" s="32">
        <v>3284.42</v>
      </c>
      <c r="L208" s="94"/>
      <c r="M208" s="88"/>
      <c r="N208" s="88"/>
      <c r="O208" s="88">
        <f t="shared" si="14"/>
        <v>3284.42</v>
      </c>
      <c r="P208" s="80">
        <f t="shared" si="15"/>
        <v>15715.58</v>
      </c>
    </row>
    <row r="209" spans="1:16" s="73" customFormat="1" ht="78" customHeight="1" x14ac:dyDescent="0.2">
      <c r="A209" s="236"/>
      <c r="B209" s="230"/>
      <c r="C209" s="42" t="s">
        <v>182</v>
      </c>
      <c r="D209" s="30" t="s">
        <v>102</v>
      </c>
      <c r="E209" s="31">
        <v>380</v>
      </c>
      <c r="F209" s="39">
        <v>0</v>
      </c>
      <c r="G209" s="103">
        <f t="shared" si="16"/>
        <v>0</v>
      </c>
      <c r="H209" s="74"/>
      <c r="I209" s="74"/>
      <c r="J209" s="72">
        <f t="shared" si="13"/>
        <v>0</v>
      </c>
      <c r="K209" s="32">
        <v>0</v>
      </c>
      <c r="L209" s="94"/>
      <c r="M209" s="88"/>
      <c r="N209" s="88"/>
      <c r="O209" s="88">
        <f t="shared" si="14"/>
        <v>0</v>
      </c>
      <c r="P209" s="80">
        <f t="shared" si="15"/>
        <v>0</v>
      </c>
    </row>
    <row r="210" spans="1:16" s="73" customFormat="1" ht="78" customHeight="1" x14ac:dyDescent="0.2">
      <c r="A210" s="236"/>
      <c r="B210" s="230"/>
      <c r="C210" s="42" t="s">
        <v>164</v>
      </c>
      <c r="D210" s="30" t="s">
        <v>462</v>
      </c>
      <c r="E210" s="31">
        <v>230</v>
      </c>
      <c r="F210" s="39">
        <v>50</v>
      </c>
      <c r="G210" s="103">
        <f t="shared" ref="G210:G271" si="18">+E210*F210</f>
        <v>11500</v>
      </c>
      <c r="H210" s="74"/>
      <c r="I210" s="74"/>
      <c r="J210" s="72">
        <f t="shared" ref="J210:J271" si="19">SUM(G210:I210)</f>
        <v>11500</v>
      </c>
      <c r="K210" s="32">
        <v>977.35</v>
      </c>
      <c r="L210" s="94"/>
      <c r="M210" s="88"/>
      <c r="N210" s="88"/>
      <c r="O210" s="88">
        <f t="shared" si="14"/>
        <v>977.35</v>
      </c>
      <c r="P210" s="80">
        <f t="shared" si="15"/>
        <v>10522.65</v>
      </c>
    </row>
    <row r="211" spans="1:16" s="73" customFormat="1" ht="78" customHeight="1" x14ac:dyDescent="0.2">
      <c r="A211" s="236"/>
      <c r="B211" s="230"/>
      <c r="C211" s="240" t="s">
        <v>28</v>
      </c>
      <c r="D211" s="30" t="s">
        <v>587</v>
      </c>
      <c r="E211" s="31">
        <v>206</v>
      </c>
      <c r="F211" s="39">
        <v>50</v>
      </c>
      <c r="G211" s="103">
        <f t="shared" si="18"/>
        <v>10300</v>
      </c>
      <c r="H211" s="32"/>
      <c r="I211" s="32"/>
      <c r="J211" s="72">
        <f t="shared" si="19"/>
        <v>10300</v>
      </c>
      <c r="K211" s="88">
        <v>837.06</v>
      </c>
      <c r="L211" s="94"/>
      <c r="M211" s="88"/>
      <c r="N211" s="88"/>
      <c r="O211" s="88">
        <f t="shared" ref="O211:O271" si="20">+K211+L211+M211+N211</f>
        <v>837.06</v>
      </c>
      <c r="P211" s="80">
        <f t="shared" ref="P211:P271" si="21">+J211-O211</f>
        <v>9462.94</v>
      </c>
    </row>
    <row r="212" spans="1:16" s="73" customFormat="1" ht="78" customHeight="1" x14ac:dyDescent="0.2">
      <c r="A212" s="237"/>
      <c r="B212" s="230"/>
      <c r="C212" s="242"/>
      <c r="D212" s="30" t="s">
        <v>568</v>
      </c>
      <c r="E212" s="31">
        <v>206</v>
      </c>
      <c r="F212" s="39">
        <v>43</v>
      </c>
      <c r="G212" s="103">
        <f t="shared" si="18"/>
        <v>8858</v>
      </c>
      <c r="H212" s="32"/>
      <c r="I212" s="32"/>
      <c r="J212" s="72">
        <f t="shared" si="19"/>
        <v>8858</v>
      </c>
      <c r="K212" s="88">
        <v>680.17</v>
      </c>
      <c r="L212" s="94"/>
      <c r="M212" s="88"/>
      <c r="N212" s="88"/>
      <c r="O212" s="88">
        <f t="shared" si="20"/>
        <v>680.17</v>
      </c>
      <c r="P212" s="80">
        <f t="shared" si="21"/>
        <v>8177.83</v>
      </c>
    </row>
    <row r="213" spans="1:16" s="73" customFormat="1" ht="78" customHeight="1" x14ac:dyDescent="0.2">
      <c r="A213" s="235" t="s">
        <v>150</v>
      </c>
      <c r="B213" s="230"/>
      <c r="C213" s="240" t="s">
        <v>28</v>
      </c>
      <c r="D213" s="30" t="s">
        <v>463</v>
      </c>
      <c r="E213" s="31">
        <v>206</v>
      </c>
      <c r="F213" s="39">
        <v>50</v>
      </c>
      <c r="G213" s="103">
        <f t="shared" si="18"/>
        <v>10300</v>
      </c>
      <c r="H213" s="32"/>
      <c r="I213" s="32"/>
      <c r="J213" s="72">
        <f t="shared" si="19"/>
        <v>10300</v>
      </c>
      <c r="K213" s="88">
        <v>837.06</v>
      </c>
      <c r="L213" s="94"/>
      <c r="M213" s="88"/>
      <c r="N213" s="88"/>
      <c r="O213" s="88">
        <f t="shared" si="20"/>
        <v>837.06</v>
      </c>
      <c r="P213" s="80">
        <f t="shared" si="21"/>
        <v>9462.94</v>
      </c>
    </row>
    <row r="214" spans="1:16" s="73" customFormat="1" ht="78" customHeight="1" x14ac:dyDescent="0.2">
      <c r="A214" s="236"/>
      <c r="B214" s="230"/>
      <c r="C214" s="241"/>
      <c r="D214" s="30" t="s">
        <v>464</v>
      </c>
      <c r="E214" s="31">
        <v>206</v>
      </c>
      <c r="F214" s="39">
        <v>50</v>
      </c>
      <c r="G214" s="103">
        <f t="shared" si="18"/>
        <v>10300</v>
      </c>
      <c r="H214" s="32"/>
      <c r="I214" s="32"/>
      <c r="J214" s="72">
        <f t="shared" si="19"/>
        <v>10300</v>
      </c>
      <c r="K214" s="88">
        <v>837.06</v>
      </c>
      <c r="L214" s="94"/>
      <c r="M214" s="88"/>
      <c r="N214" s="88"/>
      <c r="O214" s="88">
        <f t="shared" si="20"/>
        <v>837.06</v>
      </c>
      <c r="P214" s="80">
        <f t="shared" si="21"/>
        <v>9462.94</v>
      </c>
    </row>
    <row r="215" spans="1:16" s="73" customFormat="1" ht="78" customHeight="1" x14ac:dyDescent="0.2">
      <c r="A215" s="236"/>
      <c r="B215" s="230"/>
      <c r="C215" s="241"/>
      <c r="D215" s="30" t="s">
        <v>465</v>
      </c>
      <c r="E215" s="31">
        <v>206</v>
      </c>
      <c r="F215" s="39">
        <v>50</v>
      </c>
      <c r="G215" s="103">
        <f t="shared" si="18"/>
        <v>10300</v>
      </c>
      <c r="H215" s="32"/>
      <c r="I215" s="32"/>
      <c r="J215" s="72">
        <f t="shared" si="19"/>
        <v>10300</v>
      </c>
      <c r="K215" s="88">
        <v>837.06</v>
      </c>
      <c r="L215" s="94"/>
      <c r="M215" s="88"/>
      <c r="N215" s="88"/>
      <c r="O215" s="88">
        <f t="shared" si="20"/>
        <v>837.06</v>
      </c>
      <c r="P215" s="80">
        <f t="shared" si="21"/>
        <v>9462.94</v>
      </c>
    </row>
    <row r="216" spans="1:16" s="73" customFormat="1" ht="78" customHeight="1" x14ac:dyDescent="0.2">
      <c r="A216" s="236"/>
      <c r="B216" s="230"/>
      <c r="C216" s="242"/>
      <c r="D216" s="30" t="s">
        <v>586</v>
      </c>
      <c r="E216" s="31">
        <v>206</v>
      </c>
      <c r="F216" s="39">
        <v>50</v>
      </c>
      <c r="G216" s="103">
        <f t="shared" si="18"/>
        <v>10300</v>
      </c>
      <c r="H216" s="32"/>
      <c r="I216" s="32"/>
      <c r="J216" s="72">
        <f t="shared" si="19"/>
        <v>10300</v>
      </c>
      <c r="K216" s="88">
        <v>837.06</v>
      </c>
      <c r="L216" s="94"/>
      <c r="M216" s="88"/>
      <c r="N216" s="88"/>
      <c r="O216" s="88">
        <f t="shared" si="20"/>
        <v>837.06</v>
      </c>
      <c r="P216" s="80">
        <f t="shared" si="21"/>
        <v>9462.94</v>
      </c>
    </row>
    <row r="217" spans="1:16" s="73" customFormat="1" ht="78" customHeight="1" x14ac:dyDescent="0.2">
      <c r="A217" s="236"/>
      <c r="B217" s="231"/>
      <c r="C217" s="29" t="s">
        <v>183</v>
      </c>
      <c r="D217" s="30" t="s">
        <v>466</v>
      </c>
      <c r="E217" s="31">
        <v>178.85</v>
      </c>
      <c r="F217" s="39">
        <v>50</v>
      </c>
      <c r="G217" s="103">
        <f t="shared" si="18"/>
        <v>8942.5</v>
      </c>
      <c r="H217" s="32"/>
      <c r="I217" s="32"/>
      <c r="J217" s="72">
        <f t="shared" si="19"/>
        <v>8942.5</v>
      </c>
      <c r="K217" s="88">
        <v>699.18</v>
      </c>
      <c r="L217" s="94"/>
      <c r="M217" s="88"/>
      <c r="N217" s="88"/>
      <c r="O217" s="88">
        <f t="shared" si="20"/>
        <v>699.18</v>
      </c>
      <c r="P217" s="80">
        <f t="shared" si="21"/>
        <v>8243.32</v>
      </c>
    </row>
    <row r="218" spans="1:16" s="73" customFormat="1" ht="78" customHeight="1" x14ac:dyDescent="0.2">
      <c r="A218" s="236"/>
      <c r="B218" s="194" t="s">
        <v>184</v>
      </c>
      <c r="C218" s="42" t="s">
        <v>280</v>
      </c>
      <c r="D218" s="40" t="s">
        <v>467</v>
      </c>
      <c r="E218" s="31">
        <v>358.8</v>
      </c>
      <c r="F218" s="39">
        <v>50</v>
      </c>
      <c r="G218" s="103">
        <f t="shared" si="18"/>
        <v>17940</v>
      </c>
      <c r="H218" s="32"/>
      <c r="I218" s="32"/>
      <c r="J218" s="72">
        <f t="shared" si="19"/>
        <v>17940</v>
      </c>
      <c r="K218" s="88">
        <v>2795.41</v>
      </c>
      <c r="L218" s="94"/>
      <c r="M218" s="88"/>
      <c r="N218" s="88"/>
      <c r="O218" s="88">
        <f t="shared" si="20"/>
        <v>2795.41</v>
      </c>
      <c r="P218" s="80">
        <f t="shared" si="21"/>
        <v>15144.59</v>
      </c>
    </row>
    <row r="219" spans="1:16" s="73" customFormat="1" ht="78" customHeight="1" x14ac:dyDescent="0.2">
      <c r="A219" s="236"/>
      <c r="B219" s="194" t="s">
        <v>184</v>
      </c>
      <c r="C219" s="42" t="s">
        <v>281</v>
      </c>
      <c r="D219" s="40" t="s">
        <v>468</v>
      </c>
      <c r="E219" s="31">
        <v>375.8</v>
      </c>
      <c r="F219" s="39">
        <v>50</v>
      </c>
      <c r="G219" s="103">
        <f t="shared" si="18"/>
        <v>18790</v>
      </c>
      <c r="H219" s="32"/>
      <c r="I219" s="32"/>
      <c r="J219" s="72">
        <f t="shared" si="19"/>
        <v>18790</v>
      </c>
      <c r="K219" s="88">
        <v>3187.55</v>
      </c>
      <c r="L219" s="94"/>
      <c r="M219" s="88"/>
      <c r="N219" s="88"/>
      <c r="O219" s="88">
        <f t="shared" si="20"/>
        <v>3187.55</v>
      </c>
      <c r="P219" s="80">
        <f t="shared" si="21"/>
        <v>15602.45</v>
      </c>
    </row>
    <row r="220" spans="1:16" s="73" customFormat="1" ht="78" customHeight="1" x14ac:dyDescent="0.2">
      <c r="A220" s="236"/>
      <c r="B220" s="229" t="s">
        <v>46</v>
      </c>
      <c r="C220" s="42" t="s">
        <v>185</v>
      </c>
      <c r="D220" s="40" t="s">
        <v>469</v>
      </c>
      <c r="E220" s="31">
        <v>215.2</v>
      </c>
      <c r="F220" s="39">
        <v>50</v>
      </c>
      <c r="G220" s="103">
        <f t="shared" si="18"/>
        <v>10760</v>
      </c>
      <c r="H220" s="32"/>
      <c r="I220" s="32"/>
      <c r="J220" s="72">
        <f t="shared" si="19"/>
        <v>10760</v>
      </c>
      <c r="K220" s="88">
        <v>896.81</v>
      </c>
      <c r="L220" s="94"/>
      <c r="M220" s="88"/>
      <c r="N220" s="88"/>
      <c r="O220" s="88">
        <f t="shared" si="20"/>
        <v>896.81</v>
      </c>
      <c r="P220" s="80">
        <f t="shared" si="21"/>
        <v>9863.19</v>
      </c>
    </row>
    <row r="221" spans="1:16" s="73" customFormat="1" ht="78" customHeight="1" x14ac:dyDescent="0.2">
      <c r="A221" s="236"/>
      <c r="B221" s="230"/>
      <c r="C221" s="42" t="s">
        <v>186</v>
      </c>
      <c r="D221" s="40" t="s">
        <v>470</v>
      </c>
      <c r="E221" s="31">
        <v>338.8</v>
      </c>
      <c r="F221" s="39">
        <v>50</v>
      </c>
      <c r="G221" s="103">
        <f t="shared" si="18"/>
        <v>16940</v>
      </c>
      <c r="H221" s="32"/>
      <c r="I221" s="32"/>
      <c r="J221" s="72">
        <f t="shared" si="19"/>
        <v>16940</v>
      </c>
      <c r="K221" s="88">
        <v>2595.7800000000002</v>
      </c>
      <c r="L221" s="94"/>
      <c r="M221" s="88"/>
      <c r="N221" s="88"/>
      <c r="O221" s="88">
        <f t="shared" si="20"/>
        <v>2595.7800000000002</v>
      </c>
      <c r="P221" s="80">
        <f t="shared" si="21"/>
        <v>14344.22</v>
      </c>
    </row>
    <row r="222" spans="1:16" s="73" customFormat="1" ht="78" customHeight="1" x14ac:dyDescent="0.2">
      <c r="A222" s="236"/>
      <c r="B222" s="230"/>
      <c r="C222" s="240" t="s">
        <v>114</v>
      </c>
      <c r="D222" s="40" t="s">
        <v>471</v>
      </c>
      <c r="E222" s="31">
        <v>206</v>
      </c>
      <c r="F222" s="39">
        <v>50</v>
      </c>
      <c r="G222" s="103">
        <f t="shared" si="18"/>
        <v>10300</v>
      </c>
      <c r="H222" s="32"/>
      <c r="I222" s="32"/>
      <c r="J222" s="72">
        <f t="shared" si="19"/>
        <v>10300</v>
      </c>
      <c r="K222" s="88">
        <v>837.06</v>
      </c>
      <c r="L222" s="94"/>
      <c r="M222" s="88"/>
      <c r="N222" s="88"/>
      <c r="O222" s="88">
        <f t="shared" si="20"/>
        <v>837.06</v>
      </c>
      <c r="P222" s="80">
        <f t="shared" si="21"/>
        <v>9462.94</v>
      </c>
    </row>
    <row r="223" spans="1:16" s="73" customFormat="1" ht="78" customHeight="1" x14ac:dyDescent="0.2">
      <c r="A223" s="236"/>
      <c r="B223" s="230"/>
      <c r="C223" s="242"/>
      <c r="D223" s="30" t="s">
        <v>472</v>
      </c>
      <c r="E223" s="31">
        <v>206</v>
      </c>
      <c r="F223" s="39">
        <v>50</v>
      </c>
      <c r="G223" s="103">
        <f t="shared" si="18"/>
        <v>10300</v>
      </c>
      <c r="H223" s="32"/>
      <c r="I223" s="32"/>
      <c r="J223" s="72">
        <f t="shared" si="19"/>
        <v>10300</v>
      </c>
      <c r="K223" s="88">
        <v>837.06</v>
      </c>
      <c r="L223" s="94"/>
      <c r="M223" s="88"/>
      <c r="N223" s="88"/>
      <c r="O223" s="88">
        <f t="shared" si="20"/>
        <v>837.06</v>
      </c>
      <c r="P223" s="80">
        <f t="shared" si="21"/>
        <v>9462.94</v>
      </c>
    </row>
    <row r="224" spans="1:16" s="73" customFormat="1" ht="78" customHeight="1" x14ac:dyDescent="0.2">
      <c r="A224" s="236"/>
      <c r="B224" s="231"/>
      <c r="C224" s="42" t="s">
        <v>187</v>
      </c>
      <c r="D224" s="30" t="s">
        <v>473</v>
      </c>
      <c r="E224" s="31">
        <v>158.55000000000001</v>
      </c>
      <c r="F224" s="39">
        <v>50</v>
      </c>
      <c r="G224" s="103">
        <f t="shared" si="18"/>
        <v>7927.5000000000009</v>
      </c>
      <c r="H224" s="32"/>
      <c r="I224" s="32"/>
      <c r="J224" s="72">
        <f t="shared" si="19"/>
        <v>7927.5000000000009</v>
      </c>
      <c r="K224" s="88">
        <v>496.19</v>
      </c>
      <c r="L224" s="94"/>
      <c r="M224" s="88"/>
      <c r="N224" s="88"/>
      <c r="O224" s="88">
        <f t="shared" si="20"/>
        <v>496.19</v>
      </c>
      <c r="P224" s="80">
        <f t="shared" si="21"/>
        <v>7431.3100000000013</v>
      </c>
    </row>
    <row r="225" spans="1:16" s="73" customFormat="1" ht="78" customHeight="1" x14ac:dyDescent="0.2">
      <c r="A225" s="236"/>
      <c r="B225" s="118" t="s">
        <v>47</v>
      </c>
      <c r="C225" s="29" t="s">
        <v>175</v>
      </c>
      <c r="D225" s="30" t="s">
        <v>474</v>
      </c>
      <c r="E225" s="31">
        <v>246.92</v>
      </c>
      <c r="F225" s="39">
        <v>50</v>
      </c>
      <c r="G225" s="103">
        <f t="shared" si="18"/>
        <v>12346</v>
      </c>
      <c r="H225" s="32"/>
      <c r="I225" s="32"/>
      <c r="J225" s="72">
        <f t="shared" si="19"/>
        <v>12346</v>
      </c>
      <c r="K225" s="88">
        <v>1069.56</v>
      </c>
      <c r="L225" s="94"/>
      <c r="M225" s="88"/>
      <c r="N225" s="88"/>
      <c r="O225" s="88">
        <f t="shared" si="20"/>
        <v>1069.56</v>
      </c>
      <c r="P225" s="80">
        <f t="shared" si="21"/>
        <v>11276.44</v>
      </c>
    </row>
    <row r="226" spans="1:16" s="73" customFormat="1" ht="78" customHeight="1" x14ac:dyDescent="0.2">
      <c r="A226" s="236"/>
      <c r="B226" s="229" t="s">
        <v>188</v>
      </c>
      <c r="C226" s="45" t="s">
        <v>256</v>
      </c>
      <c r="D226" s="40" t="s">
        <v>475</v>
      </c>
      <c r="E226" s="31">
        <v>423</v>
      </c>
      <c r="F226" s="39">
        <v>50</v>
      </c>
      <c r="G226" s="103">
        <f t="shared" si="18"/>
        <v>21150</v>
      </c>
      <c r="H226" s="32"/>
      <c r="I226" s="32"/>
      <c r="J226" s="72">
        <f t="shared" si="19"/>
        <v>21150</v>
      </c>
      <c r="K226" s="88">
        <v>4012</v>
      </c>
      <c r="L226" s="94"/>
      <c r="M226" s="88"/>
      <c r="N226" s="88"/>
      <c r="O226" s="88">
        <f t="shared" si="20"/>
        <v>4012</v>
      </c>
      <c r="P226" s="80">
        <f t="shared" si="21"/>
        <v>17138</v>
      </c>
    </row>
    <row r="227" spans="1:16" s="73" customFormat="1" ht="78" customHeight="1" x14ac:dyDescent="0.2">
      <c r="A227" s="236"/>
      <c r="B227" s="230"/>
      <c r="C227" s="45" t="s">
        <v>16</v>
      </c>
      <c r="D227" s="40" t="s">
        <v>476</v>
      </c>
      <c r="E227" s="31">
        <v>224.4</v>
      </c>
      <c r="F227" s="39">
        <v>50</v>
      </c>
      <c r="G227" s="103">
        <f t="shared" si="18"/>
        <v>11220</v>
      </c>
      <c r="H227" s="32"/>
      <c r="I227" s="32"/>
      <c r="J227" s="72">
        <f t="shared" si="19"/>
        <v>11220</v>
      </c>
      <c r="K227" s="88">
        <v>946.96</v>
      </c>
      <c r="L227" s="94"/>
      <c r="M227" s="88"/>
      <c r="N227" s="88"/>
      <c r="O227" s="88">
        <f t="shared" si="20"/>
        <v>946.96</v>
      </c>
      <c r="P227" s="80">
        <f t="shared" si="21"/>
        <v>10273.040000000001</v>
      </c>
    </row>
    <row r="228" spans="1:16" s="73" customFormat="1" ht="78" customHeight="1" x14ac:dyDescent="0.2">
      <c r="A228" s="236"/>
      <c r="B228" s="230"/>
      <c r="C228" s="240" t="s">
        <v>189</v>
      </c>
      <c r="D228" s="40" t="s">
        <v>615</v>
      </c>
      <c r="E228" s="31">
        <v>292.7</v>
      </c>
      <c r="F228" s="39">
        <v>41</v>
      </c>
      <c r="G228" s="103">
        <f t="shared" si="18"/>
        <v>12000.699999999999</v>
      </c>
      <c r="H228" s="32"/>
      <c r="I228" s="32"/>
      <c r="J228" s="72">
        <f t="shared" si="19"/>
        <v>12000.699999999999</v>
      </c>
      <c r="K228" s="88">
        <v>1530.28</v>
      </c>
      <c r="L228" s="94"/>
      <c r="M228" s="88"/>
      <c r="N228" s="88"/>
      <c r="O228" s="88">
        <f t="shared" si="20"/>
        <v>1530.28</v>
      </c>
      <c r="P228" s="80">
        <f t="shared" si="21"/>
        <v>10470.419999999998</v>
      </c>
    </row>
    <row r="229" spans="1:16" s="73" customFormat="1" ht="78" customHeight="1" x14ac:dyDescent="0.2">
      <c r="A229" s="236"/>
      <c r="B229" s="230"/>
      <c r="C229" s="242"/>
      <c r="D229" s="59" t="s">
        <v>552</v>
      </c>
      <c r="E229" s="31">
        <v>292.7</v>
      </c>
      <c r="F229" s="39">
        <v>50</v>
      </c>
      <c r="G229" s="103">
        <f t="shared" si="18"/>
        <v>14635</v>
      </c>
      <c r="H229" s="32"/>
      <c r="I229" s="32"/>
      <c r="J229" s="72">
        <f t="shared" si="19"/>
        <v>14635</v>
      </c>
      <c r="K229" s="88">
        <v>1934.39</v>
      </c>
      <c r="L229" s="94"/>
      <c r="M229" s="88"/>
      <c r="N229" s="88"/>
      <c r="O229" s="88">
        <f t="shared" si="20"/>
        <v>1934.39</v>
      </c>
      <c r="P229" s="80">
        <f t="shared" si="21"/>
        <v>12700.61</v>
      </c>
    </row>
    <row r="230" spans="1:16" s="73" customFormat="1" ht="78" customHeight="1" x14ac:dyDescent="0.2">
      <c r="A230" s="237"/>
      <c r="B230" s="230"/>
      <c r="C230" s="29" t="s">
        <v>190</v>
      </c>
      <c r="D230" s="30" t="s">
        <v>478</v>
      </c>
      <c r="E230" s="31">
        <v>267.55</v>
      </c>
      <c r="F230" s="39">
        <v>50</v>
      </c>
      <c r="G230" s="103">
        <f t="shared" si="18"/>
        <v>13377.5</v>
      </c>
      <c r="H230" s="32"/>
      <c r="I230" s="32"/>
      <c r="J230" s="72">
        <f t="shared" si="19"/>
        <v>13377.5</v>
      </c>
      <c r="K230" s="88">
        <v>1362.65</v>
      </c>
      <c r="L230" s="94"/>
      <c r="M230" s="88"/>
      <c r="N230" s="88"/>
      <c r="O230" s="88">
        <f t="shared" si="20"/>
        <v>1362.65</v>
      </c>
      <c r="P230" s="80">
        <f t="shared" si="21"/>
        <v>12014.85</v>
      </c>
    </row>
    <row r="231" spans="1:16" s="73" customFormat="1" ht="78" customHeight="1" x14ac:dyDescent="0.2">
      <c r="A231" s="235" t="s">
        <v>150</v>
      </c>
      <c r="B231" s="230"/>
      <c r="C231" s="29" t="s">
        <v>191</v>
      </c>
      <c r="D231" s="30" t="s">
        <v>479</v>
      </c>
      <c r="E231" s="31">
        <v>228.5</v>
      </c>
      <c r="F231" s="39">
        <v>50</v>
      </c>
      <c r="G231" s="103">
        <f>+E231*F231</f>
        <v>11425</v>
      </c>
      <c r="H231" s="32"/>
      <c r="I231" s="32"/>
      <c r="J231" s="72">
        <f t="shared" si="19"/>
        <v>11425</v>
      </c>
      <c r="K231" s="88">
        <v>969.27</v>
      </c>
      <c r="L231" s="94"/>
      <c r="M231" s="88"/>
      <c r="N231" s="88"/>
      <c r="O231" s="88">
        <f t="shared" si="20"/>
        <v>969.27</v>
      </c>
      <c r="P231" s="80">
        <f t="shared" si="21"/>
        <v>10455.73</v>
      </c>
    </row>
    <row r="232" spans="1:16" s="73" customFormat="1" ht="78" customHeight="1" x14ac:dyDescent="0.2">
      <c r="A232" s="236"/>
      <c r="B232" s="230"/>
      <c r="C232" s="267" t="s">
        <v>192</v>
      </c>
      <c r="D232" s="30" t="s">
        <v>483</v>
      </c>
      <c r="E232" s="31">
        <v>224.4</v>
      </c>
      <c r="F232" s="39">
        <v>50</v>
      </c>
      <c r="G232" s="103">
        <f>+E232*F232</f>
        <v>11220</v>
      </c>
      <c r="H232" s="32"/>
      <c r="I232" s="32"/>
      <c r="J232" s="72">
        <f t="shared" si="19"/>
        <v>11220</v>
      </c>
      <c r="K232" s="88">
        <v>947.04</v>
      </c>
      <c r="L232" s="94"/>
      <c r="M232" s="88"/>
      <c r="N232" s="88"/>
      <c r="O232" s="88">
        <f t="shared" si="20"/>
        <v>947.04</v>
      </c>
      <c r="P232" s="80">
        <f t="shared" si="21"/>
        <v>10272.959999999999</v>
      </c>
    </row>
    <row r="233" spans="1:16" s="73" customFormat="1" ht="78" customHeight="1" x14ac:dyDescent="0.2">
      <c r="A233" s="236"/>
      <c r="B233" s="230"/>
      <c r="C233" s="269"/>
      <c r="D233" s="30" t="s">
        <v>484</v>
      </c>
      <c r="E233" s="31">
        <v>224.4</v>
      </c>
      <c r="F233" s="39">
        <v>50</v>
      </c>
      <c r="G233" s="103">
        <f>+E233*F233</f>
        <v>11220</v>
      </c>
      <c r="H233" s="32"/>
      <c r="I233" s="32"/>
      <c r="J233" s="72">
        <f t="shared" si="19"/>
        <v>11220</v>
      </c>
      <c r="K233" s="88">
        <v>947.04</v>
      </c>
      <c r="L233" s="94"/>
      <c r="M233" s="88"/>
      <c r="N233" s="88"/>
      <c r="O233" s="88">
        <f t="shared" si="20"/>
        <v>947.04</v>
      </c>
      <c r="P233" s="80">
        <f t="shared" si="21"/>
        <v>10272.959999999999</v>
      </c>
    </row>
    <row r="234" spans="1:16" s="73" customFormat="1" ht="78" customHeight="1" x14ac:dyDescent="0.2">
      <c r="A234" s="236"/>
      <c r="B234" s="230"/>
      <c r="C234" s="29" t="s">
        <v>193</v>
      </c>
      <c r="D234" s="30" t="s">
        <v>480</v>
      </c>
      <c r="E234" s="31">
        <v>220.02</v>
      </c>
      <c r="F234" s="39">
        <v>50</v>
      </c>
      <c r="G234" s="103">
        <f t="shared" si="18"/>
        <v>11001</v>
      </c>
      <c r="H234" s="32"/>
      <c r="I234" s="32"/>
      <c r="J234" s="72">
        <f t="shared" si="19"/>
        <v>11001</v>
      </c>
      <c r="K234" s="88">
        <v>923.12</v>
      </c>
      <c r="L234" s="94"/>
      <c r="M234" s="88"/>
      <c r="N234" s="88"/>
      <c r="O234" s="88">
        <f t="shared" si="20"/>
        <v>923.12</v>
      </c>
      <c r="P234" s="80">
        <f t="shared" si="21"/>
        <v>10077.879999999999</v>
      </c>
    </row>
    <row r="235" spans="1:16" s="73" customFormat="1" ht="78" customHeight="1" x14ac:dyDescent="0.2">
      <c r="A235" s="236"/>
      <c r="B235" s="231"/>
      <c r="C235" s="60" t="s">
        <v>225</v>
      </c>
      <c r="D235" s="154" t="s">
        <v>485</v>
      </c>
      <c r="E235" s="31">
        <v>216.9</v>
      </c>
      <c r="F235" s="39">
        <v>50</v>
      </c>
      <c r="G235" s="103">
        <f>+E235*F235</f>
        <v>10845</v>
      </c>
      <c r="H235" s="32"/>
      <c r="I235" s="32"/>
      <c r="J235" s="72">
        <f t="shared" si="19"/>
        <v>10845</v>
      </c>
      <c r="K235" s="93">
        <v>906.11</v>
      </c>
      <c r="L235" s="94"/>
      <c r="M235" s="88"/>
      <c r="N235" s="88"/>
      <c r="O235" s="88">
        <f t="shared" si="20"/>
        <v>906.11</v>
      </c>
      <c r="P235" s="80">
        <f t="shared" si="21"/>
        <v>9938.89</v>
      </c>
    </row>
    <row r="236" spans="1:16" s="73" customFormat="1" ht="78" customHeight="1" x14ac:dyDescent="0.2">
      <c r="A236" s="236"/>
      <c r="B236" s="229" t="s">
        <v>188</v>
      </c>
      <c r="C236" s="267" t="s">
        <v>226</v>
      </c>
      <c r="D236" s="30" t="s">
        <v>481</v>
      </c>
      <c r="E236" s="31">
        <v>211.56</v>
      </c>
      <c r="F236" s="39">
        <v>50</v>
      </c>
      <c r="G236" s="103">
        <f t="shared" si="18"/>
        <v>10578</v>
      </c>
      <c r="H236" s="32"/>
      <c r="I236" s="32"/>
      <c r="J236" s="72">
        <f t="shared" si="19"/>
        <v>10578</v>
      </c>
      <c r="K236" s="88">
        <v>877.19</v>
      </c>
      <c r="L236" s="94"/>
      <c r="M236" s="88"/>
      <c r="N236" s="88"/>
      <c r="O236" s="88">
        <f t="shared" si="20"/>
        <v>877.19</v>
      </c>
      <c r="P236" s="80">
        <f t="shared" si="21"/>
        <v>9700.81</v>
      </c>
    </row>
    <row r="237" spans="1:16" s="73" customFormat="1" ht="78" customHeight="1" x14ac:dyDescent="0.2">
      <c r="A237" s="236"/>
      <c r="B237" s="230"/>
      <c r="C237" s="268"/>
      <c r="D237" s="30" t="s">
        <v>482</v>
      </c>
      <c r="E237" s="31">
        <v>211.56</v>
      </c>
      <c r="F237" s="39">
        <v>50</v>
      </c>
      <c r="G237" s="103">
        <f t="shared" si="18"/>
        <v>10578</v>
      </c>
      <c r="H237" s="32"/>
      <c r="I237" s="32"/>
      <c r="J237" s="72">
        <f t="shared" si="19"/>
        <v>10578</v>
      </c>
      <c r="K237" s="88">
        <v>867.31</v>
      </c>
      <c r="L237" s="94"/>
      <c r="M237" s="88"/>
      <c r="N237" s="88"/>
      <c r="O237" s="88">
        <f t="shared" si="20"/>
        <v>867.31</v>
      </c>
      <c r="P237" s="80">
        <f t="shared" si="21"/>
        <v>9710.69</v>
      </c>
    </row>
    <row r="238" spans="1:16" s="73" customFormat="1" ht="78" customHeight="1" x14ac:dyDescent="0.2">
      <c r="A238" s="236"/>
      <c r="B238" s="230"/>
      <c r="C238" s="269"/>
      <c r="D238" s="30" t="s">
        <v>102</v>
      </c>
      <c r="E238" s="31">
        <v>211.56</v>
      </c>
      <c r="F238" s="39">
        <v>0</v>
      </c>
      <c r="G238" s="103">
        <f t="shared" si="18"/>
        <v>0</v>
      </c>
      <c r="H238" s="32"/>
      <c r="I238" s="32"/>
      <c r="J238" s="72">
        <f t="shared" si="19"/>
        <v>0</v>
      </c>
      <c r="K238" s="88">
        <v>0</v>
      </c>
      <c r="L238" s="94"/>
      <c r="M238" s="88"/>
      <c r="N238" s="88"/>
      <c r="O238" s="88">
        <f t="shared" si="20"/>
        <v>0</v>
      </c>
      <c r="P238" s="80">
        <f t="shared" si="21"/>
        <v>0</v>
      </c>
    </row>
    <row r="239" spans="1:16" s="73" customFormat="1" ht="78" customHeight="1" x14ac:dyDescent="0.2">
      <c r="A239" s="236"/>
      <c r="B239" s="230"/>
      <c r="C239" s="29" t="s">
        <v>227</v>
      </c>
      <c r="D239" s="30" t="s">
        <v>486</v>
      </c>
      <c r="E239" s="31">
        <v>173.64</v>
      </c>
      <c r="F239" s="39">
        <v>50</v>
      </c>
      <c r="G239" s="103">
        <f t="shared" si="18"/>
        <v>8682</v>
      </c>
      <c r="H239" s="32"/>
      <c r="I239" s="32"/>
      <c r="J239" s="72">
        <f t="shared" si="19"/>
        <v>8682</v>
      </c>
      <c r="K239" s="88">
        <v>670.77</v>
      </c>
      <c r="L239" s="94"/>
      <c r="M239" s="88"/>
      <c r="N239" s="88"/>
      <c r="O239" s="88">
        <f t="shared" si="20"/>
        <v>670.77</v>
      </c>
      <c r="P239" s="80">
        <f t="shared" si="21"/>
        <v>8011.23</v>
      </c>
    </row>
    <row r="240" spans="1:16" s="73" customFormat="1" ht="78" customHeight="1" x14ac:dyDescent="0.2">
      <c r="A240" s="236"/>
      <c r="B240" s="230"/>
      <c r="C240" s="29" t="s">
        <v>228</v>
      </c>
      <c r="D240" s="30" t="s">
        <v>488</v>
      </c>
      <c r="E240" s="31">
        <v>166.96</v>
      </c>
      <c r="F240" s="39">
        <v>50</v>
      </c>
      <c r="G240" s="103">
        <f>+E240*F240</f>
        <v>8348</v>
      </c>
      <c r="H240" s="32"/>
      <c r="I240" s="32"/>
      <c r="J240" s="72">
        <f t="shared" si="19"/>
        <v>8348</v>
      </c>
      <c r="K240" s="88">
        <v>624.69000000000005</v>
      </c>
      <c r="L240" s="94"/>
      <c r="M240" s="88"/>
      <c r="N240" s="88"/>
      <c r="O240" s="88">
        <f t="shared" si="20"/>
        <v>624.69000000000005</v>
      </c>
      <c r="P240" s="80">
        <f t="shared" si="21"/>
        <v>7723.3099999999995</v>
      </c>
    </row>
    <row r="241" spans="1:16" s="73" customFormat="1" ht="78" customHeight="1" x14ac:dyDescent="0.2">
      <c r="A241" s="237"/>
      <c r="B241" s="231"/>
      <c r="C241" s="29" t="s">
        <v>257</v>
      </c>
      <c r="D241" s="40" t="s">
        <v>487</v>
      </c>
      <c r="E241" s="31">
        <v>155.6</v>
      </c>
      <c r="F241" s="39">
        <v>50</v>
      </c>
      <c r="G241" s="103">
        <f t="shared" si="18"/>
        <v>7780</v>
      </c>
      <c r="H241" s="32"/>
      <c r="I241" s="32"/>
      <c r="J241" s="72">
        <f t="shared" si="19"/>
        <v>7780</v>
      </c>
      <c r="K241" s="88">
        <v>432.54</v>
      </c>
      <c r="L241" s="94"/>
      <c r="M241" s="88"/>
      <c r="N241" s="88"/>
      <c r="O241" s="88">
        <f t="shared" si="20"/>
        <v>432.54</v>
      </c>
      <c r="P241" s="80">
        <f t="shared" si="21"/>
        <v>7347.46</v>
      </c>
    </row>
    <row r="242" spans="1:16" s="73" customFormat="1" ht="78" customHeight="1" x14ac:dyDescent="0.2">
      <c r="A242" s="255" t="s">
        <v>194</v>
      </c>
      <c r="B242" s="229" t="s">
        <v>195</v>
      </c>
      <c r="C242" s="29" t="s">
        <v>258</v>
      </c>
      <c r="D242" s="126" t="s">
        <v>489</v>
      </c>
      <c r="E242" s="32">
        <v>853.33</v>
      </c>
      <c r="F242" s="39">
        <v>50</v>
      </c>
      <c r="G242" s="103">
        <f t="shared" si="18"/>
        <v>42666.5</v>
      </c>
      <c r="H242" s="39"/>
      <c r="I242" s="39"/>
      <c r="J242" s="72">
        <f t="shared" si="19"/>
        <v>42666.5</v>
      </c>
      <c r="K242" s="88">
        <v>9493.73</v>
      </c>
      <c r="L242" s="94"/>
      <c r="M242" s="88"/>
      <c r="N242" s="88"/>
      <c r="O242" s="88">
        <f t="shared" si="20"/>
        <v>9493.73</v>
      </c>
      <c r="P242" s="80">
        <f t="shared" si="21"/>
        <v>33172.770000000004</v>
      </c>
    </row>
    <row r="243" spans="1:16" s="73" customFormat="1" ht="78" customHeight="1" x14ac:dyDescent="0.2">
      <c r="A243" s="256"/>
      <c r="B243" s="230"/>
      <c r="C243" s="45" t="s">
        <v>196</v>
      </c>
      <c r="D243" s="126" t="s">
        <v>490</v>
      </c>
      <c r="E243" s="32">
        <v>617.20000000000005</v>
      </c>
      <c r="F243" s="39">
        <v>50</v>
      </c>
      <c r="G243" s="103">
        <f t="shared" si="18"/>
        <v>30860.000000000004</v>
      </c>
      <c r="H243" s="39"/>
      <c r="I243" s="39"/>
      <c r="J243" s="72">
        <f t="shared" si="19"/>
        <v>30860.000000000004</v>
      </c>
      <c r="K243" s="88">
        <v>6086.06</v>
      </c>
      <c r="L243" s="94"/>
      <c r="M243" s="88"/>
      <c r="N243" s="88"/>
      <c r="O243" s="88">
        <f t="shared" si="20"/>
        <v>6086.06</v>
      </c>
      <c r="P243" s="80">
        <f t="shared" si="21"/>
        <v>24773.940000000002</v>
      </c>
    </row>
    <row r="244" spans="1:16" s="73" customFormat="1" ht="78" customHeight="1" x14ac:dyDescent="0.2">
      <c r="A244" s="256"/>
      <c r="B244" s="230"/>
      <c r="C244" s="61" t="s">
        <v>197</v>
      </c>
      <c r="D244" s="126" t="s">
        <v>491</v>
      </c>
      <c r="E244" s="32">
        <v>533.33000000000004</v>
      </c>
      <c r="F244" s="39">
        <v>50</v>
      </c>
      <c r="G244" s="103">
        <f t="shared" si="18"/>
        <v>26666.500000000004</v>
      </c>
      <c r="H244" s="39"/>
      <c r="I244" s="39"/>
      <c r="J244" s="72">
        <f t="shared" si="19"/>
        <v>26666.500000000004</v>
      </c>
      <c r="K244" s="88">
        <v>5190.41</v>
      </c>
      <c r="L244" s="94"/>
      <c r="M244" s="88"/>
      <c r="N244" s="88"/>
      <c r="O244" s="88">
        <f t="shared" si="20"/>
        <v>5190.41</v>
      </c>
      <c r="P244" s="80">
        <f t="shared" si="21"/>
        <v>21476.090000000004</v>
      </c>
    </row>
    <row r="245" spans="1:16" s="73" customFormat="1" ht="78" customHeight="1" x14ac:dyDescent="0.2">
      <c r="A245" s="256"/>
      <c r="B245" s="230"/>
      <c r="C245" s="45" t="s">
        <v>198</v>
      </c>
      <c r="D245" s="126" t="s">
        <v>492</v>
      </c>
      <c r="E245" s="32">
        <v>436.1</v>
      </c>
      <c r="F245" s="39">
        <v>50</v>
      </c>
      <c r="G245" s="103">
        <f t="shared" si="18"/>
        <v>21805</v>
      </c>
      <c r="H245" s="39"/>
      <c r="I245" s="39"/>
      <c r="J245" s="72">
        <f t="shared" si="19"/>
        <v>21805</v>
      </c>
      <c r="K245" s="88">
        <v>4152.0600000000004</v>
      </c>
      <c r="L245" s="94"/>
      <c r="M245" s="88"/>
      <c r="N245" s="88"/>
      <c r="O245" s="88">
        <f t="shared" si="20"/>
        <v>4152.0600000000004</v>
      </c>
      <c r="P245" s="80">
        <f t="shared" si="21"/>
        <v>17652.939999999999</v>
      </c>
    </row>
    <row r="246" spans="1:16" s="73" customFormat="1" ht="78" customHeight="1" x14ac:dyDescent="0.2">
      <c r="A246" s="256"/>
      <c r="B246" s="230"/>
      <c r="C246" s="45" t="s">
        <v>230</v>
      </c>
      <c r="D246" s="60" t="s">
        <v>622</v>
      </c>
      <c r="E246" s="32">
        <v>424.02</v>
      </c>
      <c r="F246" s="39">
        <v>50</v>
      </c>
      <c r="G246" s="103">
        <f t="shared" si="18"/>
        <v>21201</v>
      </c>
      <c r="H246" s="39"/>
      <c r="I246" s="39"/>
      <c r="J246" s="72">
        <f t="shared" si="19"/>
        <v>21201</v>
      </c>
      <c r="K246" s="88">
        <v>4023</v>
      </c>
      <c r="L246" s="94"/>
      <c r="M246" s="88"/>
      <c r="N246" s="88"/>
      <c r="O246" s="88">
        <f t="shared" si="20"/>
        <v>4023</v>
      </c>
      <c r="P246" s="80">
        <f t="shared" si="21"/>
        <v>17178</v>
      </c>
    </row>
    <row r="247" spans="1:16" s="73" customFormat="1" ht="78" customHeight="1" x14ac:dyDescent="0.2">
      <c r="A247" s="256"/>
      <c r="B247" s="230"/>
      <c r="C247" s="62" t="s">
        <v>229</v>
      </c>
      <c r="D247" s="126" t="s">
        <v>493</v>
      </c>
      <c r="E247" s="32">
        <v>400</v>
      </c>
      <c r="F247" s="39">
        <v>50</v>
      </c>
      <c r="G247" s="103">
        <f t="shared" si="18"/>
        <v>20000</v>
      </c>
      <c r="H247" s="39"/>
      <c r="I247" s="39"/>
      <c r="J247" s="72">
        <f t="shared" si="19"/>
        <v>20000</v>
      </c>
      <c r="K247" s="88">
        <v>3762.31</v>
      </c>
      <c r="L247" s="94"/>
      <c r="M247" s="88"/>
      <c r="N247" s="88"/>
      <c r="O247" s="88">
        <f t="shared" si="20"/>
        <v>3762.31</v>
      </c>
      <c r="P247" s="80">
        <f t="shared" si="21"/>
        <v>16237.69</v>
      </c>
    </row>
    <row r="248" spans="1:16" s="73" customFormat="1" ht="78" customHeight="1" x14ac:dyDescent="0.2">
      <c r="A248" s="257"/>
      <c r="B248" s="230"/>
      <c r="C248" s="45" t="s">
        <v>172</v>
      </c>
      <c r="D248" s="126" t="s">
        <v>494</v>
      </c>
      <c r="E248" s="32">
        <v>187.9</v>
      </c>
      <c r="F248" s="39">
        <v>50</v>
      </c>
      <c r="G248" s="103">
        <f t="shared" si="18"/>
        <v>9395</v>
      </c>
      <c r="H248" s="32"/>
      <c r="I248" s="32"/>
      <c r="J248" s="72">
        <f t="shared" si="19"/>
        <v>9395</v>
      </c>
      <c r="K248" s="88">
        <v>748.29</v>
      </c>
      <c r="L248" s="94"/>
      <c r="M248" s="88"/>
      <c r="N248" s="88"/>
      <c r="O248" s="88">
        <f t="shared" si="20"/>
        <v>748.29</v>
      </c>
      <c r="P248" s="80">
        <f t="shared" si="21"/>
        <v>8646.7099999999991</v>
      </c>
    </row>
    <row r="249" spans="1:16" s="73" customFormat="1" ht="78" customHeight="1" x14ac:dyDescent="0.2">
      <c r="A249" s="255" t="s">
        <v>194</v>
      </c>
      <c r="B249" s="230"/>
      <c r="C249" s="45" t="s">
        <v>199</v>
      </c>
      <c r="D249" s="126" t="s">
        <v>495</v>
      </c>
      <c r="E249" s="31">
        <v>412</v>
      </c>
      <c r="F249" s="39">
        <v>50</v>
      </c>
      <c r="G249" s="103">
        <f t="shared" si="18"/>
        <v>20600</v>
      </c>
      <c r="H249" s="32"/>
      <c r="I249" s="32"/>
      <c r="J249" s="72">
        <f t="shared" si="19"/>
        <v>20600</v>
      </c>
      <c r="K249" s="88">
        <v>3894.69</v>
      </c>
      <c r="L249" s="94"/>
      <c r="M249" s="88"/>
      <c r="N249" s="88"/>
      <c r="O249" s="88">
        <f t="shared" si="20"/>
        <v>3894.69</v>
      </c>
      <c r="P249" s="80">
        <f t="shared" si="21"/>
        <v>16705.310000000001</v>
      </c>
    </row>
    <row r="250" spans="1:16" s="73" customFormat="1" ht="78" customHeight="1" x14ac:dyDescent="0.2">
      <c r="A250" s="256"/>
      <c r="B250" s="230"/>
      <c r="C250" s="43" t="s">
        <v>200</v>
      </c>
      <c r="D250" s="60" t="s">
        <v>102</v>
      </c>
      <c r="E250" s="31">
        <v>238.67</v>
      </c>
      <c r="F250" s="39">
        <v>0</v>
      </c>
      <c r="G250" s="103">
        <f t="shared" si="18"/>
        <v>0</v>
      </c>
      <c r="H250" s="32"/>
      <c r="I250" s="32"/>
      <c r="J250" s="72">
        <f t="shared" si="19"/>
        <v>0</v>
      </c>
      <c r="K250" s="88">
        <v>0</v>
      </c>
      <c r="L250" s="94"/>
      <c r="M250" s="88"/>
      <c r="N250" s="88"/>
      <c r="O250" s="88">
        <f t="shared" si="20"/>
        <v>0</v>
      </c>
      <c r="P250" s="80">
        <f t="shared" si="21"/>
        <v>0</v>
      </c>
    </row>
    <row r="251" spans="1:16" s="73" customFormat="1" ht="78" customHeight="1" x14ac:dyDescent="0.2">
      <c r="A251" s="256"/>
      <c r="B251" s="231"/>
      <c r="C251" s="45" t="s">
        <v>201</v>
      </c>
      <c r="D251" s="126" t="s">
        <v>496</v>
      </c>
      <c r="E251" s="31">
        <v>394</v>
      </c>
      <c r="F251" s="39">
        <v>50</v>
      </c>
      <c r="G251" s="103">
        <f t="shared" si="18"/>
        <v>19700</v>
      </c>
      <c r="H251" s="32"/>
      <c r="I251" s="32"/>
      <c r="J251" s="72">
        <f t="shared" si="19"/>
        <v>19700</v>
      </c>
      <c r="K251" s="88">
        <v>3607.41</v>
      </c>
      <c r="L251" s="94"/>
      <c r="M251" s="88"/>
      <c r="N251" s="88"/>
      <c r="O251" s="88">
        <f t="shared" si="20"/>
        <v>3607.41</v>
      </c>
      <c r="P251" s="80">
        <f t="shared" si="21"/>
        <v>16092.59</v>
      </c>
    </row>
    <row r="252" spans="1:16" s="73" customFormat="1" ht="78" customHeight="1" x14ac:dyDescent="0.2">
      <c r="A252" s="256"/>
      <c r="B252" s="194" t="s">
        <v>202</v>
      </c>
      <c r="C252" s="43" t="s">
        <v>203</v>
      </c>
      <c r="D252" s="126" t="s">
        <v>497</v>
      </c>
      <c r="E252" s="31">
        <v>566.95000000000005</v>
      </c>
      <c r="F252" s="39">
        <v>50</v>
      </c>
      <c r="G252" s="103">
        <f t="shared" si="18"/>
        <v>28347.500000000004</v>
      </c>
      <c r="H252" s="32"/>
      <c r="I252" s="32"/>
      <c r="J252" s="72">
        <f t="shared" si="19"/>
        <v>28347.500000000004</v>
      </c>
      <c r="K252" s="88">
        <v>5549.43</v>
      </c>
      <c r="L252" s="94"/>
      <c r="M252" s="88"/>
      <c r="N252" s="88"/>
      <c r="O252" s="88">
        <f t="shared" si="20"/>
        <v>5549.43</v>
      </c>
      <c r="P252" s="80">
        <f t="shared" si="21"/>
        <v>22798.070000000003</v>
      </c>
    </row>
    <row r="253" spans="1:16" s="217" customFormat="1" ht="78" customHeight="1" x14ac:dyDescent="0.2">
      <c r="A253" s="256"/>
      <c r="B253" s="229" t="s">
        <v>202</v>
      </c>
      <c r="C253" s="45" t="s">
        <v>204</v>
      </c>
      <c r="D253" s="30" t="s">
        <v>296</v>
      </c>
      <c r="E253" s="41">
        <v>224.4</v>
      </c>
      <c r="F253" s="214">
        <v>50</v>
      </c>
      <c r="G253" s="215">
        <f>+E253*F253</f>
        <v>11220</v>
      </c>
      <c r="H253" s="48"/>
      <c r="I253" s="219"/>
      <c r="J253" s="216">
        <f>SUM(G253:I253)</f>
        <v>11220</v>
      </c>
      <c r="K253" s="94">
        <v>946.96</v>
      </c>
      <c r="L253" s="94"/>
      <c r="M253" s="94"/>
      <c r="N253" s="48">
        <v>5000</v>
      </c>
      <c r="O253" s="94">
        <f t="shared" si="20"/>
        <v>5946.96</v>
      </c>
      <c r="P253" s="220">
        <f t="shared" si="21"/>
        <v>5273.04</v>
      </c>
    </row>
    <row r="254" spans="1:16" s="73" customFormat="1" ht="78" customHeight="1" x14ac:dyDescent="0.2">
      <c r="A254" s="256"/>
      <c r="B254" s="230"/>
      <c r="C254" s="43" t="s">
        <v>161</v>
      </c>
      <c r="D254" s="126" t="s">
        <v>498</v>
      </c>
      <c r="E254" s="31">
        <v>224.4</v>
      </c>
      <c r="F254" s="39">
        <v>50</v>
      </c>
      <c r="G254" s="103">
        <f t="shared" si="18"/>
        <v>11220</v>
      </c>
      <c r="H254" s="32"/>
      <c r="I254" s="32"/>
      <c r="J254" s="72">
        <f t="shared" si="19"/>
        <v>11220</v>
      </c>
      <c r="K254" s="88">
        <v>946.96</v>
      </c>
      <c r="L254" s="94"/>
      <c r="M254" s="88"/>
      <c r="N254" s="88"/>
      <c r="O254" s="88">
        <f t="shared" si="20"/>
        <v>946.96</v>
      </c>
      <c r="P254" s="80">
        <f t="shared" si="21"/>
        <v>10273.040000000001</v>
      </c>
    </row>
    <row r="255" spans="1:16" s="73" customFormat="1" ht="78" customHeight="1" x14ac:dyDescent="0.2">
      <c r="A255" s="257"/>
      <c r="B255" s="231"/>
      <c r="C255" s="43" t="s">
        <v>174</v>
      </c>
      <c r="D255" s="126" t="s">
        <v>499</v>
      </c>
      <c r="E255" s="31">
        <v>224.4</v>
      </c>
      <c r="F255" s="39">
        <v>50</v>
      </c>
      <c r="G255" s="103">
        <f t="shared" si="18"/>
        <v>11220</v>
      </c>
      <c r="H255" s="32"/>
      <c r="I255" s="32"/>
      <c r="J255" s="72">
        <f t="shared" si="19"/>
        <v>11220</v>
      </c>
      <c r="K255" s="88">
        <v>946.96</v>
      </c>
      <c r="L255" s="94"/>
      <c r="M255" s="88"/>
      <c r="N255" s="88"/>
      <c r="O255" s="88">
        <f t="shared" si="20"/>
        <v>946.96</v>
      </c>
      <c r="P255" s="80">
        <f t="shared" si="21"/>
        <v>10273.040000000001</v>
      </c>
    </row>
    <row r="256" spans="1:16" s="73" customFormat="1" ht="78" customHeight="1" x14ac:dyDescent="0.2">
      <c r="A256" s="235" t="s">
        <v>209</v>
      </c>
      <c r="B256" s="117" t="s">
        <v>209</v>
      </c>
      <c r="C256" s="29" t="s">
        <v>260</v>
      </c>
      <c r="D256" s="126" t="s">
        <v>500</v>
      </c>
      <c r="E256" s="31">
        <v>423.02</v>
      </c>
      <c r="F256" s="39">
        <v>50</v>
      </c>
      <c r="G256" s="103">
        <f t="shared" si="18"/>
        <v>21151</v>
      </c>
      <c r="H256" s="32"/>
      <c r="I256" s="32"/>
      <c r="J256" s="72">
        <f t="shared" si="19"/>
        <v>21151</v>
      </c>
      <c r="K256" s="88">
        <v>4012.22</v>
      </c>
      <c r="L256" s="94"/>
      <c r="M256" s="88"/>
      <c r="N256" s="88"/>
      <c r="O256" s="88">
        <f t="shared" si="20"/>
        <v>4012.22</v>
      </c>
      <c r="P256" s="80">
        <f t="shared" si="21"/>
        <v>17138.78</v>
      </c>
    </row>
    <row r="257" spans="1:16" s="73" customFormat="1" ht="78" customHeight="1" x14ac:dyDescent="0.2">
      <c r="A257" s="236"/>
      <c r="B257" s="117" t="s">
        <v>210</v>
      </c>
      <c r="C257" s="29" t="s">
        <v>211</v>
      </c>
      <c r="D257" s="126" t="s">
        <v>501</v>
      </c>
      <c r="E257" s="31">
        <v>222.33</v>
      </c>
      <c r="F257" s="39">
        <v>50</v>
      </c>
      <c r="G257" s="103">
        <f t="shared" si="18"/>
        <v>11116.5</v>
      </c>
      <c r="H257" s="32"/>
      <c r="I257" s="32"/>
      <c r="J257" s="72">
        <f t="shared" si="19"/>
        <v>11116.5</v>
      </c>
      <c r="K257" s="88">
        <v>935.7</v>
      </c>
      <c r="L257" s="94"/>
      <c r="M257" s="88"/>
      <c r="N257" s="88"/>
      <c r="O257" s="88">
        <f t="shared" si="20"/>
        <v>935.7</v>
      </c>
      <c r="P257" s="80">
        <f t="shared" si="21"/>
        <v>10180.799999999999</v>
      </c>
    </row>
    <row r="258" spans="1:16" s="73" customFormat="1" ht="78" customHeight="1" x14ac:dyDescent="0.2">
      <c r="A258" s="236"/>
      <c r="B258" s="229" t="s">
        <v>107</v>
      </c>
      <c r="C258" s="45" t="s">
        <v>282</v>
      </c>
      <c r="D258" s="126" t="s">
        <v>502</v>
      </c>
      <c r="E258" s="31">
        <v>358.8</v>
      </c>
      <c r="F258" s="39">
        <v>50</v>
      </c>
      <c r="G258" s="103">
        <f t="shared" si="18"/>
        <v>17940</v>
      </c>
      <c r="H258" s="32"/>
      <c r="I258" s="32"/>
      <c r="J258" s="72">
        <f t="shared" si="19"/>
        <v>17940</v>
      </c>
      <c r="K258" s="88">
        <v>2795.41</v>
      </c>
      <c r="L258" s="94"/>
      <c r="M258" s="88"/>
      <c r="N258" s="88"/>
      <c r="O258" s="88">
        <f t="shared" si="20"/>
        <v>2795.41</v>
      </c>
      <c r="P258" s="80">
        <f t="shared" si="21"/>
        <v>15144.59</v>
      </c>
    </row>
    <row r="259" spans="1:16" s="73" customFormat="1" ht="78" customHeight="1" x14ac:dyDescent="0.2">
      <c r="A259" s="236"/>
      <c r="B259" s="230"/>
      <c r="C259" s="45" t="s">
        <v>212</v>
      </c>
      <c r="D259" s="126" t="s">
        <v>503</v>
      </c>
      <c r="E259" s="31">
        <v>238.67</v>
      </c>
      <c r="F259" s="39">
        <v>50</v>
      </c>
      <c r="G259" s="103">
        <f t="shared" si="18"/>
        <v>11933.5</v>
      </c>
      <c r="H259" s="32"/>
      <c r="I259" s="32"/>
      <c r="J259" s="72">
        <f t="shared" si="19"/>
        <v>11933.5</v>
      </c>
      <c r="K259" s="88">
        <v>1024.75</v>
      </c>
      <c r="L259" s="94"/>
      <c r="M259" s="88"/>
      <c r="N259" s="88"/>
      <c r="O259" s="88">
        <f t="shared" si="20"/>
        <v>1024.75</v>
      </c>
      <c r="P259" s="80">
        <f t="shared" si="21"/>
        <v>10908.75</v>
      </c>
    </row>
    <row r="260" spans="1:16" s="73" customFormat="1" ht="78" customHeight="1" x14ac:dyDescent="0.2">
      <c r="A260" s="236"/>
      <c r="B260" s="230"/>
      <c r="C260" s="240" t="s">
        <v>34</v>
      </c>
      <c r="D260" s="126" t="s">
        <v>504</v>
      </c>
      <c r="E260" s="31">
        <v>207.79</v>
      </c>
      <c r="F260" s="39">
        <v>50</v>
      </c>
      <c r="G260" s="103">
        <f t="shared" si="18"/>
        <v>10389.5</v>
      </c>
      <c r="H260" s="32"/>
      <c r="I260" s="32"/>
      <c r="J260" s="72">
        <f t="shared" si="19"/>
        <v>10389.5</v>
      </c>
      <c r="K260" s="88">
        <v>856.61</v>
      </c>
      <c r="L260" s="94"/>
      <c r="M260" s="88"/>
      <c r="N260" s="88"/>
      <c r="O260" s="88">
        <f t="shared" si="20"/>
        <v>856.61</v>
      </c>
      <c r="P260" s="80">
        <f t="shared" si="21"/>
        <v>9532.89</v>
      </c>
    </row>
    <row r="261" spans="1:16" s="73" customFormat="1" ht="78" customHeight="1" x14ac:dyDescent="0.2">
      <c r="A261" s="236"/>
      <c r="B261" s="230"/>
      <c r="C261" s="242"/>
      <c r="D261" s="126" t="s">
        <v>531</v>
      </c>
      <c r="E261" s="31">
        <v>207.79</v>
      </c>
      <c r="F261" s="39">
        <v>50</v>
      </c>
      <c r="G261" s="103">
        <f t="shared" si="18"/>
        <v>10389.5</v>
      </c>
      <c r="H261" s="32"/>
      <c r="I261" s="32"/>
      <c r="J261" s="72">
        <f t="shared" si="19"/>
        <v>10389.5</v>
      </c>
      <c r="K261" s="88">
        <v>856.61</v>
      </c>
      <c r="L261" s="94"/>
      <c r="M261" s="88"/>
      <c r="N261" s="88"/>
      <c r="O261" s="88">
        <f t="shared" si="20"/>
        <v>856.61</v>
      </c>
      <c r="P261" s="80">
        <f t="shared" si="21"/>
        <v>9532.89</v>
      </c>
    </row>
    <row r="262" spans="1:16" s="73" customFormat="1" ht="78" customHeight="1" x14ac:dyDescent="0.2">
      <c r="A262" s="236"/>
      <c r="B262" s="230"/>
      <c r="C262" s="45" t="s">
        <v>213</v>
      </c>
      <c r="D262" s="40" t="s">
        <v>505</v>
      </c>
      <c r="E262" s="31">
        <v>224.4</v>
      </c>
      <c r="F262" s="39">
        <v>50</v>
      </c>
      <c r="G262" s="103">
        <f t="shared" si="18"/>
        <v>11220</v>
      </c>
      <c r="H262" s="32"/>
      <c r="I262" s="32"/>
      <c r="J262" s="72">
        <f t="shared" si="19"/>
        <v>11220</v>
      </c>
      <c r="K262" s="88">
        <v>946.96</v>
      </c>
      <c r="L262" s="94"/>
      <c r="M262" s="88"/>
      <c r="N262" s="88"/>
      <c r="O262" s="88">
        <f t="shared" si="20"/>
        <v>946.96</v>
      </c>
      <c r="P262" s="80">
        <f t="shared" si="21"/>
        <v>10273.040000000001</v>
      </c>
    </row>
    <row r="263" spans="1:16" s="73" customFormat="1" ht="78" customHeight="1" x14ac:dyDescent="0.2">
      <c r="A263" s="236"/>
      <c r="B263" s="230"/>
      <c r="C263" s="45" t="s">
        <v>214</v>
      </c>
      <c r="D263" s="40" t="s">
        <v>506</v>
      </c>
      <c r="E263" s="31">
        <v>207.79</v>
      </c>
      <c r="F263" s="39">
        <v>50</v>
      </c>
      <c r="G263" s="103">
        <f t="shared" si="18"/>
        <v>10389.5</v>
      </c>
      <c r="H263" s="32"/>
      <c r="I263" s="32"/>
      <c r="J263" s="72">
        <f t="shared" si="19"/>
        <v>10389.5</v>
      </c>
      <c r="K263" s="88">
        <v>856.61</v>
      </c>
      <c r="L263" s="94"/>
      <c r="M263" s="88"/>
      <c r="N263" s="88"/>
      <c r="O263" s="88">
        <f t="shared" si="20"/>
        <v>856.61</v>
      </c>
      <c r="P263" s="80">
        <f t="shared" si="21"/>
        <v>9532.89</v>
      </c>
    </row>
    <row r="264" spans="1:16" s="73" customFormat="1" ht="78" customHeight="1" x14ac:dyDescent="0.2">
      <c r="A264" s="236"/>
      <c r="B264" s="230"/>
      <c r="C264" s="45" t="s">
        <v>215</v>
      </c>
      <c r="D264" s="40" t="s">
        <v>507</v>
      </c>
      <c r="E264" s="31">
        <v>207.79</v>
      </c>
      <c r="F264" s="39">
        <v>50</v>
      </c>
      <c r="G264" s="103">
        <f t="shared" si="18"/>
        <v>10389.5</v>
      </c>
      <c r="H264" s="32"/>
      <c r="I264" s="32"/>
      <c r="J264" s="72">
        <f t="shared" si="19"/>
        <v>10389.5</v>
      </c>
      <c r="K264" s="88">
        <v>856.52</v>
      </c>
      <c r="L264" s="94"/>
      <c r="M264" s="88"/>
      <c r="N264" s="88"/>
      <c r="O264" s="88">
        <f t="shared" si="20"/>
        <v>856.52</v>
      </c>
      <c r="P264" s="80">
        <f t="shared" si="21"/>
        <v>9532.98</v>
      </c>
    </row>
    <row r="265" spans="1:16" s="73" customFormat="1" ht="78" customHeight="1" x14ac:dyDescent="0.2">
      <c r="A265" s="236"/>
      <c r="B265" s="230"/>
      <c r="C265" s="45" t="s">
        <v>35</v>
      </c>
      <c r="D265" s="40" t="s">
        <v>508</v>
      </c>
      <c r="E265" s="31">
        <v>195.1</v>
      </c>
      <c r="F265" s="39">
        <v>50</v>
      </c>
      <c r="G265" s="103">
        <f t="shared" si="18"/>
        <v>9755</v>
      </c>
      <c r="H265" s="32"/>
      <c r="I265" s="32"/>
      <c r="J265" s="72">
        <f t="shared" si="19"/>
        <v>9755</v>
      </c>
      <c r="K265" s="88">
        <v>787.43</v>
      </c>
      <c r="L265" s="94"/>
      <c r="M265" s="88"/>
      <c r="N265" s="88"/>
      <c r="O265" s="88">
        <f t="shared" si="20"/>
        <v>787.43</v>
      </c>
      <c r="P265" s="80">
        <f t="shared" si="21"/>
        <v>8967.57</v>
      </c>
    </row>
    <row r="266" spans="1:16" s="73" customFormat="1" ht="78" customHeight="1" x14ac:dyDescent="0.2">
      <c r="A266" s="237"/>
      <c r="B266" s="231"/>
      <c r="C266" s="45" t="s">
        <v>216</v>
      </c>
      <c r="D266" s="40" t="s">
        <v>509</v>
      </c>
      <c r="E266" s="31">
        <v>172.9</v>
      </c>
      <c r="F266" s="39">
        <v>50</v>
      </c>
      <c r="G266" s="103">
        <f t="shared" si="18"/>
        <v>8645</v>
      </c>
      <c r="H266" s="32"/>
      <c r="I266" s="32"/>
      <c r="J266" s="72">
        <f t="shared" si="19"/>
        <v>8645</v>
      </c>
      <c r="K266" s="88">
        <v>666.71</v>
      </c>
      <c r="L266" s="94"/>
      <c r="M266" s="88"/>
      <c r="N266" s="88"/>
      <c r="O266" s="88">
        <f t="shared" si="20"/>
        <v>666.71</v>
      </c>
      <c r="P266" s="80">
        <f t="shared" si="21"/>
        <v>7978.29</v>
      </c>
    </row>
    <row r="267" spans="1:16" s="73" customFormat="1" ht="78" customHeight="1" x14ac:dyDescent="0.2">
      <c r="A267" s="235" t="s">
        <v>209</v>
      </c>
      <c r="B267" s="229" t="s">
        <v>219</v>
      </c>
      <c r="C267" s="45" t="s">
        <v>237</v>
      </c>
      <c r="D267" s="30" t="s">
        <v>510</v>
      </c>
      <c r="E267" s="31">
        <v>383.45</v>
      </c>
      <c r="F267" s="39">
        <v>50</v>
      </c>
      <c r="G267" s="103">
        <f t="shared" si="18"/>
        <v>19172.5</v>
      </c>
      <c r="H267" s="32"/>
      <c r="I267" s="32"/>
      <c r="J267" s="72">
        <f t="shared" si="19"/>
        <v>19172.5</v>
      </c>
      <c r="K267" s="88">
        <v>3364.1</v>
      </c>
      <c r="L267" s="94"/>
      <c r="M267" s="88"/>
      <c r="N267" s="88"/>
      <c r="O267" s="88">
        <f t="shared" si="20"/>
        <v>3364.1</v>
      </c>
      <c r="P267" s="80">
        <f t="shared" si="21"/>
        <v>15808.4</v>
      </c>
    </row>
    <row r="268" spans="1:16" s="73" customFormat="1" ht="78" customHeight="1" x14ac:dyDescent="0.2">
      <c r="A268" s="236"/>
      <c r="B268" s="230"/>
      <c r="C268" s="45" t="s">
        <v>34</v>
      </c>
      <c r="D268" s="30" t="s">
        <v>511</v>
      </c>
      <c r="E268" s="31">
        <v>207.79</v>
      </c>
      <c r="F268" s="39">
        <v>50</v>
      </c>
      <c r="G268" s="103">
        <f t="shared" si="18"/>
        <v>10389.5</v>
      </c>
      <c r="H268" s="32"/>
      <c r="I268" s="32"/>
      <c r="J268" s="72">
        <f t="shared" si="19"/>
        <v>10389.5</v>
      </c>
      <c r="K268" s="88">
        <v>856.61</v>
      </c>
      <c r="L268" s="94"/>
      <c r="M268" s="88"/>
      <c r="N268" s="88"/>
      <c r="O268" s="88">
        <f t="shared" si="20"/>
        <v>856.61</v>
      </c>
      <c r="P268" s="80">
        <f t="shared" si="21"/>
        <v>9532.89</v>
      </c>
    </row>
    <row r="269" spans="1:16" s="73" customFormat="1" ht="78" customHeight="1" x14ac:dyDescent="0.2">
      <c r="A269" s="236"/>
      <c r="B269" s="231"/>
      <c r="C269" s="45" t="s">
        <v>217</v>
      </c>
      <c r="D269" s="30" t="s">
        <v>512</v>
      </c>
      <c r="E269" s="31">
        <v>252.7</v>
      </c>
      <c r="F269" s="39">
        <v>50</v>
      </c>
      <c r="G269" s="103">
        <f t="shared" si="18"/>
        <v>12635</v>
      </c>
      <c r="H269" s="32"/>
      <c r="I269" s="32"/>
      <c r="J269" s="72">
        <f t="shared" si="19"/>
        <v>12635</v>
      </c>
      <c r="K269" s="88">
        <v>1100.99</v>
      </c>
      <c r="L269" s="94"/>
      <c r="M269" s="88"/>
      <c r="N269" s="88"/>
      <c r="O269" s="88">
        <f t="shared" si="20"/>
        <v>1100.99</v>
      </c>
      <c r="P269" s="80">
        <f t="shared" si="21"/>
        <v>11534.01</v>
      </c>
    </row>
    <row r="270" spans="1:16" s="217" customFormat="1" ht="78" customHeight="1" x14ac:dyDescent="0.2">
      <c r="A270" s="236"/>
      <c r="B270" s="229" t="s">
        <v>219</v>
      </c>
      <c r="C270" s="240" t="s">
        <v>218</v>
      </c>
      <c r="D270" s="30" t="s">
        <v>513</v>
      </c>
      <c r="E270" s="53">
        <v>189.9</v>
      </c>
      <c r="F270" s="214">
        <v>50</v>
      </c>
      <c r="G270" s="215">
        <f t="shared" si="18"/>
        <v>9495</v>
      </c>
      <c r="H270" s="48"/>
      <c r="I270" s="219"/>
      <c r="J270" s="216">
        <f>SUM(G270:I270)</f>
        <v>9495</v>
      </c>
      <c r="K270" s="94">
        <v>759.23</v>
      </c>
      <c r="L270" s="94"/>
      <c r="M270" s="94"/>
      <c r="N270" s="48">
        <v>2999.99</v>
      </c>
      <c r="O270" s="94">
        <f t="shared" si="20"/>
        <v>3759.22</v>
      </c>
      <c r="P270" s="220">
        <f t="shared" si="21"/>
        <v>5735.7800000000007</v>
      </c>
    </row>
    <row r="271" spans="1:16" s="73" customFormat="1" ht="78" customHeight="1" x14ac:dyDescent="0.2">
      <c r="A271" s="237"/>
      <c r="B271" s="231"/>
      <c r="C271" s="242"/>
      <c r="D271" s="30" t="s">
        <v>514</v>
      </c>
      <c r="E271" s="31">
        <v>189.9</v>
      </c>
      <c r="F271" s="39">
        <v>50</v>
      </c>
      <c r="G271" s="103">
        <f t="shared" si="18"/>
        <v>9495</v>
      </c>
      <c r="H271" s="32"/>
      <c r="I271" s="32"/>
      <c r="J271" s="72">
        <f t="shared" si="19"/>
        <v>9495</v>
      </c>
      <c r="K271" s="88">
        <v>759.23</v>
      </c>
      <c r="L271" s="94"/>
      <c r="M271" s="88"/>
      <c r="N271" s="88"/>
      <c r="O271" s="88">
        <f t="shared" si="20"/>
        <v>759.23</v>
      </c>
      <c r="P271" s="80">
        <f t="shared" si="21"/>
        <v>8735.77</v>
      </c>
    </row>
    <row r="272" spans="1:16" s="73" customFormat="1" ht="78" customHeight="1" x14ac:dyDescent="0.3">
      <c r="A272" s="329" t="s">
        <v>533</v>
      </c>
      <c r="B272" s="330"/>
      <c r="C272" s="330"/>
      <c r="D272" s="330"/>
      <c r="E272" s="330"/>
      <c r="F272" s="331"/>
      <c r="G272" s="157">
        <f>SUM(G18:G271)</f>
        <v>3347705.77</v>
      </c>
      <c r="H272" s="157">
        <f t="shared" ref="H272:O272" si="22">SUM(H18:H271)</f>
        <v>0</v>
      </c>
      <c r="I272" s="157">
        <f t="shared" si="22"/>
        <v>0.02</v>
      </c>
      <c r="J272" s="157">
        <f t="shared" si="22"/>
        <v>3347705.7899999996</v>
      </c>
      <c r="K272" s="157">
        <f t="shared" si="22"/>
        <v>441802.81999999983</v>
      </c>
      <c r="L272" s="157">
        <f t="shared" si="22"/>
        <v>0</v>
      </c>
      <c r="M272" s="157">
        <f t="shared" si="22"/>
        <v>0</v>
      </c>
      <c r="N272" s="157">
        <f t="shared" si="22"/>
        <v>77327.13</v>
      </c>
      <c r="O272" s="157">
        <f t="shared" si="22"/>
        <v>519129.9499999999</v>
      </c>
      <c r="P272" s="157">
        <f>SUM(P18:P271)</f>
        <v>2828575.839999998</v>
      </c>
    </row>
    <row r="273" spans="1:16" s="73" customFormat="1" ht="78" customHeight="1" x14ac:dyDescent="0.2">
      <c r="A273" s="63"/>
      <c r="B273" s="115"/>
      <c r="D273" s="64"/>
      <c r="E273" s="65"/>
      <c r="F273" s="14"/>
      <c r="G273" s="104"/>
      <c r="H273" s="75"/>
      <c r="I273" s="75"/>
      <c r="J273" s="149"/>
      <c r="K273" s="95"/>
      <c r="L273" s="180"/>
      <c r="M273" s="95"/>
      <c r="N273" s="95"/>
      <c r="O273" s="95"/>
      <c r="P273" s="81"/>
    </row>
    <row r="274" spans="1:16" s="73" customFormat="1" ht="78" customHeight="1" x14ac:dyDescent="0.2">
      <c r="A274" s="63"/>
      <c r="B274" s="115"/>
      <c r="D274" s="64"/>
      <c r="E274" s="65"/>
      <c r="F274" s="1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</row>
    <row r="275" spans="1:16" s="73" customFormat="1" ht="78" customHeight="1" x14ac:dyDescent="0.2">
      <c r="A275" s="63"/>
      <c r="B275" s="115"/>
      <c r="D275" s="64"/>
      <c r="E275" s="65"/>
      <c r="F275" s="14"/>
      <c r="G275" s="104"/>
      <c r="H275" s="75"/>
      <c r="I275" s="75"/>
      <c r="J275" s="149"/>
      <c r="K275" s="95"/>
      <c r="L275" s="180"/>
      <c r="M275" s="95"/>
      <c r="N275" s="95"/>
      <c r="O275" s="95"/>
      <c r="P275" s="81"/>
    </row>
    <row r="276" spans="1:16" s="73" customFormat="1" ht="78" customHeight="1" x14ac:dyDescent="0.2">
      <c r="A276" s="63"/>
      <c r="B276" s="115"/>
      <c r="D276" s="64"/>
      <c r="E276" s="65"/>
      <c r="F276" s="14"/>
      <c r="G276" s="104"/>
      <c r="H276" s="75"/>
      <c r="I276" s="75"/>
      <c r="J276" s="149"/>
      <c r="K276" s="95"/>
      <c r="L276" s="180"/>
      <c r="M276" s="95"/>
      <c r="N276" s="95"/>
      <c r="O276" s="95"/>
      <c r="P276" s="81"/>
    </row>
    <row r="277" spans="1:16" s="73" customFormat="1" ht="78" customHeight="1" x14ac:dyDescent="0.2">
      <c r="A277" s="63"/>
      <c r="B277" s="115"/>
      <c r="D277" s="64"/>
      <c r="E277" s="65"/>
      <c r="F277" s="14"/>
      <c r="G277" s="104"/>
      <c r="H277" s="75"/>
      <c r="I277" s="75"/>
      <c r="J277" s="149"/>
      <c r="K277" s="95"/>
      <c r="L277" s="180"/>
      <c r="M277" s="95"/>
      <c r="N277" s="95"/>
      <c r="O277" s="95"/>
      <c r="P277" s="81"/>
    </row>
    <row r="278" spans="1:16" s="73" customFormat="1" ht="78" customHeight="1" x14ac:dyDescent="0.2">
      <c r="A278" s="63"/>
      <c r="B278" s="115"/>
      <c r="D278" s="64"/>
      <c r="E278" s="65"/>
      <c r="F278" s="14"/>
      <c r="G278" s="104"/>
      <c r="H278" s="75"/>
      <c r="I278" s="75"/>
      <c r="J278" s="149"/>
      <c r="K278" s="95"/>
      <c r="L278" s="180"/>
      <c r="M278" s="95"/>
      <c r="N278" s="95"/>
      <c r="O278" s="95"/>
      <c r="P278" s="81"/>
    </row>
    <row r="279" spans="1:16" s="73" customFormat="1" ht="78" customHeight="1" x14ac:dyDescent="0.2">
      <c r="A279" s="63"/>
      <c r="B279" s="115"/>
      <c r="D279" s="64"/>
      <c r="E279" s="65"/>
      <c r="F279" s="14"/>
      <c r="G279" s="104"/>
      <c r="H279" s="75"/>
      <c r="I279" s="75"/>
      <c r="J279" s="149"/>
      <c r="K279" s="95"/>
      <c r="L279" s="180"/>
      <c r="M279" s="95"/>
      <c r="N279" s="95"/>
      <c r="O279" s="95"/>
      <c r="P279" s="81"/>
    </row>
    <row r="280" spans="1:16" s="73" customFormat="1" ht="78" customHeight="1" x14ac:dyDescent="0.2">
      <c r="A280" s="63"/>
      <c r="B280" s="115"/>
      <c r="D280" s="64"/>
      <c r="E280" s="65"/>
      <c r="F280" s="14"/>
      <c r="G280" s="104"/>
      <c r="H280" s="75"/>
      <c r="I280" s="75"/>
      <c r="J280" s="149"/>
      <c r="K280" s="95"/>
      <c r="L280" s="180"/>
      <c r="M280" s="95"/>
      <c r="N280" s="95"/>
      <c r="O280" s="95"/>
      <c r="P280" s="81"/>
    </row>
    <row r="281" spans="1:16" s="73" customFormat="1" ht="78" customHeight="1" x14ac:dyDescent="0.2">
      <c r="A281" s="63"/>
      <c r="B281" s="115"/>
      <c r="D281" s="64"/>
      <c r="E281" s="65"/>
      <c r="F281" s="14"/>
      <c r="G281" s="104"/>
      <c r="H281" s="75"/>
      <c r="I281" s="75"/>
      <c r="J281" s="149"/>
      <c r="K281" s="95"/>
      <c r="L281" s="180"/>
      <c r="M281" s="95"/>
      <c r="N281" s="95"/>
      <c r="O281" s="95"/>
      <c r="P281" s="81"/>
    </row>
    <row r="282" spans="1:16" s="73" customFormat="1" ht="78" customHeight="1" x14ac:dyDescent="0.2">
      <c r="A282" s="63"/>
      <c r="B282" s="115"/>
      <c r="D282" s="64"/>
      <c r="E282" s="65"/>
      <c r="F282" s="14"/>
      <c r="G282" s="104"/>
      <c r="H282" s="75"/>
      <c r="I282" s="75"/>
      <c r="J282" s="149"/>
      <c r="K282" s="95"/>
      <c r="L282" s="180"/>
      <c r="M282" s="95"/>
      <c r="N282" s="95"/>
      <c r="O282" s="95"/>
      <c r="P282" s="81"/>
    </row>
    <row r="283" spans="1:16" s="73" customFormat="1" ht="78" customHeight="1" x14ac:dyDescent="0.2">
      <c r="A283" s="63"/>
      <c r="B283" s="115"/>
      <c r="D283" s="64"/>
      <c r="E283" s="65"/>
      <c r="F283" s="14"/>
      <c r="G283" s="104"/>
      <c r="H283" s="75"/>
      <c r="I283" s="75"/>
      <c r="J283" s="149"/>
      <c r="K283" s="95"/>
      <c r="L283" s="180"/>
      <c r="M283" s="95"/>
      <c r="N283" s="95"/>
      <c r="O283" s="95"/>
      <c r="P283" s="81"/>
    </row>
    <row r="284" spans="1:16" s="73" customFormat="1" ht="220.5" customHeight="1" x14ac:dyDescent="0.2">
      <c r="A284" s="63"/>
      <c r="B284" s="115"/>
      <c r="D284" s="64"/>
      <c r="E284" s="65"/>
      <c r="F284" s="14"/>
      <c r="G284" s="104"/>
      <c r="H284" s="75"/>
      <c r="I284" s="75"/>
      <c r="J284" s="149"/>
      <c r="K284" s="95"/>
      <c r="L284" s="180"/>
      <c r="M284" s="95"/>
      <c r="N284" s="95"/>
      <c r="O284" s="95"/>
      <c r="P284" s="81"/>
    </row>
    <row r="285" spans="1:16" s="73" customFormat="1" ht="78" customHeight="1" x14ac:dyDescent="0.2">
      <c r="A285" s="280" t="s">
        <v>68</v>
      </c>
      <c r="B285" s="281"/>
      <c r="C285" s="281"/>
      <c r="D285" s="281"/>
      <c r="E285" s="281"/>
      <c r="F285" s="281"/>
      <c r="G285" s="281"/>
      <c r="H285" s="281"/>
      <c r="I285" s="281"/>
      <c r="J285" s="281"/>
      <c r="K285" s="281"/>
      <c r="L285" s="281"/>
      <c r="M285" s="281"/>
      <c r="N285" s="281"/>
      <c r="O285" s="281"/>
      <c r="P285" s="281"/>
    </row>
    <row r="286" spans="1:16" s="73" customFormat="1" ht="78" customHeight="1" thickBot="1" x14ac:dyDescent="0.25">
      <c r="A286" s="282"/>
      <c r="B286" s="283"/>
      <c r="C286" s="283"/>
      <c r="D286" s="284"/>
      <c r="E286" s="289" t="s">
        <v>84</v>
      </c>
      <c r="F286" s="290"/>
      <c r="G286" s="290"/>
      <c r="H286" s="290"/>
      <c r="I286" s="291"/>
      <c r="J286" s="292"/>
      <c r="K286" s="285" t="s">
        <v>89</v>
      </c>
      <c r="L286" s="286"/>
      <c r="M286" s="286"/>
      <c r="N286" s="287"/>
      <c r="O286" s="288"/>
      <c r="P286" s="225"/>
    </row>
    <row r="287" spans="1:16" s="73" customFormat="1" ht="78" customHeight="1" x14ac:dyDescent="0.2">
      <c r="A287" s="78" t="s">
        <v>1</v>
      </c>
      <c r="B287" s="119" t="s">
        <v>0</v>
      </c>
      <c r="C287" s="159" t="s">
        <v>2</v>
      </c>
      <c r="D287" s="160" t="s">
        <v>3</v>
      </c>
      <c r="E287" s="161" t="s">
        <v>4</v>
      </c>
      <c r="F287" s="162" t="s">
        <v>94</v>
      </c>
      <c r="G287" s="163" t="s">
        <v>87</v>
      </c>
      <c r="H287" s="164" t="s">
        <v>88</v>
      </c>
      <c r="I287" s="201" t="s">
        <v>583</v>
      </c>
      <c r="J287" s="165" t="s">
        <v>90</v>
      </c>
      <c r="K287" s="166" t="s">
        <v>85</v>
      </c>
      <c r="L287" s="189" t="s">
        <v>86</v>
      </c>
      <c r="M287" s="167" t="s">
        <v>98</v>
      </c>
      <c r="N287" s="204" t="s">
        <v>584</v>
      </c>
      <c r="O287" s="168" t="s">
        <v>91</v>
      </c>
      <c r="P287" s="212" t="s">
        <v>92</v>
      </c>
    </row>
    <row r="288" spans="1:16" s="73" customFormat="1" ht="78" customHeight="1" x14ac:dyDescent="0.2">
      <c r="A288" s="270" t="s">
        <v>68</v>
      </c>
      <c r="B288" s="271"/>
      <c r="C288" s="126" t="s">
        <v>69</v>
      </c>
      <c r="D288" s="30" t="s">
        <v>70</v>
      </c>
      <c r="E288" s="41">
        <v>77.06</v>
      </c>
      <c r="F288" s="66">
        <v>50</v>
      </c>
      <c r="G288" s="105">
        <f t="shared" ref="G288:G303" si="23">E288*F288</f>
        <v>3853</v>
      </c>
      <c r="H288" s="32"/>
      <c r="I288" s="32"/>
      <c r="J288" s="72">
        <f t="shared" ref="J288:J305" si="24">SUM(G288:I288)</f>
        <v>3853</v>
      </c>
      <c r="K288" s="88"/>
      <c r="L288" s="94"/>
      <c r="M288" s="88"/>
      <c r="N288" s="88"/>
      <c r="O288" s="88">
        <f t="shared" ref="O288:O303" si="25">SUM(K288:N288)</f>
        <v>0</v>
      </c>
      <c r="P288" s="83">
        <f t="shared" ref="P288:P303" si="26">J288-O288</f>
        <v>3853</v>
      </c>
    </row>
    <row r="289" spans="1:16" s="73" customFormat="1" ht="78" customHeight="1" x14ac:dyDescent="0.2">
      <c r="A289" s="272"/>
      <c r="B289" s="273"/>
      <c r="C289" s="126" t="s">
        <v>69</v>
      </c>
      <c r="D289" s="30" t="s">
        <v>71</v>
      </c>
      <c r="E289" s="41">
        <v>173.34</v>
      </c>
      <c r="F289" s="66">
        <v>50</v>
      </c>
      <c r="G289" s="105">
        <f t="shared" si="23"/>
        <v>8667</v>
      </c>
      <c r="H289" s="32"/>
      <c r="I289" s="32"/>
      <c r="J289" s="72">
        <f t="shared" si="24"/>
        <v>8667</v>
      </c>
      <c r="K289" s="88"/>
      <c r="L289" s="94"/>
      <c r="M289" s="88"/>
      <c r="N289" s="88"/>
      <c r="O289" s="88">
        <f t="shared" si="25"/>
        <v>0</v>
      </c>
      <c r="P289" s="83">
        <f t="shared" si="26"/>
        <v>8667</v>
      </c>
    </row>
    <row r="290" spans="1:16" s="73" customFormat="1" ht="78" customHeight="1" x14ac:dyDescent="0.2">
      <c r="A290" s="272"/>
      <c r="B290" s="273"/>
      <c r="C290" s="126" t="s">
        <v>69</v>
      </c>
      <c r="D290" s="30" t="s">
        <v>72</v>
      </c>
      <c r="E290" s="41">
        <v>152.15</v>
      </c>
      <c r="F290" s="66">
        <v>50</v>
      </c>
      <c r="G290" s="105">
        <f t="shared" si="23"/>
        <v>7607.5</v>
      </c>
      <c r="H290" s="32"/>
      <c r="I290" s="32"/>
      <c r="J290" s="72">
        <f t="shared" si="24"/>
        <v>7607.5</v>
      </c>
      <c r="K290" s="88"/>
      <c r="L290" s="94"/>
      <c r="M290" s="88"/>
      <c r="N290" s="88"/>
      <c r="O290" s="88">
        <f t="shared" si="25"/>
        <v>0</v>
      </c>
      <c r="P290" s="83">
        <f t="shared" si="26"/>
        <v>7607.5</v>
      </c>
    </row>
    <row r="291" spans="1:16" s="73" customFormat="1" ht="78" customHeight="1" x14ac:dyDescent="0.2">
      <c r="A291" s="272"/>
      <c r="B291" s="273"/>
      <c r="C291" s="126" t="s">
        <v>69</v>
      </c>
      <c r="D291" s="30" t="s">
        <v>73</v>
      </c>
      <c r="E291" s="41">
        <v>241.48</v>
      </c>
      <c r="F291" s="66">
        <v>50</v>
      </c>
      <c r="G291" s="105">
        <f t="shared" si="23"/>
        <v>12074</v>
      </c>
      <c r="H291" s="32"/>
      <c r="I291" s="32"/>
      <c r="J291" s="72">
        <f t="shared" si="24"/>
        <v>12074</v>
      </c>
      <c r="K291" s="88"/>
      <c r="L291" s="94"/>
      <c r="M291" s="88"/>
      <c r="N291" s="88"/>
      <c r="O291" s="88">
        <f t="shared" si="25"/>
        <v>0</v>
      </c>
      <c r="P291" s="83">
        <f t="shared" si="26"/>
        <v>12074</v>
      </c>
    </row>
    <row r="292" spans="1:16" s="73" customFormat="1" ht="78" customHeight="1" x14ac:dyDescent="0.2">
      <c r="A292" s="272"/>
      <c r="B292" s="273"/>
      <c r="C292" s="126" t="s">
        <v>69</v>
      </c>
      <c r="D292" s="30" t="s">
        <v>74</v>
      </c>
      <c r="E292" s="41">
        <v>155.47</v>
      </c>
      <c r="F292" s="66">
        <v>50</v>
      </c>
      <c r="G292" s="105">
        <f t="shared" si="23"/>
        <v>7773.5</v>
      </c>
      <c r="H292" s="32"/>
      <c r="I292" s="32"/>
      <c r="J292" s="72">
        <f t="shared" si="24"/>
        <v>7773.5</v>
      </c>
      <c r="K292" s="88"/>
      <c r="L292" s="94"/>
      <c r="M292" s="88"/>
      <c r="N292" s="88"/>
      <c r="O292" s="88">
        <f t="shared" si="25"/>
        <v>0</v>
      </c>
      <c r="P292" s="83">
        <f t="shared" si="26"/>
        <v>7773.5</v>
      </c>
    </row>
    <row r="293" spans="1:16" s="73" customFormat="1" ht="78" customHeight="1" x14ac:dyDescent="0.2">
      <c r="A293" s="272"/>
      <c r="B293" s="273"/>
      <c r="C293" s="126" t="s">
        <v>69</v>
      </c>
      <c r="D293" s="30" t="s">
        <v>558</v>
      </c>
      <c r="E293" s="41">
        <v>162.91999999999999</v>
      </c>
      <c r="F293" s="66">
        <v>50</v>
      </c>
      <c r="G293" s="105">
        <f t="shared" si="23"/>
        <v>8145.9999999999991</v>
      </c>
      <c r="H293" s="32"/>
      <c r="I293" s="32"/>
      <c r="J293" s="72">
        <f t="shared" si="24"/>
        <v>8145.9999999999991</v>
      </c>
      <c r="K293" s="88"/>
      <c r="L293" s="94"/>
      <c r="M293" s="88"/>
      <c r="N293" s="88"/>
      <c r="O293" s="88">
        <f t="shared" si="25"/>
        <v>0</v>
      </c>
      <c r="P293" s="83">
        <f t="shared" si="26"/>
        <v>8145.9999999999991</v>
      </c>
    </row>
    <row r="294" spans="1:16" s="73" customFormat="1" ht="78" customHeight="1" x14ac:dyDescent="0.2">
      <c r="A294" s="272"/>
      <c r="B294" s="273"/>
      <c r="C294" s="126" t="s">
        <v>69</v>
      </c>
      <c r="D294" s="30" t="s">
        <v>75</v>
      </c>
      <c r="E294" s="41">
        <v>241.7</v>
      </c>
      <c r="F294" s="66">
        <v>50</v>
      </c>
      <c r="G294" s="105">
        <f t="shared" si="23"/>
        <v>12085</v>
      </c>
      <c r="H294" s="32"/>
      <c r="I294" s="32"/>
      <c r="J294" s="72">
        <f t="shared" si="24"/>
        <v>12085</v>
      </c>
      <c r="K294" s="88"/>
      <c r="L294" s="94"/>
      <c r="M294" s="88"/>
      <c r="N294" s="88"/>
      <c r="O294" s="88">
        <f t="shared" si="25"/>
        <v>0</v>
      </c>
      <c r="P294" s="83">
        <f t="shared" si="26"/>
        <v>12085</v>
      </c>
    </row>
    <row r="295" spans="1:16" s="73" customFormat="1" ht="78" customHeight="1" x14ac:dyDescent="0.2">
      <c r="A295" s="272"/>
      <c r="B295" s="273"/>
      <c r="C295" s="126" t="s">
        <v>69</v>
      </c>
      <c r="D295" s="30" t="s">
        <v>76</v>
      </c>
      <c r="E295" s="41">
        <v>219.75</v>
      </c>
      <c r="F295" s="66">
        <v>50</v>
      </c>
      <c r="G295" s="105">
        <f t="shared" si="23"/>
        <v>10987.5</v>
      </c>
      <c r="H295" s="32"/>
      <c r="I295" s="32"/>
      <c r="J295" s="72">
        <f t="shared" si="24"/>
        <v>10987.5</v>
      </c>
      <c r="K295" s="88"/>
      <c r="L295" s="94"/>
      <c r="M295" s="88"/>
      <c r="N295" s="88"/>
      <c r="O295" s="88">
        <f t="shared" si="25"/>
        <v>0</v>
      </c>
      <c r="P295" s="83">
        <f t="shared" si="26"/>
        <v>10987.5</v>
      </c>
    </row>
    <row r="296" spans="1:16" s="73" customFormat="1" ht="78" customHeight="1" x14ac:dyDescent="0.2">
      <c r="A296" s="272"/>
      <c r="B296" s="273"/>
      <c r="C296" s="126" t="s">
        <v>69</v>
      </c>
      <c r="D296" s="30" t="s">
        <v>77</v>
      </c>
      <c r="E296" s="41">
        <v>226.36</v>
      </c>
      <c r="F296" s="66">
        <v>50</v>
      </c>
      <c r="G296" s="105">
        <f t="shared" si="23"/>
        <v>11318</v>
      </c>
      <c r="H296" s="32"/>
      <c r="I296" s="32"/>
      <c r="J296" s="72">
        <f t="shared" si="24"/>
        <v>11318</v>
      </c>
      <c r="K296" s="88"/>
      <c r="L296" s="94"/>
      <c r="M296" s="88"/>
      <c r="N296" s="88"/>
      <c r="O296" s="88">
        <f t="shared" si="25"/>
        <v>0</v>
      </c>
      <c r="P296" s="83">
        <f t="shared" si="26"/>
        <v>11318</v>
      </c>
    </row>
    <row r="297" spans="1:16" s="73" customFormat="1" ht="78" customHeight="1" x14ac:dyDescent="0.2">
      <c r="A297" s="272"/>
      <c r="B297" s="273"/>
      <c r="C297" s="126" t="s">
        <v>69</v>
      </c>
      <c r="D297" s="30" t="s">
        <v>78</v>
      </c>
      <c r="E297" s="41">
        <v>103.18</v>
      </c>
      <c r="F297" s="66">
        <v>50</v>
      </c>
      <c r="G297" s="105">
        <f t="shared" si="23"/>
        <v>5159</v>
      </c>
      <c r="H297" s="32"/>
      <c r="I297" s="32"/>
      <c r="J297" s="72">
        <f t="shared" si="24"/>
        <v>5159</v>
      </c>
      <c r="K297" s="88"/>
      <c r="L297" s="94"/>
      <c r="M297" s="88"/>
      <c r="N297" s="88"/>
      <c r="O297" s="88">
        <f t="shared" si="25"/>
        <v>0</v>
      </c>
      <c r="P297" s="83">
        <f t="shared" si="26"/>
        <v>5159</v>
      </c>
    </row>
    <row r="298" spans="1:16" s="73" customFormat="1" ht="78" customHeight="1" x14ac:dyDescent="0.2">
      <c r="A298" s="272"/>
      <c r="B298" s="273"/>
      <c r="C298" s="126" t="s">
        <v>69</v>
      </c>
      <c r="D298" s="30" t="s">
        <v>616</v>
      </c>
      <c r="E298" s="41">
        <v>222.33</v>
      </c>
      <c r="F298" s="66">
        <v>50</v>
      </c>
      <c r="G298" s="105">
        <f t="shared" si="23"/>
        <v>11116.5</v>
      </c>
      <c r="H298" s="32"/>
      <c r="I298" s="32"/>
      <c r="J298" s="72">
        <f t="shared" si="24"/>
        <v>11116.5</v>
      </c>
      <c r="K298" s="88"/>
      <c r="L298" s="94"/>
      <c r="M298" s="88"/>
      <c r="N298" s="88"/>
      <c r="O298" s="88">
        <f t="shared" si="25"/>
        <v>0</v>
      </c>
      <c r="P298" s="83">
        <f t="shared" si="26"/>
        <v>11116.5</v>
      </c>
    </row>
    <row r="299" spans="1:16" s="73" customFormat="1" ht="78" customHeight="1" x14ac:dyDescent="0.2">
      <c r="A299" s="272"/>
      <c r="B299" s="273"/>
      <c r="C299" s="126" t="s">
        <v>69</v>
      </c>
      <c r="D299" s="30" t="s">
        <v>79</v>
      </c>
      <c r="E299" s="41">
        <v>140.88</v>
      </c>
      <c r="F299" s="66">
        <v>50</v>
      </c>
      <c r="G299" s="105">
        <f t="shared" si="23"/>
        <v>7044</v>
      </c>
      <c r="H299" s="32"/>
      <c r="I299" s="32"/>
      <c r="J299" s="72">
        <f t="shared" si="24"/>
        <v>7044</v>
      </c>
      <c r="K299" s="88"/>
      <c r="L299" s="94"/>
      <c r="M299" s="88"/>
      <c r="N299" s="88"/>
      <c r="O299" s="88">
        <f t="shared" si="25"/>
        <v>0</v>
      </c>
      <c r="P299" s="83">
        <f t="shared" si="26"/>
        <v>7044</v>
      </c>
    </row>
    <row r="300" spans="1:16" s="73" customFormat="1" ht="78" customHeight="1" x14ac:dyDescent="0.2">
      <c r="A300" s="272"/>
      <c r="B300" s="273"/>
      <c r="C300" s="126" t="s">
        <v>69</v>
      </c>
      <c r="D300" s="30" t="s">
        <v>80</v>
      </c>
      <c r="E300" s="41">
        <v>204.3</v>
      </c>
      <c r="F300" s="66"/>
      <c r="G300" s="105">
        <f t="shared" si="23"/>
        <v>0</v>
      </c>
      <c r="H300" s="32"/>
      <c r="I300" s="32"/>
      <c r="J300" s="72">
        <f t="shared" si="24"/>
        <v>0</v>
      </c>
      <c r="K300" s="88"/>
      <c r="L300" s="94"/>
      <c r="M300" s="88"/>
      <c r="N300" s="88"/>
      <c r="O300" s="88">
        <f t="shared" si="25"/>
        <v>0</v>
      </c>
      <c r="P300" s="83">
        <f t="shared" si="26"/>
        <v>0</v>
      </c>
    </row>
    <row r="301" spans="1:16" s="73" customFormat="1" ht="78" customHeight="1" x14ac:dyDescent="0.2">
      <c r="A301" s="274"/>
      <c r="B301" s="275"/>
      <c r="C301" s="126" t="s">
        <v>69</v>
      </c>
      <c r="D301" s="30" t="s">
        <v>81</v>
      </c>
      <c r="E301" s="41">
        <v>112.54</v>
      </c>
      <c r="F301" s="66">
        <v>50</v>
      </c>
      <c r="G301" s="105">
        <f t="shared" si="23"/>
        <v>5627</v>
      </c>
      <c r="H301" s="32"/>
      <c r="I301" s="32"/>
      <c r="J301" s="72">
        <f t="shared" si="24"/>
        <v>5627</v>
      </c>
      <c r="K301" s="88"/>
      <c r="L301" s="94"/>
      <c r="M301" s="88"/>
      <c r="N301" s="88"/>
      <c r="O301" s="88">
        <f t="shared" si="25"/>
        <v>0</v>
      </c>
      <c r="P301" s="83">
        <f t="shared" si="26"/>
        <v>5627</v>
      </c>
    </row>
    <row r="302" spans="1:16" s="73" customFormat="1" ht="78" customHeight="1" x14ac:dyDescent="0.2">
      <c r="A302" s="270" t="s">
        <v>68</v>
      </c>
      <c r="B302" s="271"/>
      <c r="C302" s="213" t="s">
        <v>69</v>
      </c>
      <c r="D302" s="30" t="s">
        <v>82</v>
      </c>
      <c r="E302" s="41">
        <v>240.97</v>
      </c>
      <c r="F302" s="66">
        <v>50</v>
      </c>
      <c r="G302" s="105">
        <f t="shared" si="23"/>
        <v>12048.5</v>
      </c>
      <c r="H302" s="32"/>
      <c r="I302" s="32"/>
      <c r="J302" s="72">
        <f t="shared" si="24"/>
        <v>12048.5</v>
      </c>
      <c r="K302" s="88"/>
      <c r="L302" s="94"/>
      <c r="M302" s="88"/>
      <c r="N302" s="88"/>
      <c r="O302" s="88">
        <f t="shared" si="25"/>
        <v>0</v>
      </c>
      <c r="P302" s="83">
        <f t="shared" si="26"/>
        <v>12048.5</v>
      </c>
    </row>
    <row r="303" spans="1:16" s="73" customFormat="1" ht="78" customHeight="1" x14ac:dyDescent="0.2">
      <c r="A303" s="272"/>
      <c r="B303" s="273"/>
      <c r="C303" s="213" t="s">
        <v>69</v>
      </c>
      <c r="D303" s="30" t="s">
        <v>515</v>
      </c>
      <c r="E303" s="41">
        <v>216.63</v>
      </c>
      <c r="F303" s="66">
        <v>50</v>
      </c>
      <c r="G303" s="105">
        <f t="shared" si="23"/>
        <v>10831.5</v>
      </c>
      <c r="H303" s="32"/>
      <c r="I303" s="32"/>
      <c r="J303" s="72">
        <f t="shared" si="24"/>
        <v>10831.5</v>
      </c>
      <c r="K303" s="88"/>
      <c r="L303" s="94"/>
      <c r="M303" s="88"/>
      <c r="N303" s="88"/>
      <c r="O303" s="88">
        <f t="shared" si="25"/>
        <v>0</v>
      </c>
      <c r="P303" s="83">
        <f t="shared" si="26"/>
        <v>10831.5</v>
      </c>
    </row>
    <row r="304" spans="1:16" s="73" customFormat="1" ht="78" customHeight="1" x14ac:dyDescent="0.2">
      <c r="A304" s="272"/>
      <c r="B304" s="273"/>
      <c r="C304" s="213" t="s">
        <v>69</v>
      </c>
      <c r="D304" s="30" t="s">
        <v>368</v>
      </c>
      <c r="E304" s="31">
        <v>273.3</v>
      </c>
      <c r="F304" s="66">
        <v>50</v>
      </c>
      <c r="G304" s="103">
        <f>+E304*F304</f>
        <v>13665</v>
      </c>
      <c r="H304" s="32"/>
      <c r="I304" s="32"/>
      <c r="J304" s="72">
        <f t="shared" si="24"/>
        <v>13665</v>
      </c>
      <c r="K304" s="88"/>
      <c r="L304" s="94"/>
      <c r="M304" s="88"/>
      <c r="N304" s="88"/>
      <c r="O304" s="88">
        <f>SUM(K304:N304)</f>
        <v>0</v>
      </c>
      <c r="P304" s="80">
        <f>J304-O304</f>
        <v>13665</v>
      </c>
    </row>
    <row r="305" spans="1:16" s="73" customFormat="1" ht="78" customHeight="1" x14ac:dyDescent="0.2">
      <c r="A305" s="274"/>
      <c r="B305" s="275"/>
      <c r="C305" s="193" t="s">
        <v>617</v>
      </c>
      <c r="D305" s="30" t="s">
        <v>618</v>
      </c>
      <c r="E305" s="31">
        <v>243.9</v>
      </c>
      <c r="F305" s="66">
        <v>50</v>
      </c>
      <c r="G305" s="103">
        <f t="shared" ref="G305" si="27">+E305*F305</f>
        <v>12195</v>
      </c>
      <c r="H305" s="32"/>
      <c r="I305" s="32"/>
      <c r="J305" s="72">
        <f t="shared" si="24"/>
        <v>12195</v>
      </c>
      <c r="K305" s="88"/>
      <c r="L305" s="94"/>
      <c r="M305" s="88"/>
      <c r="N305" s="88"/>
      <c r="O305" s="88">
        <f t="shared" ref="O305" si="28">SUM(K305:N305)</f>
        <v>0</v>
      </c>
      <c r="P305" s="80">
        <f t="shared" ref="P305" si="29">J305-O305</f>
        <v>12195</v>
      </c>
    </row>
    <row r="306" spans="1:16" s="73" customFormat="1" ht="78" customHeight="1" thickBot="1" x14ac:dyDescent="0.25">
      <c r="A306" s="258" t="s">
        <v>95</v>
      </c>
      <c r="B306" s="259"/>
      <c r="C306" s="259"/>
      <c r="D306" s="259"/>
      <c r="E306" s="259"/>
      <c r="F306" s="260"/>
      <c r="G306" s="82">
        <f>SUM(G288:G305)</f>
        <v>160198</v>
      </c>
      <c r="H306" s="82">
        <f t="shared" ref="H306:P306" si="30">SUM(H288:H305)</f>
        <v>0</v>
      </c>
      <c r="I306" s="82">
        <f t="shared" si="30"/>
        <v>0</v>
      </c>
      <c r="J306" s="82">
        <f t="shared" si="30"/>
        <v>160198</v>
      </c>
      <c r="K306" s="82">
        <f t="shared" si="30"/>
        <v>0</v>
      </c>
      <c r="L306" s="82">
        <f t="shared" si="30"/>
        <v>0</v>
      </c>
      <c r="M306" s="82">
        <f t="shared" si="30"/>
        <v>0</v>
      </c>
      <c r="N306" s="82">
        <f t="shared" si="30"/>
        <v>0</v>
      </c>
      <c r="O306" s="82">
        <f t="shared" si="30"/>
        <v>0</v>
      </c>
      <c r="P306" s="82">
        <f t="shared" si="30"/>
        <v>160198</v>
      </c>
    </row>
    <row r="307" spans="1:16" s="73" customFormat="1" ht="78" customHeight="1" x14ac:dyDescent="0.25">
      <c r="A307" s="67"/>
      <c r="B307" s="120"/>
      <c r="C307" s="67"/>
      <c r="D307" s="67"/>
      <c r="E307" s="68"/>
      <c r="F307" s="69"/>
      <c r="G307" s="107"/>
      <c r="H307" s="68"/>
      <c r="I307" s="68"/>
      <c r="J307" s="150"/>
      <c r="K307" s="96"/>
      <c r="L307" s="181"/>
      <c r="M307" s="96"/>
      <c r="N307" s="96"/>
      <c r="O307" s="96"/>
      <c r="P307" s="114"/>
    </row>
    <row r="308" spans="1:16" s="73" customFormat="1" ht="78" customHeight="1" x14ac:dyDescent="0.25">
      <c r="A308" s="67"/>
      <c r="B308" s="120"/>
      <c r="C308" s="67"/>
      <c r="D308" s="67"/>
      <c r="E308" s="68"/>
      <c r="F308" s="69"/>
      <c r="G308" s="107"/>
      <c r="H308" s="68"/>
      <c r="I308" s="68"/>
      <c r="J308" s="150"/>
      <c r="K308" s="96"/>
      <c r="L308" s="181"/>
      <c r="M308" s="96"/>
      <c r="N308" s="96"/>
      <c r="O308" s="96"/>
      <c r="P308" s="114"/>
    </row>
    <row r="309" spans="1:16" s="73" customFormat="1" ht="78" customHeight="1" thickBot="1" x14ac:dyDescent="0.25">
      <c r="A309" s="301" t="s">
        <v>548</v>
      </c>
      <c r="B309" s="302"/>
      <c r="C309" s="302"/>
      <c r="D309" s="302"/>
      <c r="E309" s="302"/>
      <c r="F309" s="303"/>
      <c r="G309" s="196" t="s">
        <v>87</v>
      </c>
      <c r="H309" s="19" t="s">
        <v>88</v>
      </c>
      <c r="I309" s="198" t="s">
        <v>583</v>
      </c>
      <c r="J309" s="146" t="s">
        <v>90</v>
      </c>
      <c r="K309" s="84" t="s">
        <v>85</v>
      </c>
      <c r="L309" s="187" t="s">
        <v>86</v>
      </c>
      <c r="M309" s="85" t="s">
        <v>98</v>
      </c>
      <c r="N309" s="202" t="s">
        <v>584</v>
      </c>
      <c r="O309" s="86" t="s">
        <v>91</v>
      </c>
      <c r="P309" s="158" t="s">
        <v>92</v>
      </c>
    </row>
    <row r="310" spans="1:16" s="73" customFormat="1" ht="78" customHeight="1" thickBot="1" x14ac:dyDescent="0.25">
      <c r="A310" s="304"/>
      <c r="B310" s="305"/>
      <c r="C310" s="305"/>
      <c r="D310" s="305"/>
      <c r="E310" s="305"/>
      <c r="F310" s="306"/>
      <c r="G310" s="197">
        <f>G14+G272+G306</f>
        <v>3866988.77</v>
      </c>
      <c r="H310" s="197">
        <f>H14+H272+H306</f>
        <v>0</v>
      </c>
      <c r="I310" s="197">
        <f>I14+I272+I306</f>
        <v>0.02</v>
      </c>
      <c r="J310" s="197">
        <f>J14+J272+J306</f>
        <v>3866988.7899999996</v>
      </c>
      <c r="K310" s="197">
        <f>K14+K272+K306</f>
        <v>513698.21999999986</v>
      </c>
      <c r="L310" s="197">
        <f>L14+L272+L306</f>
        <v>0</v>
      </c>
      <c r="M310" s="197">
        <f>M14+M272+M306</f>
        <v>0</v>
      </c>
      <c r="N310" s="197">
        <f>N14+N272+N306</f>
        <v>77327.13</v>
      </c>
      <c r="O310" s="197">
        <f>O14+O272+O306</f>
        <v>591025.34999999986</v>
      </c>
      <c r="P310" s="197">
        <f>P14+P272+P306</f>
        <v>3275963.4399999981</v>
      </c>
    </row>
    <row r="311" spans="1:16" s="73" customFormat="1" ht="113.25" customHeight="1" x14ac:dyDescent="0.25">
      <c r="A311" s="67"/>
      <c r="B311" s="120"/>
      <c r="C311" s="67"/>
      <c r="D311" s="67"/>
      <c r="E311" s="68"/>
      <c r="F311" s="69"/>
      <c r="G311" s="107"/>
      <c r="H311" s="68"/>
      <c r="I311" s="68"/>
      <c r="J311" s="150"/>
      <c r="K311" s="96"/>
      <c r="L311" s="181"/>
      <c r="M311" s="96"/>
      <c r="N311" s="96"/>
      <c r="O311" s="96"/>
      <c r="P311" s="114"/>
    </row>
    <row r="312" spans="1:16" s="73" customFormat="1" ht="113.25" customHeight="1" x14ac:dyDescent="0.25">
      <c r="A312" s="67"/>
      <c r="B312" s="120"/>
      <c r="C312" s="67"/>
      <c r="D312" s="67"/>
      <c r="E312" s="68"/>
      <c r="F312" s="69"/>
      <c r="G312" s="107"/>
      <c r="H312" s="68"/>
      <c r="I312" s="68"/>
      <c r="J312" s="150"/>
      <c r="K312" s="96"/>
      <c r="L312" s="181"/>
      <c r="M312" s="96"/>
      <c r="N312" s="96"/>
      <c r="O312" s="96"/>
      <c r="P312" s="114"/>
    </row>
    <row r="313" spans="1:16" s="73" customFormat="1" ht="113.25" customHeight="1" x14ac:dyDescent="0.25">
      <c r="A313" s="67"/>
      <c r="B313" s="120"/>
      <c r="C313" s="67"/>
      <c r="D313" s="67"/>
      <c r="E313" s="68"/>
      <c r="F313" s="69"/>
      <c r="G313" s="107"/>
      <c r="H313" s="68"/>
      <c r="I313" s="68"/>
      <c r="J313" s="150"/>
      <c r="K313" s="96"/>
      <c r="L313" s="181"/>
      <c r="M313" s="96"/>
      <c r="N313" s="96"/>
      <c r="O313" s="96"/>
      <c r="P313" s="114"/>
    </row>
    <row r="314" spans="1:16" s="73" customFormat="1" ht="113.25" customHeight="1" x14ac:dyDescent="0.25">
      <c r="A314" s="67"/>
      <c r="B314" s="120"/>
      <c r="C314" s="67"/>
      <c r="D314" s="67"/>
      <c r="E314" s="68"/>
      <c r="F314" s="69"/>
      <c r="G314" s="107"/>
      <c r="H314" s="68"/>
      <c r="I314" s="68"/>
      <c r="J314" s="150"/>
      <c r="K314" s="96"/>
      <c r="L314" s="181"/>
      <c r="M314" s="96"/>
      <c r="N314" s="96"/>
      <c r="O314" s="96"/>
      <c r="P314" s="114"/>
    </row>
    <row r="315" spans="1:16" s="73" customFormat="1" ht="159" customHeight="1" thickBot="1" x14ac:dyDescent="0.3">
      <c r="A315" s="67"/>
      <c r="B315" s="120"/>
      <c r="C315" s="67"/>
      <c r="D315" s="67"/>
      <c r="E315" s="68"/>
      <c r="F315" s="69"/>
      <c r="G315" s="107"/>
      <c r="H315" s="68"/>
      <c r="I315" s="68"/>
      <c r="J315" s="150"/>
      <c r="K315" s="96"/>
      <c r="L315" s="181"/>
      <c r="M315" s="96"/>
      <c r="N315" s="96"/>
      <c r="O315" s="96"/>
      <c r="P315" s="114"/>
    </row>
    <row r="316" spans="1:16" s="73" customFormat="1" ht="78" customHeight="1" thickBot="1" x14ac:dyDescent="0.25">
      <c r="A316" s="299" t="s">
        <v>205</v>
      </c>
      <c r="B316" s="300"/>
      <c r="C316" s="300"/>
      <c r="D316" s="300"/>
      <c r="E316" s="300"/>
      <c r="F316" s="300"/>
      <c r="G316" s="300"/>
      <c r="H316" s="300"/>
      <c r="I316" s="300"/>
      <c r="J316" s="300"/>
      <c r="K316" s="300"/>
      <c r="L316" s="300"/>
      <c r="M316" s="300"/>
      <c r="N316" s="300"/>
      <c r="O316" s="300"/>
      <c r="P316" s="300"/>
    </row>
    <row r="317" spans="1:16" s="73" customFormat="1" ht="78" customHeight="1" x14ac:dyDescent="0.2">
      <c r="A317" s="173"/>
      <c r="B317" s="174"/>
      <c r="C317" s="174"/>
      <c r="D317" s="175"/>
      <c r="E317" s="276" t="s">
        <v>84</v>
      </c>
      <c r="F317" s="277"/>
      <c r="G317" s="277"/>
      <c r="H317" s="277"/>
      <c r="I317" s="278"/>
      <c r="J317" s="279"/>
      <c r="K317" s="261" t="s">
        <v>89</v>
      </c>
      <c r="L317" s="262"/>
      <c r="M317" s="262"/>
      <c r="N317" s="263"/>
      <c r="O317" s="264"/>
      <c r="P317" s="224"/>
    </row>
    <row r="318" spans="1:16" s="73" customFormat="1" ht="78" customHeight="1" thickBot="1" x14ac:dyDescent="0.25">
      <c r="A318" s="34" t="s">
        <v>1</v>
      </c>
      <c r="B318" s="116" t="s">
        <v>0</v>
      </c>
      <c r="C318" s="3" t="s">
        <v>2</v>
      </c>
      <c r="D318" s="4" t="s">
        <v>3</v>
      </c>
      <c r="E318" s="20" t="s">
        <v>4</v>
      </c>
      <c r="F318" s="16" t="s">
        <v>94</v>
      </c>
      <c r="G318" s="100" t="s">
        <v>87</v>
      </c>
      <c r="H318" s="19" t="s">
        <v>88</v>
      </c>
      <c r="I318" s="198" t="s">
        <v>583</v>
      </c>
      <c r="J318" s="146" t="s">
        <v>90</v>
      </c>
      <c r="K318" s="84" t="s">
        <v>85</v>
      </c>
      <c r="L318" s="187" t="s">
        <v>86</v>
      </c>
      <c r="M318" s="85" t="s">
        <v>98</v>
      </c>
      <c r="N318" s="202" t="s">
        <v>584</v>
      </c>
      <c r="O318" s="86" t="s">
        <v>91</v>
      </c>
      <c r="P318" s="158" t="s">
        <v>92</v>
      </c>
    </row>
    <row r="319" spans="1:16" s="73" customFormat="1" ht="78" customHeight="1" x14ac:dyDescent="0.2">
      <c r="A319" s="298" t="s">
        <v>56</v>
      </c>
      <c r="B319" s="117" t="s">
        <v>205</v>
      </c>
      <c r="C319" s="29" t="s">
        <v>259</v>
      </c>
      <c r="D319" s="29"/>
      <c r="E319" s="31">
        <v>584.32000000000005</v>
      </c>
      <c r="F319" s="70">
        <v>50</v>
      </c>
      <c r="G319" s="105">
        <f t="shared" ref="G319:G325" si="31">E319*F319</f>
        <v>29216.000000000004</v>
      </c>
      <c r="H319" s="32"/>
      <c r="I319" s="32"/>
      <c r="J319" s="72">
        <f>+G319+H319+I319</f>
        <v>29216.000000000004</v>
      </c>
      <c r="K319" s="88">
        <v>5683.81</v>
      </c>
      <c r="L319" s="94"/>
      <c r="M319" s="88"/>
      <c r="N319" s="88"/>
      <c r="O319" s="88">
        <f>+K319+L319+M319+N319</f>
        <v>5683.81</v>
      </c>
      <c r="P319" s="83">
        <f>+J319-O319</f>
        <v>23532.190000000002</v>
      </c>
    </row>
    <row r="320" spans="1:16" s="73" customFormat="1" ht="78" customHeight="1" x14ac:dyDescent="0.2">
      <c r="A320" s="298"/>
      <c r="B320" s="229" t="s">
        <v>57</v>
      </c>
      <c r="C320" s="29" t="s">
        <v>206</v>
      </c>
      <c r="D320" s="29"/>
      <c r="E320" s="31">
        <v>540.32000000000005</v>
      </c>
      <c r="F320" s="70">
        <v>50</v>
      </c>
      <c r="G320" s="105">
        <f t="shared" si="31"/>
        <v>27016.000000000004</v>
      </c>
      <c r="H320" s="32"/>
      <c r="I320" s="32"/>
      <c r="J320" s="72">
        <f t="shared" ref="J320:J362" si="32">+G320+H320+I320</f>
        <v>27016.000000000004</v>
      </c>
      <c r="K320" s="88">
        <v>5213.8900000000003</v>
      </c>
      <c r="L320" s="94"/>
      <c r="M320" s="88"/>
      <c r="N320" s="88"/>
      <c r="O320" s="88">
        <f t="shared" ref="O320:O362" si="33">+K320+L320+M320+N320</f>
        <v>5213.8900000000003</v>
      </c>
      <c r="P320" s="83">
        <f t="shared" ref="P320:P362" si="34">+J320-O320</f>
        <v>21802.110000000004</v>
      </c>
    </row>
    <row r="321" spans="1:16" s="73" customFormat="1" ht="78" customHeight="1" x14ac:dyDescent="0.2">
      <c r="A321" s="298"/>
      <c r="B321" s="230"/>
      <c r="C321" s="267" t="s">
        <v>58</v>
      </c>
      <c r="D321" s="29"/>
      <c r="E321" s="31">
        <v>496.16</v>
      </c>
      <c r="F321" s="70">
        <v>50</v>
      </c>
      <c r="G321" s="105">
        <f t="shared" si="31"/>
        <v>24808</v>
      </c>
      <c r="H321" s="32"/>
      <c r="I321" s="32"/>
      <c r="J321" s="72">
        <f t="shared" si="32"/>
        <v>24808</v>
      </c>
      <c r="K321" s="88">
        <v>4742.26</v>
      </c>
      <c r="L321" s="94"/>
      <c r="M321" s="88"/>
      <c r="N321" s="88"/>
      <c r="O321" s="88">
        <f t="shared" si="33"/>
        <v>4742.26</v>
      </c>
      <c r="P321" s="83">
        <f t="shared" si="34"/>
        <v>20065.739999999998</v>
      </c>
    </row>
    <row r="322" spans="1:16" s="73" customFormat="1" ht="78" customHeight="1" x14ac:dyDescent="0.2">
      <c r="A322" s="298"/>
      <c r="B322" s="230"/>
      <c r="C322" s="268"/>
      <c r="D322" s="29"/>
      <c r="E322" s="31">
        <v>496.16</v>
      </c>
      <c r="F322" s="70">
        <v>50</v>
      </c>
      <c r="G322" s="105">
        <f t="shared" si="31"/>
        <v>24808</v>
      </c>
      <c r="H322" s="32"/>
      <c r="I322" s="32"/>
      <c r="J322" s="72">
        <f t="shared" si="32"/>
        <v>24808</v>
      </c>
      <c r="K322" s="88">
        <v>4742.26</v>
      </c>
      <c r="L322" s="94"/>
      <c r="M322" s="88"/>
      <c r="N322" s="88"/>
      <c r="O322" s="88">
        <f t="shared" si="33"/>
        <v>4742.26</v>
      </c>
      <c r="P322" s="83">
        <f t="shared" si="34"/>
        <v>20065.739999999998</v>
      </c>
    </row>
    <row r="323" spans="1:16" s="73" customFormat="1" ht="78" customHeight="1" x14ac:dyDescent="0.2">
      <c r="A323" s="298"/>
      <c r="B323" s="230"/>
      <c r="C323" s="269"/>
      <c r="D323" s="29"/>
      <c r="E323" s="31">
        <v>496.16</v>
      </c>
      <c r="F323" s="70">
        <v>50</v>
      </c>
      <c r="G323" s="105">
        <f t="shared" si="31"/>
        <v>24808</v>
      </c>
      <c r="H323" s="32"/>
      <c r="I323" s="32"/>
      <c r="J323" s="72">
        <f t="shared" si="32"/>
        <v>24808</v>
      </c>
      <c r="K323" s="88">
        <v>4742.26</v>
      </c>
      <c r="L323" s="94"/>
      <c r="M323" s="88"/>
      <c r="N323" s="88"/>
      <c r="O323" s="88">
        <f t="shared" si="33"/>
        <v>4742.26</v>
      </c>
      <c r="P323" s="83">
        <f t="shared" si="34"/>
        <v>20065.739999999998</v>
      </c>
    </row>
    <row r="324" spans="1:16" s="73" customFormat="1" ht="78" customHeight="1" x14ac:dyDescent="0.2">
      <c r="A324" s="298"/>
      <c r="B324" s="230"/>
      <c r="C324" s="295" t="s">
        <v>59</v>
      </c>
      <c r="D324" s="29"/>
      <c r="E324" s="31">
        <v>293.13</v>
      </c>
      <c r="F324" s="70">
        <v>50</v>
      </c>
      <c r="G324" s="105">
        <f t="shared" si="31"/>
        <v>14656.5</v>
      </c>
      <c r="H324" s="32"/>
      <c r="I324" s="32"/>
      <c r="J324" s="72">
        <f t="shared" si="32"/>
        <v>14656.5</v>
      </c>
      <c r="K324" s="88">
        <v>1928.02</v>
      </c>
      <c r="L324" s="94"/>
      <c r="M324" s="88"/>
      <c r="N324" s="88"/>
      <c r="O324" s="88">
        <f t="shared" si="33"/>
        <v>1928.02</v>
      </c>
      <c r="P324" s="83">
        <f t="shared" si="34"/>
        <v>12728.48</v>
      </c>
    </row>
    <row r="325" spans="1:16" s="73" customFormat="1" ht="78" customHeight="1" x14ac:dyDescent="0.2">
      <c r="A325" s="298"/>
      <c r="B325" s="230"/>
      <c r="C325" s="296"/>
      <c r="D325" s="29"/>
      <c r="E325" s="31">
        <v>293.13</v>
      </c>
      <c r="F325" s="70">
        <v>50</v>
      </c>
      <c r="G325" s="105">
        <f t="shared" si="31"/>
        <v>14656.5</v>
      </c>
      <c r="H325" s="32"/>
      <c r="I325" s="32"/>
      <c r="J325" s="72">
        <f t="shared" si="32"/>
        <v>14656.5</v>
      </c>
      <c r="K325" s="88">
        <v>1928.02</v>
      </c>
      <c r="L325" s="94"/>
      <c r="M325" s="88"/>
      <c r="N325" s="88"/>
      <c r="O325" s="88">
        <f t="shared" si="33"/>
        <v>1928.02</v>
      </c>
      <c r="P325" s="83">
        <f t="shared" si="34"/>
        <v>12728.48</v>
      </c>
    </row>
    <row r="326" spans="1:16" s="73" customFormat="1" ht="78" customHeight="1" x14ac:dyDescent="0.2">
      <c r="A326" s="298"/>
      <c r="B326" s="230"/>
      <c r="C326" s="296"/>
      <c r="D326" s="29"/>
      <c r="E326" s="31">
        <v>293.13</v>
      </c>
      <c r="F326" s="70">
        <v>31</v>
      </c>
      <c r="G326" s="105">
        <f>+E326*F326</f>
        <v>9087.0300000000007</v>
      </c>
      <c r="H326" s="32"/>
      <c r="I326" s="32"/>
      <c r="J326" s="72">
        <f t="shared" si="32"/>
        <v>9087.0300000000007</v>
      </c>
      <c r="K326" s="88">
        <v>1453.92</v>
      </c>
      <c r="L326" s="94"/>
      <c r="M326" s="88"/>
      <c r="N326" s="88">
        <v>7000</v>
      </c>
      <c r="O326" s="88">
        <f t="shared" si="33"/>
        <v>8453.92</v>
      </c>
      <c r="P326" s="83">
        <f t="shared" si="34"/>
        <v>633.11000000000058</v>
      </c>
    </row>
    <row r="327" spans="1:16" s="73" customFormat="1" ht="78" customHeight="1" x14ac:dyDescent="0.2">
      <c r="A327" s="298"/>
      <c r="B327" s="230"/>
      <c r="C327" s="296"/>
      <c r="D327" s="53"/>
      <c r="E327" s="31">
        <v>293.13</v>
      </c>
      <c r="F327" s="70">
        <v>48</v>
      </c>
      <c r="G327" s="31">
        <f t="shared" ref="G327" si="35">+E327*F327</f>
        <v>14070.24</v>
      </c>
      <c r="H327" s="31"/>
      <c r="I327" s="88"/>
      <c r="J327" s="72">
        <f t="shared" si="32"/>
        <v>14070.24</v>
      </c>
      <c r="K327" s="88">
        <v>1834.21</v>
      </c>
      <c r="L327" s="94"/>
      <c r="M327" s="31"/>
      <c r="O327" s="88">
        <f t="shared" si="33"/>
        <v>1834.21</v>
      </c>
      <c r="P327" s="83">
        <f t="shared" si="34"/>
        <v>12236.029999999999</v>
      </c>
    </row>
    <row r="328" spans="1:16" s="73" customFormat="1" ht="78" customHeight="1" x14ac:dyDescent="0.2">
      <c r="A328" s="298"/>
      <c r="B328" s="230"/>
      <c r="C328" s="296"/>
      <c r="D328" s="193"/>
      <c r="E328" s="31">
        <v>293.13</v>
      </c>
      <c r="F328" s="70">
        <v>25</v>
      </c>
      <c r="G328" s="105">
        <f t="shared" ref="G328:G340" si="36">E328*F328</f>
        <v>7328.25</v>
      </c>
      <c r="H328" s="32"/>
      <c r="I328" s="32"/>
      <c r="J328" s="72">
        <f t="shared" si="32"/>
        <v>7328.25</v>
      </c>
      <c r="K328" s="88">
        <v>755.5</v>
      </c>
      <c r="L328" s="94"/>
      <c r="M328" s="88"/>
      <c r="N328" s="88"/>
      <c r="O328" s="88">
        <f t="shared" si="33"/>
        <v>755.5</v>
      </c>
      <c r="P328" s="83">
        <f t="shared" si="34"/>
        <v>6572.75</v>
      </c>
    </row>
    <row r="329" spans="1:16" s="73" customFormat="1" ht="78" customHeight="1" x14ac:dyDescent="0.2">
      <c r="A329" s="298"/>
      <c r="B329" s="230"/>
      <c r="C329" s="296"/>
      <c r="D329" s="193"/>
      <c r="E329" s="31">
        <v>293.13</v>
      </c>
      <c r="F329" s="70">
        <v>50</v>
      </c>
      <c r="G329" s="105">
        <f t="shared" si="36"/>
        <v>14656.5</v>
      </c>
      <c r="H329" s="32"/>
      <c r="I329" s="32"/>
      <c r="J329" s="72">
        <f t="shared" si="32"/>
        <v>14656.5</v>
      </c>
      <c r="K329" s="88">
        <v>1928.02</v>
      </c>
      <c r="L329" s="94"/>
      <c r="M329" s="88"/>
      <c r="N329" s="88"/>
      <c r="O329" s="88">
        <f t="shared" si="33"/>
        <v>1928.02</v>
      </c>
      <c r="P329" s="83">
        <f t="shared" si="34"/>
        <v>12728.48</v>
      </c>
    </row>
    <row r="330" spans="1:16" s="73" customFormat="1" ht="78" customHeight="1" x14ac:dyDescent="0.2">
      <c r="A330" s="298"/>
      <c r="B330" s="230"/>
      <c r="C330" s="296"/>
      <c r="D330" s="29"/>
      <c r="E330" s="31">
        <v>293.13</v>
      </c>
      <c r="F330" s="70">
        <v>50</v>
      </c>
      <c r="G330" s="105">
        <f t="shared" si="36"/>
        <v>14656.5</v>
      </c>
      <c r="H330" s="32"/>
      <c r="I330" s="32"/>
      <c r="J330" s="72">
        <f t="shared" si="32"/>
        <v>14656.5</v>
      </c>
      <c r="K330" s="88">
        <v>1928.02</v>
      </c>
      <c r="L330" s="94"/>
      <c r="M330" s="88"/>
      <c r="N330" s="88"/>
      <c r="O330" s="88">
        <f t="shared" si="33"/>
        <v>1928.02</v>
      </c>
      <c r="P330" s="83">
        <f t="shared" si="34"/>
        <v>12728.48</v>
      </c>
    </row>
    <row r="331" spans="1:16" s="73" customFormat="1" ht="78" customHeight="1" x14ac:dyDescent="0.2">
      <c r="A331" s="298"/>
      <c r="B331" s="230"/>
      <c r="C331" s="296"/>
      <c r="D331" s="29"/>
      <c r="E331" s="31">
        <v>293.13</v>
      </c>
      <c r="F331" s="70">
        <v>50</v>
      </c>
      <c r="G331" s="105">
        <f t="shared" si="36"/>
        <v>14656.5</v>
      </c>
      <c r="H331" s="32"/>
      <c r="I331" s="32"/>
      <c r="J331" s="72">
        <f t="shared" si="32"/>
        <v>14656.5</v>
      </c>
      <c r="K331" s="88">
        <v>1928.02</v>
      </c>
      <c r="L331" s="94"/>
      <c r="M331" s="88"/>
      <c r="N331" s="88"/>
      <c r="O331" s="88">
        <f t="shared" si="33"/>
        <v>1928.02</v>
      </c>
      <c r="P331" s="83">
        <f t="shared" si="34"/>
        <v>12728.48</v>
      </c>
    </row>
    <row r="332" spans="1:16" s="73" customFormat="1" ht="78" customHeight="1" x14ac:dyDescent="0.2">
      <c r="A332" s="298"/>
      <c r="B332" s="231"/>
      <c r="C332" s="297"/>
      <c r="D332" s="29"/>
      <c r="E332" s="31">
        <v>293.13</v>
      </c>
      <c r="F332" s="70">
        <v>50</v>
      </c>
      <c r="G332" s="105">
        <f t="shared" si="36"/>
        <v>14656.5</v>
      </c>
      <c r="H332" s="32"/>
      <c r="I332" s="32"/>
      <c r="J332" s="72">
        <f t="shared" si="32"/>
        <v>14656.5</v>
      </c>
      <c r="K332" s="88">
        <v>1928.02</v>
      </c>
      <c r="L332" s="94"/>
      <c r="M332" s="88"/>
      <c r="N332" s="88"/>
      <c r="O332" s="88">
        <f t="shared" si="33"/>
        <v>1928.02</v>
      </c>
      <c r="P332" s="83">
        <f t="shared" si="34"/>
        <v>12728.48</v>
      </c>
    </row>
    <row r="333" spans="1:16" s="73" customFormat="1" ht="78" customHeight="1" x14ac:dyDescent="0.2">
      <c r="A333" s="298"/>
      <c r="B333" s="229" t="s">
        <v>57</v>
      </c>
      <c r="C333" s="295" t="s">
        <v>59</v>
      </c>
      <c r="D333" s="29"/>
      <c r="E333" s="31">
        <v>293.13</v>
      </c>
      <c r="F333" s="70">
        <v>50</v>
      </c>
      <c r="G333" s="105">
        <f t="shared" si="36"/>
        <v>14656.5</v>
      </c>
      <c r="H333" s="32"/>
      <c r="I333" s="32"/>
      <c r="J333" s="72">
        <f t="shared" si="32"/>
        <v>14656.5</v>
      </c>
      <c r="K333" s="88">
        <v>1928.02</v>
      </c>
      <c r="L333" s="94"/>
      <c r="M333" s="88"/>
      <c r="N333" s="88"/>
      <c r="O333" s="88">
        <f t="shared" si="33"/>
        <v>1928.02</v>
      </c>
      <c r="P333" s="83">
        <f t="shared" si="34"/>
        <v>12728.48</v>
      </c>
    </row>
    <row r="334" spans="1:16" s="73" customFormat="1" ht="78" customHeight="1" x14ac:dyDescent="0.2">
      <c r="A334" s="298"/>
      <c r="B334" s="230"/>
      <c r="C334" s="296"/>
      <c r="D334" s="29"/>
      <c r="E334" s="31">
        <v>293.13</v>
      </c>
      <c r="F334" s="70">
        <v>50</v>
      </c>
      <c r="G334" s="105">
        <f t="shared" si="36"/>
        <v>14656.5</v>
      </c>
      <c r="H334" s="32"/>
      <c r="I334" s="32"/>
      <c r="J334" s="72">
        <f t="shared" si="32"/>
        <v>14656.5</v>
      </c>
      <c r="K334" s="88">
        <v>1928.02</v>
      </c>
      <c r="L334" s="94"/>
      <c r="M334" s="88"/>
      <c r="N334" s="88"/>
      <c r="O334" s="88">
        <f t="shared" si="33"/>
        <v>1928.02</v>
      </c>
      <c r="P334" s="83">
        <f t="shared" si="34"/>
        <v>12728.48</v>
      </c>
    </row>
    <row r="335" spans="1:16" s="73" customFormat="1" ht="78" customHeight="1" x14ac:dyDescent="0.2">
      <c r="A335" s="298"/>
      <c r="B335" s="230"/>
      <c r="C335" s="296"/>
      <c r="D335" s="29"/>
      <c r="E335" s="31">
        <v>293.13</v>
      </c>
      <c r="F335" s="70">
        <v>50</v>
      </c>
      <c r="G335" s="105">
        <f t="shared" si="36"/>
        <v>14656.5</v>
      </c>
      <c r="H335" s="32"/>
      <c r="I335" s="32"/>
      <c r="J335" s="72">
        <f t="shared" si="32"/>
        <v>14656.5</v>
      </c>
      <c r="K335" s="88">
        <v>1928.02</v>
      </c>
      <c r="L335" s="94"/>
      <c r="M335" s="88"/>
      <c r="N335" s="88"/>
      <c r="O335" s="88">
        <f t="shared" si="33"/>
        <v>1928.02</v>
      </c>
      <c r="P335" s="83">
        <f t="shared" si="34"/>
        <v>12728.48</v>
      </c>
    </row>
    <row r="336" spans="1:16" s="73" customFormat="1" ht="78" customHeight="1" x14ac:dyDescent="0.2">
      <c r="A336" s="298"/>
      <c r="B336" s="230"/>
      <c r="C336" s="296"/>
      <c r="D336" s="29"/>
      <c r="E336" s="31">
        <v>293.13</v>
      </c>
      <c r="F336" s="70">
        <v>50</v>
      </c>
      <c r="G336" s="105">
        <f t="shared" si="36"/>
        <v>14656.5</v>
      </c>
      <c r="H336" s="32"/>
      <c r="I336" s="32"/>
      <c r="J336" s="72">
        <f t="shared" si="32"/>
        <v>14656.5</v>
      </c>
      <c r="K336" s="88">
        <v>1928.02</v>
      </c>
      <c r="L336" s="94"/>
      <c r="M336" s="88"/>
      <c r="N336" s="88"/>
      <c r="O336" s="88">
        <f t="shared" si="33"/>
        <v>1928.02</v>
      </c>
      <c r="P336" s="83">
        <f t="shared" si="34"/>
        <v>12728.48</v>
      </c>
    </row>
    <row r="337" spans="1:16" s="73" customFormat="1" ht="78" customHeight="1" x14ac:dyDescent="0.2">
      <c r="A337" s="298"/>
      <c r="B337" s="230"/>
      <c r="C337" s="296"/>
      <c r="D337" s="29"/>
      <c r="E337" s="31">
        <v>293.13</v>
      </c>
      <c r="F337" s="70">
        <v>50</v>
      </c>
      <c r="G337" s="105">
        <f t="shared" si="36"/>
        <v>14656.5</v>
      </c>
      <c r="H337" s="32"/>
      <c r="I337" s="32"/>
      <c r="J337" s="72">
        <f t="shared" si="32"/>
        <v>14656.5</v>
      </c>
      <c r="K337" s="88">
        <v>1928.02</v>
      </c>
      <c r="L337" s="94"/>
      <c r="M337" s="88"/>
      <c r="N337" s="88"/>
      <c r="O337" s="88">
        <f t="shared" si="33"/>
        <v>1928.02</v>
      </c>
      <c r="P337" s="83">
        <f t="shared" si="34"/>
        <v>12728.48</v>
      </c>
    </row>
    <row r="338" spans="1:16" s="73" customFormat="1" ht="78" customHeight="1" x14ac:dyDescent="0.2">
      <c r="A338" s="298"/>
      <c r="B338" s="230"/>
      <c r="C338" s="296"/>
      <c r="D338" s="29"/>
      <c r="E338" s="31">
        <v>293.13</v>
      </c>
      <c r="F338" s="70">
        <v>50</v>
      </c>
      <c r="G338" s="105">
        <f t="shared" si="36"/>
        <v>14656.5</v>
      </c>
      <c r="H338" s="32"/>
      <c r="I338" s="32"/>
      <c r="J338" s="72">
        <f t="shared" si="32"/>
        <v>14656.5</v>
      </c>
      <c r="K338" s="88">
        <v>1928.02</v>
      </c>
      <c r="L338" s="94"/>
      <c r="M338" s="88"/>
      <c r="N338" s="88"/>
      <c r="O338" s="88">
        <f t="shared" si="33"/>
        <v>1928.02</v>
      </c>
      <c r="P338" s="83">
        <f t="shared" si="34"/>
        <v>12728.48</v>
      </c>
    </row>
    <row r="339" spans="1:16" s="73" customFormat="1" ht="78" customHeight="1" x14ac:dyDescent="0.2">
      <c r="A339" s="298"/>
      <c r="B339" s="230"/>
      <c r="C339" s="296"/>
      <c r="D339" s="29"/>
      <c r="E339" s="31">
        <v>293.13</v>
      </c>
      <c r="F339" s="70">
        <v>50</v>
      </c>
      <c r="G339" s="105">
        <f t="shared" si="36"/>
        <v>14656.5</v>
      </c>
      <c r="H339" s="32"/>
      <c r="I339" s="32"/>
      <c r="J339" s="72">
        <f t="shared" si="32"/>
        <v>14656.5</v>
      </c>
      <c r="K339" s="88">
        <v>1928.02</v>
      </c>
      <c r="L339" s="94"/>
      <c r="M339" s="88"/>
      <c r="N339" s="88"/>
      <c r="O339" s="88">
        <f t="shared" si="33"/>
        <v>1928.02</v>
      </c>
      <c r="P339" s="83">
        <f t="shared" si="34"/>
        <v>12728.48</v>
      </c>
    </row>
    <row r="340" spans="1:16" s="73" customFormat="1" ht="78" customHeight="1" x14ac:dyDescent="0.2">
      <c r="A340" s="298"/>
      <c r="B340" s="230"/>
      <c r="C340" s="296"/>
      <c r="D340" s="29"/>
      <c r="E340" s="31">
        <v>293.13</v>
      </c>
      <c r="F340" s="70">
        <v>50</v>
      </c>
      <c r="G340" s="105">
        <f t="shared" si="36"/>
        <v>14656.5</v>
      </c>
      <c r="H340" s="32"/>
      <c r="I340" s="32"/>
      <c r="J340" s="72">
        <f t="shared" si="32"/>
        <v>14656.5</v>
      </c>
      <c r="K340" s="88">
        <v>1928.02</v>
      </c>
      <c r="L340" s="94"/>
      <c r="M340" s="88"/>
      <c r="N340" s="88"/>
      <c r="O340" s="88">
        <f t="shared" si="33"/>
        <v>1928.02</v>
      </c>
      <c r="P340" s="83">
        <f t="shared" si="34"/>
        <v>12728.48</v>
      </c>
    </row>
    <row r="341" spans="1:16" s="73" customFormat="1" ht="78" customHeight="1" x14ac:dyDescent="0.2">
      <c r="A341" s="298"/>
      <c r="B341" s="230"/>
      <c r="C341" s="296"/>
      <c r="D341" s="124"/>
      <c r="E341" s="31">
        <v>293.13</v>
      </c>
      <c r="F341" s="70">
        <v>48</v>
      </c>
      <c r="G341" s="31">
        <f t="shared" ref="G341" si="37">+E341*F341</f>
        <v>14070.24</v>
      </c>
      <c r="H341" s="31"/>
      <c r="I341" s="31"/>
      <c r="J341" s="72">
        <f t="shared" si="32"/>
        <v>14070.24</v>
      </c>
      <c r="K341" s="94">
        <v>1834.21</v>
      </c>
      <c r="L341" s="94"/>
      <c r="M341" s="31"/>
      <c r="N341" s="88"/>
      <c r="O341" s="88">
        <f t="shared" si="33"/>
        <v>1834.21</v>
      </c>
      <c r="P341" s="83">
        <f t="shared" si="34"/>
        <v>12236.029999999999</v>
      </c>
    </row>
    <row r="342" spans="1:16" s="73" customFormat="1" ht="78" customHeight="1" x14ac:dyDescent="0.2">
      <c r="A342" s="298"/>
      <c r="B342" s="230"/>
      <c r="C342" s="296"/>
      <c r="D342" s="193"/>
      <c r="E342" s="193">
        <v>293.13</v>
      </c>
      <c r="F342" s="70">
        <v>45</v>
      </c>
      <c r="G342" s="31">
        <f>+E342*F342</f>
        <v>13190.85</v>
      </c>
      <c r="H342" s="193"/>
      <c r="I342" s="193"/>
      <c r="J342" s="72">
        <f t="shared" si="32"/>
        <v>13190.85</v>
      </c>
      <c r="K342" s="193">
        <v>1693.51</v>
      </c>
      <c r="L342" s="193"/>
      <c r="M342" s="193"/>
      <c r="N342" s="193">
        <v>3000</v>
      </c>
      <c r="O342" s="88">
        <f t="shared" si="33"/>
        <v>4693.51</v>
      </c>
      <c r="P342" s="83">
        <f t="shared" si="34"/>
        <v>8497.34</v>
      </c>
    </row>
    <row r="343" spans="1:16" s="73" customFormat="1" ht="78" customHeight="1" x14ac:dyDescent="0.2">
      <c r="A343" s="298"/>
      <c r="B343" s="231"/>
      <c r="C343" s="297"/>
      <c r="D343" s="193"/>
      <c r="E343" s="31">
        <v>293.13</v>
      </c>
      <c r="F343" s="70">
        <v>43</v>
      </c>
      <c r="G343" s="31">
        <f>+E343*F343</f>
        <v>12604.59</v>
      </c>
      <c r="H343" s="31"/>
      <c r="I343" s="31"/>
      <c r="J343" s="72">
        <f t="shared" si="32"/>
        <v>12604.59</v>
      </c>
      <c r="K343" s="94">
        <v>1599.71</v>
      </c>
      <c r="L343" s="94"/>
      <c r="M343" s="31"/>
      <c r="N343" s="88"/>
      <c r="O343" s="88">
        <f t="shared" si="33"/>
        <v>1599.71</v>
      </c>
      <c r="P343" s="83">
        <f t="shared" si="34"/>
        <v>11004.880000000001</v>
      </c>
    </row>
    <row r="344" spans="1:16" s="73" customFormat="1" ht="78" customHeight="1" x14ac:dyDescent="0.2">
      <c r="A344" s="298"/>
      <c r="B344" s="229" t="s">
        <v>60</v>
      </c>
      <c r="C344" s="29" t="s">
        <v>207</v>
      </c>
      <c r="D344" s="154" t="s">
        <v>516</v>
      </c>
      <c r="E344" s="31">
        <v>284.89999999999998</v>
      </c>
      <c r="F344" s="70">
        <v>50</v>
      </c>
      <c r="G344" s="105">
        <f t="shared" ref="G344:G360" si="38">E344*F344</f>
        <v>14244.999999999998</v>
      </c>
      <c r="H344" s="32"/>
      <c r="I344" s="32"/>
      <c r="J344" s="72">
        <f t="shared" si="32"/>
        <v>14244.999999999998</v>
      </c>
      <c r="K344" s="88">
        <v>1811.65</v>
      </c>
      <c r="L344" s="94"/>
      <c r="M344" s="88"/>
      <c r="N344" s="88"/>
      <c r="O344" s="88">
        <f t="shared" si="33"/>
        <v>1811.65</v>
      </c>
      <c r="P344" s="83">
        <f t="shared" si="34"/>
        <v>12433.349999999999</v>
      </c>
    </row>
    <row r="345" spans="1:16" s="73" customFormat="1" ht="78" customHeight="1" x14ac:dyDescent="0.2">
      <c r="A345" s="298"/>
      <c r="B345" s="230"/>
      <c r="C345" s="24" t="s">
        <v>208</v>
      </c>
      <c r="D345" s="154" t="s">
        <v>517</v>
      </c>
      <c r="E345" s="71">
        <v>295.86</v>
      </c>
      <c r="F345" s="70">
        <v>50</v>
      </c>
      <c r="G345" s="105">
        <f t="shared" si="38"/>
        <v>14793</v>
      </c>
      <c r="H345" s="32"/>
      <c r="I345" s="32"/>
      <c r="J345" s="72">
        <f t="shared" si="32"/>
        <v>14793</v>
      </c>
      <c r="K345" s="88">
        <v>1949.86</v>
      </c>
      <c r="L345" s="94"/>
      <c r="M345" s="88"/>
      <c r="N345" s="88"/>
      <c r="O345" s="88">
        <f t="shared" si="33"/>
        <v>1949.86</v>
      </c>
      <c r="P345" s="83">
        <f t="shared" si="34"/>
        <v>12843.14</v>
      </c>
    </row>
    <row r="346" spans="1:16" s="73" customFormat="1" ht="78" customHeight="1" x14ac:dyDescent="0.2">
      <c r="A346" s="298"/>
      <c r="B346" s="230"/>
      <c r="C346" s="267" t="s">
        <v>109</v>
      </c>
      <c r="D346" s="30" t="s">
        <v>518</v>
      </c>
      <c r="E346" s="31">
        <v>297.27999999999997</v>
      </c>
      <c r="F346" s="70">
        <v>50</v>
      </c>
      <c r="G346" s="105">
        <f t="shared" si="38"/>
        <v>14863.999999999998</v>
      </c>
      <c r="H346" s="32"/>
      <c r="I346" s="32"/>
      <c r="J346" s="72">
        <f t="shared" si="32"/>
        <v>14863.999999999998</v>
      </c>
      <c r="K346" s="88">
        <v>1961.22</v>
      </c>
      <c r="L346" s="94"/>
      <c r="M346" s="88"/>
      <c r="N346" s="88"/>
      <c r="O346" s="88">
        <f t="shared" si="33"/>
        <v>1961.22</v>
      </c>
      <c r="P346" s="83">
        <f t="shared" si="34"/>
        <v>12902.779999999999</v>
      </c>
    </row>
    <row r="347" spans="1:16" s="73" customFormat="1" ht="78" customHeight="1" x14ac:dyDescent="0.2">
      <c r="A347" s="298"/>
      <c r="B347" s="230"/>
      <c r="C347" s="269"/>
      <c r="D347" s="30" t="s">
        <v>519</v>
      </c>
      <c r="E347" s="31">
        <v>297.27999999999997</v>
      </c>
      <c r="F347" s="70">
        <v>50</v>
      </c>
      <c r="G347" s="105">
        <f t="shared" si="38"/>
        <v>14863.999999999998</v>
      </c>
      <c r="H347" s="32"/>
      <c r="I347" s="32"/>
      <c r="J347" s="72">
        <f t="shared" si="32"/>
        <v>14863.999999999998</v>
      </c>
      <c r="K347" s="88">
        <v>1961.22</v>
      </c>
      <c r="L347" s="94"/>
      <c r="M347" s="88"/>
      <c r="N347" s="88"/>
      <c r="O347" s="88">
        <f t="shared" si="33"/>
        <v>1961.22</v>
      </c>
      <c r="P347" s="83">
        <f t="shared" si="34"/>
        <v>12902.779999999999</v>
      </c>
    </row>
    <row r="348" spans="1:16" s="73" customFormat="1" ht="78" customHeight="1" x14ac:dyDescent="0.2">
      <c r="A348" s="298"/>
      <c r="B348" s="230"/>
      <c r="C348" s="29" t="s">
        <v>66</v>
      </c>
      <c r="D348" s="30" t="s">
        <v>520</v>
      </c>
      <c r="E348" s="31">
        <v>284.89999999999998</v>
      </c>
      <c r="F348" s="70">
        <v>50</v>
      </c>
      <c r="G348" s="105">
        <f t="shared" si="38"/>
        <v>14244.999999999998</v>
      </c>
      <c r="H348" s="32"/>
      <c r="I348" s="32"/>
      <c r="J348" s="72">
        <f t="shared" si="32"/>
        <v>14244.999999999998</v>
      </c>
      <c r="K348" s="88">
        <v>1811.65</v>
      </c>
      <c r="L348" s="94"/>
      <c r="M348" s="88"/>
      <c r="N348" s="88"/>
      <c r="O348" s="88">
        <f t="shared" si="33"/>
        <v>1811.65</v>
      </c>
      <c r="P348" s="83">
        <f t="shared" si="34"/>
        <v>12433.349999999999</v>
      </c>
    </row>
    <row r="349" spans="1:16" s="73" customFormat="1" ht="78" customHeight="1" x14ac:dyDescent="0.2">
      <c r="A349" s="298"/>
      <c r="B349" s="231"/>
      <c r="C349" s="170" t="s">
        <v>573</v>
      </c>
      <c r="D349" s="30" t="s">
        <v>521</v>
      </c>
      <c r="E349" s="31">
        <v>222.6</v>
      </c>
      <c r="F349" s="70">
        <v>50</v>
      </c>
      <c r="G349" s="105">
        <f t="shared" si="38"/>
        <v>11130</v>
      </c>
      <c r="H349" s="32"/>
      <c r="I349" s="32"/>
      <c r="J349" s="72">
        <f t="shared" si="32"/>
        <v>11130</v>
      </c>
      <c r="K349" s="88">
        <v>927.37</v>
      </c>
      <c r="L349" s="94"/>
      <c r="M349" s="88"/>
      <c r="N349" s="88"/>
      <c r="O349" s="88">
        <f t="shared" si="33"/>
        <v>927.37</v>
      </c>
      <c r="P349" s="83">
        <f t="shared" si="34"/>
        <v>10202.629999999999</v>
      </c>
    </row>
    <row r="350" spans="1:16" s="73" customFormat="1" ht="78" customHeight="1" x14ac:dyDescent="0.2">
      <c r="A350" s="298"/>
      <c r="B350" s="229" t="s">
        <v>60</v>
      </c>
      <c r="C350" s="267" t="s">
        <v>573</v>
      </c>
      <c r="D350" s="30" t="s">
        <v>522</v>
      </c>
      <c r="E350" s="31">
        <v>222.6</v>
      </c>
      <c r="F350" s="70">
        <v>50</v>
      </c>
      <c r="G350" s="105">
        <f t="shared" si="38"/>
        <v>11130</v>
      </c>
      <c r="H350" s="32"/>
      <c r="I350" s="32"/>
      <c r="J350" s="72">
        <f t="shared" si="32"/>
        <v>11130</v>
      </c>
      <c r="K350" s="88">
        <v>927.37</v>
      </c>
      <c r="L350" s="94"/>
      <c r="M350" s="88"/>
      <c r="N350" s="88"/>
      <c r="O350" s="88">
        <f t="shared" si="33"/>
        <v>927.37</v>
      </c>
      <c r="P350" s="83">
        <f t="shared" si="34"/>
        <v>10202.629999999999</v>
      </c>
    </row>
    <row r="351" spans="1:16" s="73" customFormat="1" ht="78" customHeight="1" x14ac:dyDescent="0.2">
      <c r="A351" s="298"/>
      <c r="B351" s="230"/>
      <c r="C351" s="268"/>
      <c r="D351" s="30" t="s">
        <v>102</v>
      </c>
      <c r="E351" s="31">
        <v>222.6</v>
      </c>
      <c r="F351" s="70"/>
      <c r="G351" s="105">
        <f t="shared" si="38"/>
        <v>0</v>
      </c>
      <c r="H351" s="32"/>
      <c r="I351" s="32"/>
      <c r="J351" s="72">
        <f t="shared" si="32"/>
        <v>0</v>
      </c>
      <c r="K351" s="88"/>
      <c r="L351" s="94"/>
      <c r="M351" s="88"/>
      <c r="N351" s="88"/>
      <c r="O351" s="88">
        <f t="shared" si="33"/>
        <v>0</v>
      </c>
      <c r="P351" s="83">
        <f t="shared" si="34"/>
        <v>0</v>
      </c>
    </row>
    <row r="352" spans="1:16" s="73" customFormat="1" ht="78" customHeight="1" x14ac:dyDescent="0.2">
      <c r="A352" s="298"/>
      <c r="B352" s="230"/>
      <c r="C352" s="269"/>
      <c r="D352" s="30" t="s">
        <v>102</v>
      </c>
      <c r="E352" s="31">
        <v>222.6</v>
      </c>
      <c r="F352" s="70"/>
      <c r="G352" s="105">
        <f t="shared" si="38"/>
        <v>0</v>
      </c>
      <c r="H352" s="32"/>
      <c r="I352" s="32"/>
      <c r="J352" s="72">
        <f t="shared" si="32"/>
        <v>0</v>
      </c>
      <c r="K352" s="88"/>
      <c r="L352" s="94"/>
      <c r="M352" s="88"/>
      <c r="N352" s="88"/>
      <c r="O352" s="88">
        <f t="shared" si="33"/>
        <v>0</v>
      </c>
      <c r="P352" s="83">
        <f t="shared" si="34"/>
        <v>0</v>
      </c>
    </row>
    <row r="353" spans="1:16" s="73" customFormat="1" ht="78" customHeight="1" x14ac:dyDescent="0.2">
      <c r="A353" s="298"/>
      <c r="B353" s="230"/>
      <c r="C353" s="267" t="s">
        <v>235</v>
      </c>
      <c r="D353" s="40" t="s">
        <v>523</v>
      </c>
      <c r="E353" s="32">
        <v>214.05</v>
      </c>
      <c r="F353" s="70">
        <v>50</v>
      </c>
      <c r="G353" s="105">
        <f t="shared" si="38"/>
        <v>10702.5</v>
      </c>
      <c r="H353" s="32"/>
      <c r="I353" s="32"/>
      <c r="J353" s="72">
        <f t="shared" si="32"/>
        <v>10702.5</v>
      </c>
      <c r="K353" s="88">
        <v>880.86</v>
      </c>
      <c r="L353" s="94"/>
      <c r="M353" s="88"/>
      <c r="N353" s="88"/>
      <c r="O353" s="88">
        <f t="shared" si="33"/>
        <v>880.86</v>
      </c>
      <c r="P353" s="83">
        <f t="shared" si="34"/>
        <v>9821.64</v>
      </c>
    </row>
    <row r="354" spans="1:16" s="73" customFormat="1" ht="78" customHeight="1" x14ac:dyDescent="0.2">
      <c r="A354" s="298"/>
      <c r="B354" s="230"/>
      <c r="C354" s="268"/>
      <c r="D354" s="40" t="s">
        <v>102</v>
      </c>
      <c r="E354" s="32">
        <v>214.05</v>
      </c>
      <c r="F354" s="70"/>
      <c r="G354" s="105">
        <f t="shared" si="38"/>
        <v>0</v>
      </c>
      <c r="H354" s="32"/>
      <c r="I354" s="32"/>
      <c r="J354" s="72">
        <f t="shared" si="32"/>
        <v>0</v>
      </c>
      <c r="K354" s="88"/>
      <c r="L354" s="94"/>
      <c r="M354" s="88"/>
      <c r="N354" s="88"/>
      <c r="O354" s="88">
        <f t="shared" si="33"/>
        <v>0</v>
      </c>
      <c r="P354" s="83">
        <f t="shared" si="34"/>
        <v>0</v>
      </c>
    </row>
    <row r="355" spans="1:16" s="73" customFormat="1" ht="78" customHeight="1" x14ac:dyDescent="0.2">
      <c r="A355" s="298"/>
      <c r="B355" s="230"/>
      <c r="C355" s="268"/>
      <c r="D355" s="40" t="s">
        <v>524</v>
      </c>
      <c r="E355" s="32">
        <v>214.05</v>
      </c>
      <c r="F355" s="70">
        <v>50</v>
      </c>
      <c r="G355" s="105">
        <f t="shared" si="38"/>
        <v>10702.5</v>
      </c>
      <c r="H355" s="32"/>
      <c r="I355" s="32"/>
      <c r="J355" s="72">
        <f t="shared" si="32"/>
        <v>10702.5</v>
      </c>
      <c r="K355" s="88">
        <v>880.86</v>
      </c>
      <c r="L355" s="94"/>
      <c r="M355" s="88"/>
      <c r="N355" s="88"/>
      <c r="O355" s="88">
        <f t="shared" si="33"/>
        <v>880.86</v>
      </c>
      <c r="P355" s="83">
        <f t="shared" si="34"/>
        <v>9821.64</v>
      </c>
    </row>
    <row r="356" spans="1:16" s="73" customFormat="1" ht="78" customHeight="1" x14ac:dyDescent="0.2">
      <c r="A356" s="298"/>
      <c r="B356" s="230"/>
      <c r="C356" s="268"/>
      <c r="D356" s="40" t="s">
        <v>525</v>
      </c>
      <c r="E356" s="32">
        <v>214.05</v>
      </c>
      <c r="F356" s="70">
        <v>50</v>
      </c>
      <c r="G356" s="105">
        <f t="shared" si="38"/>
        <v>10702.5</v>
      </c>
      <c r="H356" s="72"/>
      <c r="I356" s="72"/>
      <c r="J356" s="72">
        <f t="shared" si="32"/>
        <v>10702.5</v>
      </c>
      <c r="K356" s="88">
        <v>880.86</v>
      </c>
      <c r="L356" s="94"/>
      <c r="M356" s="97"/>
      <c r="N356" s="97"/>
      <c r="O356" s="88">
        <f t="shared" si="33"/>
        <v>880.86</v>
      </c>
      <c r="P356" s="83">
        <f t="shared" si="34"/>
        <v>9821.64</v>
      </c>
    </row>
    <row r="357" spans="1:16" s="73" customFormat="1" ht="78" customHeight="1" x14ac:dyDescent="0.2">
      <c r="A357" s="298"/>
      <c r="B357" s="231"/>
      <c r="C357" s="268"/>
      <c r="D357" s="40" t="s">
        <v>526</v>
      </c>
      <c r="E357" s="32">
        <v>214.05</v>
      </c>
      <c r="F357" s="70">
        <v>50</v>
      </c>
      <c r="G357" s="105">
        <f t="shared" si="38"/>
        <v>10702.5</v>
      </c>
      <c r="H357" s="32"/>
      <c r="I357" s="32"/>
      <c r="J357" s="72">
        <f t="shared" si="32"/>
        <v>10702.5</v>
      </c>
      <c r="K357" s="88">
        <v>880.86</v>
      </c>
      <c r="L357" s="94"/>
      <c r="M357" s="88"/>
      <c r="N357" s="88"/>
      <c r="O357" s="88">
        <f t="shared" si="33"/>
        <v>880.86</v>
      </c>
      <c r="P357" s="83">
        <f t="shared" si="34"/>
        <v>9821.64</v>
      </c>
    </row>
    <row r="358" spans="1:16" s="73" customFormat="1" ht="78" customHeight="1" x14ac:dyDescent="0.2">
      <c r="A358" s="293" t="s">
        <v>231</v>
      </c>
      <c r="B358" s="229" t="s">
        <v>232</v>
      </c>
      <c r="C358" s="29" t="s">
        <v>233</v>
      </c>
      <c r="D358" s="29" t="s">
        <v>529</v>
      </c>
      <c r="E358" s="31">
        <v>293.13</v>
      </c>
      <c r="F358" s="70">
        <v>50</v>
      </c>
      <c r="G358" s="105">
        <f t="shared" si="38"/>
        <v>14656.5</v>
      </c>
      <c r="H358" s="32"/>
      <c r="I358" s="32"/>
      <c r="J358" s="72">
        <f t="shared" si="32"/>
        <v>14656.5</v>
      </c>
      <c r="K358" s="88">
        <v>1928.02</v>
      </c>
      <c r="L358" s="94"/>
      <c r="M358" s="88"/>
      <c r="N358" s="88"/>
      <c r="O358" s="88">
        <f t="shared" si="33"/>
        <v>1928.02</v>
      </c>
      <c r="P358" s="83">
        <f t="shared" si="34"/>
        <v>12728.48</v>
      </c>
    </row>
    <row r="359" spans="1:16" s="73" customFormat="1" ht="78" customHeight="1" x14ac:dyDescent="0.2">
      <c r="A359" s="294"/>
      <c r="B359" s="230"/>
      <c r="C359" s="29" t="s">
        <v>234</v>
      </c>
      <c r="D359" s="29" t="s">
        <v>102</v>
      </c>
      <c r="E359" s="31">
        <v>207.79</v>
      </c>
      <c r="F359" s="70"/>
      <c r="G359" s="105">
        <f t="shared" si="38"/>
        <v>0</v>
      </c>
      <c r="H359" s="32"/>
      <c r="I359" s="32"/>
      <c r="J359" s="72">
        <f t="shared" si="32"/>
        <v>0</v>
      </c>
      <c r="K359" s="88"/>
      <c r="L359" s="94"/>
      <c r="M359" s="88"/>
      <c r="N359" s="88"/>
      <c r="O359" s="88">
        <f t="shared" si="33"/>
        <v>0</v>
      </c>
      <c r="P359" s="83">
        <f t="shared" si="34"/>
        <v>0</v>
      </c>
    </row>
    <row r="360" spans="1:16" s="73" customFormat="1" ht="78" customHeight="1" x14ac:dyDescent="0.2">
      <c r="A360" s="294"/>
      <c r="B360" s="230"/>
      <c r="C360" s="29" t="s">
        <v>234</v>
      </c>
      <c r="D360" s="29" t="s">
        <v>530</v>
      </c>
      <c r="E360" s="31">
        <v>207.79</v>
      </c>
      <c r="F360" s="70">
        <v>50</v>
      </c>
      <c r="G360" s="105">
        <f t="shared" si="38"/>
        <v>10389.5</v>
      </c>
      <c r="H360" s="33"/>
      <c r="I360" s="33"/>
      <c r="J360" s="72">
        <f t="shared" si="32"/>
        <v>10389.5</v>
      </c>
      <c r="K360" s="89">
        <v>846.8</v>
      </c>
      <c r="L360" s="94"/>
      <c r="M360" s="89"/>
      <c r="N360" s="89"/>
      <c r="O360" s="88">
        <f t="shared" si="33"/>
        <v>846.8</v>
      </c>
      <c r="P360" s="83">
        <f t="shared" si="34"/>
        <v>9542.7000000000007</v>
      </c>
    </row>
    <row r="361" spans="1:16" s="73" customFormat="1" ht="78" customHeight="1" x14ac:dyDescent="0.2">
      <c r="A361" s="294"/>
      <c r="B361" s="230"/>
      <c r="C361" s="123" t="s">
        <v>234</v>
      </c>
      <c r="D361" s="64" t="s">
        <v>102</v>
      </c>
      <c r="E361" s="153">
        <v>207.79</v>
      </c>
      <c r="F361" s="70"/>
      <c r="G361" s="106"/>
      <c r="H361" s="33"/>
      <c r="I361" s="33"/>
      <c r="J361" s="72">
        <f t="shared" si="32"/>
        <v>0</v>
      </c>
      <c r="K361" s="89"/>
      <c r="L361" s="178"/>
      <c r="M361" s="89"/>
      <c r="N361" s="89"/>
      <c r="O361" s="88">
        <f t="shared" si="33"/>
        <v>0</v>
      </c>
      <c r="P361" s="83">
        <f t="shared" si="34"/>
        <v>0</v>
      </c>
    </row>
    <row r="362" spans="1:16" s="73" customFormat="1" ht="78" customHeight="1" x14ac:dyDescent="0.2">
      <c r="A362" s="125"/>
      <c r="B362" s="184" t="s">
        <v>536</v>
      </c>
      <c r="C362" s="124" t="s">
        <v>537</v>
      </c>
      <c r="D362" s="124" t="s">
        <v>102</v>
      </c>
      <c r="E362" s="31">
        <v>207.79</v>
      </c>
      <c r="F362" s="70"/>
      <c r="G362" s="105"/>
      <c r="H362" s="32"/>
      <c r="I362" s="32"/>
      <c r="J362" s="72">
        <f t="shared" si="32"/>
        <v>0</v>
      </c>
      <c r="K362" s="88"/>
      <c r="L362" s="94"/>
      <c r="M362" s="88"/>
      <c r="N362" s="88"/>
      <c r="O362" s="88">
        <f t="shared" si="33"/>
        <v>0</v>
      </c>
      <c r="P362" s="83">
        <f t="shared" si="34"/>
        <v>0</v>
      </c>
    </row>
    <row r="363" spans="1:16" s="73" customFormat="1" ht="78" customHeight="1" thickBot="1" x14ac:dyDescent="0.25">
      <c r="A363" s="258" t="s">
        <v>96</v>
      </c>
      <c r="B363" s="259"/>
      <c r="C363" s="259"/>
      <c r="D363" s="259"/>
      <c r="E363" s="259"/>
      <c r="F363" s="260"/>
      <c r="G363" s="82">
        <f>SUM(G319:G362)</f>
        <v>569325.19999999995</v>
      </c>
      <c r="H363" s="82">
        <f t="shared" ref="H363:P363" si="39">SUM(H319:H362)</f>
        <v>0</v>
      </c>
      <c r="I363" s="82">
        <f t="shared" si="39"/>
        <v>0</v>
      </c>
      <c r="J363" s="82">
        <f t="shared" si="39"/>
        <v>569325.19999999995</v>
      </c>
      <c r="K363" s="82">
        <f t="shared" si="39"/>
        <v>78936.419999999955</v>
      </c>
      <c r="L363" s="82">
        <f t="shared" si="39"/>
        <v>0</v>
      </c>
      <c r="M363" s="82">
        <f t="shared" si="39"/>
        <v>0</v>
      </c>
      <c r="N363" s="82">
        <f t="shared" si="39"/>
        <v>10000</v>
      </c>
      <c r="O363" s="82">
        <f t="shared" si="39"/>
        <v>88936.419999999955</v>
      </c>
      <c r="P363" s="82">
        <f t="shared" si="39"/>
        <v>480388.78000000009</v>
      </c>
    </row>
    <row r="364" spans="1:16" ht="81.599999999999994" customHeight="1" x14ac:dyDescent="0.3">
      <c r="A364" s="23"/>
      <c r="C364" s="5"/>
      <c r="D364" s="5"/>
      <c r="E364" s="6"/>
      <c r="F364" s="17"/>
      <c r="G364" s="108"/>
      <c r="H364" s="6"/>
      <c r="I364" s="6"/>
      <c r="J364" s="151"/>
      <c r="K364" s="98"/>
      <c r="L364" s="182"/>
      <c r="M364" s="98"/>
      <c r="N364" s="98"/>
      <c r="O364" s="98"/>
      <c r="P364" s="111"/>
    </row>
    <row r="365" spans="1:16" ht="83.1" customHeight="1" x14ac:dyDescent="0.3">
      <c r="A365" s="23"/>
      <c r="C365" s="5"/>
      <c r="D365" s="5"/>
      <c r="E365" s="6"/>
      <c r="F365" s="17"/>
      <c r="G365" s="108"/>
      <c r="H365" s="6"/>
      <c r="I365" s="6"/>
      <c r="J365" s="151"/>
      <c r="K365" s="98"/>
      <c r="L365" s="182"/>
      <c r="M365" s="98"/>
      <c r="N365" s="98"/>
      <c r="O365" s="98"/>
      <c r="P365" s="111"/>
    </row>
    <row r="366" spans="1:16" ht="83.1" customHeight="1" x14ac:dyDescent="0.3">
      <c r="A366" s="23"/>
      <c r="C366" s="5"/>
      <c r="D366" s="5"/>
      <c r="E366" s="6"/>
      <c r="F366" s="17"/>
      <c r="G366" s="108"/>
      <c r="H366" s="6"/>
      <c r="I366" s="6"/>
      <c r="J366" s="151"/>
      <c r="K366" s="98"/>
      <c r="L366" s="182"/>
      <c r="M366" s="98"/>
      <c r="N366" s="98"/>
      <c r="O366" s="98"/>
      <c r="P366" s="111"/>
    </row>
    <row r="367" spans="1:16" ht="83.1" customHeight="1" x14ac:dyDescent="0.3">
      <c r="A367" s="23"/>
      <c r="C367" s="5"/>
      <c r="D367" s="5"/>
      <c r="E367" s="6"/>
      <c r="F367" s="17"/>
      <c r="G367" s="108"/>
      <c r="H367" s="6"/>
      <c r="I367" s="6"/>
      <c r="J367" s="151"/>
      <c r="K367" s="98"/>
      <c r="L367" s="182"/>
      <c r="M367" s="98"/>
      <c r="N367" s="98"/>
      <c r="O367" s="98"/>
      <c r="P367" s="111"/>
    </row>
    <row r="368" spans="1:16" ht="83.1" customHeight="1" x14ac:dyDescent="0.3">
      <c r="A368" s="23"/>
      <c r="C368" s="5"/>
      <c r="E368" s="6"/>
      <c r="F368" s="17"/>
      <c r="G368" s="108"/>
      <c r="H368" s="6"/>
      <c r="I368" s="6"/>
      <c r="J368" s="151"/>
      <c r="K368" s="98"/>
      <c r="L368" s="182"/>
      <c r="M368" s="98"/>
      <c r="N368" s="98"/>
      <c r="O368" s="98"/>
      <c r="P368" s="111"/>
    </row>
    <row r="369" spans="1:16" ht="83.1" customHeight="1" x14ac:dyDescent="0.3">
      <c r="A369" s="23"/>
      <c r="C369" s="5"/>
      <c r="E369" s="6"/>
      <c r="F369" s="17"/>
      <c r="G369" s="108"/>
      <c r="H369" s="6"/>
      <c r="I369" s="6"/>
      <c r="J369" s="151"/>
      <c r="K369" s="98"/>
      <c r="L369" s="182"/>
      <c r="M369" s="98"/>
      <c r="N369" s="98"/>
      <c r="O369" s="98"/>
      <c r="P369" s="111"/>
    </row>
    <row r="370" spans="1:16" ht="83.1" customHeight="1" x14ac:dyDescent="0.25"/>
    <row r="371" spans="1:16" ht="83.1" customHeight="1" x14ac:dyDescent="0.25">
      <c r="G371" s="110"/>
    </row>
    <row r="372" spans="1:16" ht="83.1" customHeight="1" x14ac:dyDescent="0.25"/>
    <row r="373" spans="1:16" ht="83.1" customHeight="1" x14ac:dyDescent="0.25"/>
    <row r="374" spans="1:16" ht="83.1" customHeight="1" x14ac:dyDescent="0.25"/>
    <row r="375" spans="1:16" ht="73.7" customHeight="1" x14ac:dyDescent="0.25"/>
    <row r="376" spans="1:16" ht="70.7" customHeight="1" x14ac:dyDescent="0.25">
      <c r="A376"/>
      <c r="B376"/>
      <c r="E376"/>
      <c r="F376"/>
      <c r="G376"/>
      <c r="H376"/>
      <c r="I376"/>
      <c r="J376"/>
      <c r="K376"/>
      <c r="L376" s="169"/>
      <c r="M376"/>
      <c r="N376"/>
      <c r="O376"/>
      <c r="P376"/>
    </row>
    <row r="377" spans="1:16" ht="70.7" customHeight="1" x14ac:dyDescent="0.25">
      <c r="A377"/>
      <c r="B377"/>
      <c r="E377"/>
      <c r="F377"/>
      <c r="G377"/>
      <c r="H377"/>
      <c r="I377"/>
      <c r="J377"/>
      <c r="K377"/>
      <c r="L377" s="169"/>
      <c r="M377"/>
      <c r="N377"/>
      <c r="O377"/>
      <c r="P377"/>
    </row>
    <row r="378" spans="1:16" ht="70.7" customHeight="1" x14ac:dyDescent="0.25">
      <c r="A378"/>
      <c r="B378"/>
      <c r="E378"/>
      <c r="F378"/>
      <c r="G378"/>
      <c r="H378"/>
      <c r="I378"/>
      <c r="J378"/>
      <c r="K378"/>
      <c r="L378" s="169"/>
      <c r="M378"/>
      <c r="N378"/>
      <c r="O378"/>
      <c r="P378"/>
    </row>
    <row r="379" spans="1:16" ht="70.7" customHeight="1" x14ac:dyDescent="0.25">
      <c r="A379"/>
      <c r="B379"/>
      <c r="E379"/>
      <c r="F379"/>
      <c r="G379"/>
      <c r="H379"/>
      <c r="I379"/>
      <c r="J379"/>
      <c r="K379"/>
      <c r="L379" s="169"/>
      <c r="M379"/>
      <c r="N379"/>
      <c r="O379"/>
      <c r="P379"/>
    </row>
    <row r="380" spans="1:16" ht="70.7" customHeight="1" x14ac:dyDescent="0.25">
      <c r="A380"/>
      <c r="B380"/>
      <c r="E380"/>
      <c r="F380"/>
      <c r="G380"/>
      <c r="H380"/>
      <c r="I380"/>
      <c r="J380"/>
      <c r="K380"/>
      <c r="L380" s="169"/>
      <c r="M380"/>
      <c r="N380"/>
      <c r="O380"/>
      <c r="P380"/>
    </row>
    <row r="381" spans="1:16" ht="70.7" customHeight="1" x14ac:dyDescent="0.25">
      <c r="A381"/>
      <c r="B381"/>
      <c r="E381"/>
      <c r="F381"/>
      <c r="G381"/>
      <c r="H381"/>
      <c r="I381"/>
      <c r="J381"/>
      <c r="K381"/>
      <c r="L381" s="169"/>
      <c r="M381"/>
      <c r="N381"/>
      <c r="O381"/>
      <c r="P381"/>
    </row>
    <row r="382" spans="1:16" ht="70.7" customHeight="1" x14ac:dyDescent="0.25">
      <c r="A382"/>
      <c r="B382"/>
      <c r="E382"/>
      <c r="F382"/>
      <c r="G382"/>
      <c r="H382"/>
      <c r="I382"/>
      <c r="J382"/>
      <c r="K382"/>
      <c r="L382" s="169"/>
      <c r="M382"/>
      <c r="N382"/>
      <c r="O382"/>
      <c r="P382"/>
    </row>
    <row r="383" spans="1:16" ht="70.7" customHeight="1" x14ac:dyDescent="0.25">
      <c r="A383"/>
      <c r="B383"/>
      <c r="E383"/>
      <c r="F383"/>
      <c r="G383"/>
      <c r="H383"/>
      <c r="I383"/>
      <c r="J383"/>
      <c r="K383"/>
      <c r="L383" s="169"/>
      <c r="M383"/>
      <c r="N383"/>
      <c r="O383"/>
      <c r="P383"/>
    </row>
    <row r="384" spans="1:16" ht="70.7" customHeight="1" x14ac:dyDescent="0.25">
      <c r="A384"/>
      <c r="B384"/>
      <c r="E384"/>
      <c r="F384"/>
      <c r="G384"/>
      <c r="H384"/>
      <c r="I384"/>
      <c r="J384"/>
      <c r="K384"/>
      <c r="L384" s="169"/>
      <c r="M384"/>
      <c r="N384"/>
      <c r="O384"/>
      <c r="P384"/>
    </row>
    <row r="385" spans="1:16" ht="70.7" customHeight="1" x14ac:dyDescent="0.25">
      <c r="A385"/>
      <c r="B385"/>
      <c r="E385"/>
      <c r="F385"/>
      <c r="G385"/>
      <c r="H385"/>
      <c r="I385"/>
      <c r="J385"/>
      <c r="K385"/>
      <c r="L385" s="169"/>
      <c r="M385"/>
      <c r="N385"/>
      <c r="O385"/>
      <c r="P385"/>
    </row>
  </sheetData>
  <mergeCells count="124">
    <mergeCell ref="A18:A19"/>
    <mergeCell ref="B18:B19"/>
    <mergeCell ref="B333:B343"/>
    <mergeCell ref="C333:C343"/>
    <mergeCell ref="B344:B349"/>
    <mergeCell ref="C350:C352"/>
    <mergeCell ref="B350:B357"/>
    <mergeCell ref="A249:A255"/>
    <mergeCell ref="B242:B251"/>
    <mergeCell ref="A242:A248"/>
    <mergeCell ref="C236:C238"/>
    <mergeCell ref="C232:C233"/>
    <mergeCell ref="A231:A241"/>
    <mergeCell ref="C228:C229"/>
    <mergeCell ref="C213:C216"/>
    <mergeCell ref="A213:A230"/>
    <mergeCell ref="B220:B224"/>
    <mergeCell ref="C205:C206"/>
    <mergeCell ref="C144:C147"/>
    <mergeCell ref="C197:C200"/>
    <mergeCell ref="A272:F272"/>
    <mergeCell ref="C270:C271"/>
    <mergeCell ref="C260:C261"/>
    <mergeCell ref="B258:B266"/>
    <mergeCell ref="A14:F14"/>
    <mergeCell ref="B41:B43"/>
    <mergeCell ref="A363:F363"/>
    <mergeCell ref="K16:O16"/>
    <mergeCell ref="A1:P1"/>
    <mergeCell ref="A15:P15"/>
    <mergeCell ref="E2:J2"/>
    <mergeCell ref="K2:O2"/>
    <mergeCell ref="A2:D2"/>
    <mergeCell ref="A16:D16"/>
    <mergeCell ref="A21:A33"/>
    <mergeCell ref="E16:J16"/>
    <mergeCell ref="B29:B31"/>
    <mergeCell ref="B32:B33"/>
    <mergeCell ref="B208:B217"/>
    <mergeCell ref="A4:A13"/>
    <mergeCell ref="B21:B28"/>
    <mergeCell ref="B4:B12"/>
    <mergeCell ref="B44:B48"/>
    <mergeCell ref="B49:B50"/>
    <mergeCell ref="A34:A39"/>
    <mergeCell ref="B34:B35"/>
    <mergeCell ref="A358:A361"/>
    <mergeCell ref="B358:B361"/>
    <mergeCell ref="C324:C332"/>
    <mergeCell ref="B320:B332"/>
    <mergeCell ref="A319:A357"/>
    <mergeCell ref="C353:C357"/>
    <mergeCell ref="C346:C347"/>
    <mergeCell ref="A316:P316"/>
    <mergeCell ref="A309:F310"/>
    <mergeCell ref="A306:F306"/>
    <mergeCell ref="K317:O317"/>
    <mergeCell ref="C321:C323"/>
    <mergeCell ref="A288:B301"/>
    <mergeCell ref="A256:A266"/>
    <mergeCell ref="A267:A271"/>
    <mergeCell ref="E317:J317"/>
    <mergeCell ref="A285:P285"/>
    <mergeCell ref="A286:D286"/>
    <mergeCell ref="K286:O286"/>
    <mergeCell ref="E286:J286"/>
    <mergeCell ref="B270:B271"/>
    <mergeCell ref="A302:B305"/>
    <mergeCell ref="C211:C212"/>
    <mergeCell ref="C168:C170"/>
    <mergeCell ref="C194:C196"/>
    <mergeCell ref="C222:C223"/>
    <mergeCell ref="C165:C166"/>
    <mergeCell ref="C171:C172"/>
    <mergeCell ref="C190:C192"/>
    <mergeCell ref="C137:C139"/>
    <mergeCell ref="A105:A110"/>
    <mergeCell ref="A111:A122"/>
    <mergeCell ref="A123:A130"/>
    <mergeCell ref="A131:A140"/>
    <mergeCell ref="A141:A158"/>
    <mergeCell ref="A159:A176"/>
    <mergeCell ref="A177:A194"/>
    <mergeCell ref="B112:B114"/>
    <mergeCell ref="B108:B109"/>
    <mergeCell ref="B117:B122"/>
    <mergeCell ref="B123:B130"/>
    <mergeCell ref="B132:B133"/>
    <mergeCell ref="B151:B155"/>
    <mergeCell ref="A195:A212"/>
    <mergeCell ref="B182:B183"/>
    <mergeCell ref="C161:C162"/>
    <mergeCell ref="A40:A51"/>
    <mergeCell ref="A52:A65"/>
    <mergeCell ref="A66:A68"/>
    <mergeCell ref="A69:A86"/>
    <mergeCell ref="A87:A104"/>
    <mergeCell ref="B36:B37"/>
    <mergeCell ref="B38:B39"/>
    <mergeCell ref="C84:C86"/>
    <mergeCell ref="C87:C88"/>
    <mergeCell ref="C90:C92"/>
    <mergeCell ref="C94:C95"/>
    <mergeCell ref="B69:B82"/>
    <mergeCell ref="B83:B88"/>
    <mergeCell ref="B96:B99"/>
    <mergeCell ref="B100:B107"/>
    <mergeCell ref="B89:B95"/>
    <mergeCell ref="C78:C81"/>
    <mergeCell ref="C72:C73"/>
    <mergeCell ref="C69:C70"/>
    <mergeCell ref="B63:B64"/>
    <mergeCell ref="B58:B62"/>
    <mergeCell ref="B52:B57"/>
    <mergeCell ref="B67:B68"/>
    <mergeCell ref="B134:B150"/>
    <mergeCell ref="B156:B167"/>
    <mergeCell ref="B168:B181"/>
    <mergeCell ref="B185:B201"/>
    <mergeCell ref="B202:B207"/>
    <mergeCell ref="B226:B235"/>
    <mergeCell ref="B236:B241"/>
    <mergeCell ref="B253:B255"/>
    <mergeCell ref="B267:B269"/>
  </mergeCells>
  <phoneticPr fontId="3" type="noConversion"/>
  <conditionalFormatting sqref="C113 C258:C260 C135 C132:C133 C163:C164 C161 C108:C111 C67:C68 C89 C174:C181">
    <cfRule type="cellIs" dxfId="65" priority="111" operator="lessThanOrEqual">
      <formula>0</formula>
    </cfRule>
  </conditionalFormatting>
  <conditionalFormatting sqref="C43">
    <cfRule type="cellIs" dxfId="64" priority="106" operator="lessThanOrEqual">
      <formula>0</formula>
    </cfRule>
  </conditionalFormatting>
  <conditionalFormatting sqref="C114">
    <cfRule type="cellIs" dxfId="63" priority="57" operator="lessThanOrEqual">
      <formula>0</formula>
    </cfRule>
  </conditionalFormatting>
  <conditionalFormatting sqref="C35">
    <cfRule type="cellIs" dxfId="62" priority="112" operator="lessThanOrEqual">
      <formula>0</formula>
    </cfRule>
  </conditionalFormatting>
  <conditionalFormatting sqref="C40">
    <cfRule type="cellIs" dxfId="61" priority="110" operator="lessThanOrEqual">
      <formula>0</formula>
    </cfRule>
  </conditionalFormatting>
  <conditionalFormatting sqref="C41">
    <cfRule type="cellIs" dxfId="60" priority="109" operator="lessThanOrEqual">
      <formula>0</formula>
    </cfRule>
  </conditionalFormatting>
  <conditionalFormatting sqref="C42">
    <cfRule type="cellIs" dxfId="59" priority="107" operator="lessThanOrEqual">
      <formula>0</formula>
    </cfRule>
  </conditionalFormatting>
  <conditionalFormatting sqref="C44">
    <cfRule type="cellIs" dxfId="58" priority="105" operator="lessThanOrEqual">
      <formula>0</formula>
    </cfRule>
  </conditionalFormatting>
  <conditionalFormatting sqref="C45">
    <cfRule type="cellIs" dxfId="57" priority="104" operator="lessThanOrEqual">
      <formula>0</formula>
    </cfRule>
  </conditionalFormatting>
  <conditionalFormatting sqref="C46:C48">
    <cfRule type="cellIs" dxfId="56" priority="103" operator="lessThanOrEqual">
      <formula>0</formula>
    </cfRule>
  </conditionalFormatting>
  <conditionalFormatting sqref="C49:C50">
    <cfRule type="cellIs" dxfId="55" priority="102" operator="lessThanOrEqual">
      <formula>0</formula>
    </cfRule>
  </conditionalFormatting>
  <conditionalFormatting sqref="C51">
    <cfRule type="cellIs" dxfId="54" priority="101" operator="lessThanOrEqual">
      <formula>0</formula>
    </cfRule>
  </conditionalFormatting>
  <conditionalFormatting sqref="C52:C53">
    <cfRule type="cellIs" dxfId="53" priority="100" operator="lessThanOrEqual">
      <formula>0</formula>
    </cfRule>
  </conditionalFormatting>
  <conditionalFormatting sqref="C54">
    <cfRule type="cellIs" dxfId="52" priority="99" operator="lessThanOrEqual">
      <formula>0</formula>
    </cfRule>
  </conditionalFormatting>
  <conditionalFormatting sqref="C55">
    <cfRule type="cellIs" dxfId="51" priority="98" operator="lessThanOrEqual">
      <formula>0</formula>
    </cfRule>
  </conditionalFormatting>
  <conditionalFormatting sqref="C56:C57">
    <cfRule type="cellIs" dxfId="50" priority="97" operator="lessThanOrEqual">
      <formula>0</formula>
    </cfRule>
  </conditionalFormatting>
  <conditionalFormatting sqref="C58:C62">
    <cfRule type="cellIs" dxfId="49" priority="96" operator="lessThanOrEqual">
      <formula>0</formula>
    </cfRule>
  </conditionalFormatting>
  <conditionalFormatting sqref="C63:C64">
    <cfRule type="cellIs" dxfId="48" priority="95" operator="lessThanOrEqual">
      <formula>0</formula>
    </cfRule>
  </conditionalFormatting>
  <conditionalFormatting sqref="C69">
    <cfRule type="cellIs" dxfId="47" priority="92" operator="lessThanOrEqual">
      <formula>0</formula>
    </cfRule>
  </conditionalFormatting>
  <conditionalFormatting sqref="C71:C72">
    <cfRule type="cellIs" dxfId="46" priority="90" operator="lessThanOrEqual">
      <formula>0</formula>
    </cfRule>
  </conditionalFormatting>
  <conditionalFormatting sqref="C74">
    <cfRule type="cellIs" dxfId="45" priority="88" operator="lessThanOrEqual">
      <formula>0</formula>
    </cfRule>
  </conditionalFormatting>
  <conditionalFormatting sqref="C75">
    <cfRule type="cellIs" dxfId="44" priority="87" operator="lessThanOrEqual">
      <formula>0</formula>
    </cfRule>
  </conditionalFormatting>
  <conditionalFormatting sqref="C76">
    <cfRule type="cellIs" dxfId="43" priority="86" operator="lessThanOrEqual">
      <formula>0</formula>
    </cfRule>
  </conditionalFormatting>
  <conditionalFormatting sqref="C77">
    <cfRule type="cellIs" dxfId="42" priority="85" operator="lessThanOrEqual">
      <formula>0</formula>
    </cfRule>
  </conditionalFormatting>
  <conditionalFormatting sqref="C78">
    <cfRule type="cellIs" dxfId="41" priority="84" operator="lessThanOrEqual">
      <formula>0</formula>
    </cfRule>
  </conditionalFormatting>
  <conditionalFormatting sqref="C83">
    <cfRule type="cellIs" dxfId="40" priority="79" operator="lessThanOrEqual">
      <formula>0</formula>
    </cfRule>
  </conditionalFormatting>
  <conditionalFormatting sqref="C84">
    <cfRule type="cellIs" dxfId="39" priority="78" operator="lessThanOrEqual">
      <formula>0</formula>
    </cfRule>
  </conditionalFormatting>
  <conditionalFormatting sqref="C87">
    <cfRule type="cellIs" dxfId="38" priority="75" operator="lessThanOrEqual">
      <formula>0</formula>
    </cfRule>
  </conditionalFormatting>
  <conditionalFormatting sqref="C90">
    <cfRule type="cellIs" dxfId="37" priority="73" operator="lessThanOrEqual">
      <formula>0</formula>
    </cfRule>
  </conditionalFormatting>
  <conditionalFormatting sqref="C93">
    <cfRule type="cellIs" dxfId="36" priority="70" operator="lessThanOrEqual">
      <formula>0</formula>
    </cfRule>
  </conditionalFormatting>
  <conditionalFormatting sqref="C94">
    <cfRule type="cellIs" dxfId="35" priority="68" operator="lessThanOrEqual">
      <formula>0</formula>
    </cfRule>
  </conditionalFormatting>
  <conditionalFormatting sqref="C96:C98">
    <cfRule type="cellIs" dxfId="34" priority="65" operator="lessThanOrEqual">
      <formula>0</formula>
    </cfRule>
  </conditionalFormatting>
  <conditionalFormatting sqref="C101:C103">
    <cfRule type="cellIs" dxfId="33" priority="62" operator="lessThanOrEqual">
      <formula>0</formula>
    </cfRule>
  </conditionalFormatting>
  <conditionalFormatting sqref="C104">
    <cfRule type="cellIs" dxfId="32" priority="61" operator="lessThanOrEqual">
      <formula>0</formula>
    </cfRule>
  </conditionalFormatting>
  <conditionalFormatting sqref="C105">
    <cfRule type="cellIs" dxfId="31" priority="60" operator="lessThanOrEqual">
      <formula>0</formula>
    </cfRule>
  </conditionalFormatting>
  <conditionalFormatting sqref="C106:C107">
    <cfRule type="cellIs" dxfId="30" priority="59" operator="lessThanOrEqual">
      <formula>0</formula>
    </cfRule>
  </conditionalFormatting>
  <conditionalFormatting sqref="C112">
    <cfRule type="cellIs" dxfId="29" priority="58" operator="lessThanOrEqual">
      <formula>0</formula>
    </cfRule>
  </conditionalFormatting>
  <conditionalFormatting sqref="C115">
    <cfRule type="cellIs" dxfId="28" priority="56" operator="lessThanOrEqual">
      <formula>0</formula>
    </cfRule>
  </conditionalFormatting>
  <conditionalFormatting sqref="C116">
    <cfRule type="cellIs" dxfId="27" priority="55" operator="lessThanOrEqual">
      <formula>0</formula>
    </cfRule>
  </conditionalFormatting>
  <conditionalFormatting sqref="C117:C130">
    <cfRule type="cellIs" dxfId="26" priority="54" operator="lessThanOrEqual">
      <formula>0</formula>
    </cfRule>
  </conditionalFormatting>
  <conditionalFormatting sqref="C136">
    <cfRule type="cellIs" dxfId="25" priority="52" operator="lessThanOrEqual">
      <formula>0</formula>
    </cfRule>
  </conditionalFormatting>
  <conditionalFormatting sqref="C141:C143">
    <cfRule type="cellIs" dxfId="24" priority="47" operator="lessThanOrEqual">
      <formula>0</formula>
    </cfRule>
  </conditionalFormatting>
  <conditionalFormatting sqref="C153:C155">
    <cfRule type="cellIs" dxfId="23" priority="46" operator="lessThanOrEqual">
      <formula>0</formula>
    </cfRule>
  </conditionalFormatting>
  <conditionalFormatting sqref="C156:C158">
    <cfRule type="cellIs" dxfId="22" priority="45" operator="lessThanOrEqual">
      <formula>0</formula>
    </cfRule>
  </conditionalFormatting>
  <conditionalFormatting sqref="C160">
    <cfRule type="cellIs" dxfId="21" priority="43" operator="lessThanOrEqual">
      <formula>0</formula>
    </cfRule>
  </conditionalFormatting>
  <conditionalFormatting sqref="C165">
    <cfRule type="cellIs" dxfId="20" priority="42" operator="lessThanOrEqual">
      <formula>0</formula>
    </cfRule>
  </conditionalFormatting>
  <conditionalFormatting sqref="C168">
    <cfRule type="cellIs" dxfId="19" priority="40" operator="lessThanOrEqual">
      <formula>0</formula>
    </cfRule>
  </conditionalFormatting>
  <conditionalFormatting sqref="C171">
    <cfRule type="cellIs" dxfId="18" priority="37" operator="lessThanOrEqual">
      <formula>0</formula>
    </cfRule>
  </conditionalFormatting>
  <conditionalFormatting sqref="C182:C184">
    <cfRule type="cellIs" dxfId="17" priority="36" operator="lessThanOrEqual">
      <formula>0</formula>
    </cfRule>
  </conditionalFormatting>
  <conditionalFormatting sqref="C185:C187">
    <cfRule type="cellIs" dxfId="16" priority="35" operator="lessThanOrEqual">
      <formula>0</formula>
    </cfRule>
  </conditionalFormatting>
  <conditionalFormatting sqref="C188">
    <cfRule type="cellIs" dxfId="15" priority="34" operator="lessThanOrEqual">
      <formula>0</formula>
    </cfRule>
  </conditionalFormatting>
  <conditionalFormatting sqref="C203">
    <cfRule type="cellIs" dxfId="14" priority="30" operator="lessThanOrEqual">
      <formula>0</formula>
    </cfRule>
  </conditionalFormatting>
  <conditionalFormatting sqref="C204">
    <cfRule type="cellIs" dxfId="13" priority="29" operator="lessThanOrEqual">
      <formula>0</formula>
    </cfRule>
  </conditionalFormatting>
  <conditionalFormatting sqref="C207">
    <cfRule type="cellIs" dxfId="12" priority="28" operator="lessThanOrEqual">
      <formula>0</formula>
    </cfRule>
  </conditionalFormatting>
  <conditionalFormatting sqref="C208:C210">
    <cfRule type="cellIs" dxfId="11" priority="27" operator="lessThanOrEqual">
      <formula>0</formula>
    </cfRule>
  </conditionalFormatting>
  <conditionalFormatting sqref="C211">
    <cfRule type="cellIs" dxfId="10" priority="26" operator="lessThanOrEqual">
      <formula>0</formula>
    </cfRule>
  </conditionalFormatting>
  <conditionalFormatting sqref="C218:C219">
    <cfRule type="cellIs" dxfId="9" priority="19" operator="lessThanOrEqual">
      <formula>0</formula>
    </cfRule>
  </conditionalFormatting>
  <conditionalFormatting sqref="C220:C222">
    <cfRule type="cellIs" dxfId="8" priority="18" operator="lessThanOrEqual">
      <formula>0</formula>
    </cfRule>
  </conditionalFormatting>
  <conditionalFormatting sqref="C224">
    <cfRule type="cellIs" dxfId="7" priority="16" operator="lessThanOrEqual">
      <formula>0</formula>
    </cfRule>
  </conditionalFormatting>
  <conditionalFormatting sqref="C226:C228">
    <cfRule type="cellIs" dxfId="6" priority="15" operator="lessThanOrEqual">
      <formula>0</formula>
    </cfRule>
  </conditionalFormatting>
  <conditionalFormatting sqref="C243:C251">
    <cfRule type="cellIs" dxfId="5" priority="13" operator="lessThanOrEqual">
      <formula>0</formula>
    </cfRule>
  </conditionalFormatting>
  <conditionalFormatting sqref="C252:C255">
    <cfRule type="cellIs" dxfId="4" priority="12" operator="lessThanOrEqual">
      <formula>0</formula>
    </cfRule>
  </conditionalFormatting>
  <conditionalFormatting sqref="C262:C266">
    <cfRule type="cellIs" dxfId="3" priority="9" operator="lessThanOrEqual">
      <formula>0</formula>
    </cfRule>
  </conditionalFormatting>
  <conditionalFormatting sqref="C267:C270">
    <cfRule type="cellIs" dxfId="2" priority="8" operator="lessThanOrEqual">
      <formula>0</formula>
    </cfRule>
  </conditionalFormatting>
  <conditionalFormatting sqref="C159">
    <cfRule type="cellIs" dxfId="1" priority="2" operator="lessThanOrEqual">
      <formula>0</formula>
    </cfRule>
  </conditionalFormatting>
  <conditionalFormatting sqref="C173">
    <cfRule type="cellIs" dxfId="0" priority="1" operator="lessThanOrEqual">
      <formula>0</formula>
    </cfRule>
  </conditionalFormatting>
  <pageMargins left="0.23622047244094491" right="0.15748031496062992" top="0.74803149606299213" bottom="0.74803149606299213" header="0.31496062992125984" footer="0.31496062992125984"/>
  <pageSetup scale="50" fitToWidth="0" fitToHeight="0" orientation="landscape" r:id="rId1"/>
  <headerFooter>
    <oddHeader>&amp;C&amp;"Arial,Negrita"&amp;14MUNICIPIO DE TECALITLAN JALISCO
PORTAL VICTORIA NO.9      RFC:MTE871101HLA     TEL:371-41-8-01-69
NOMINA AGUINALDO DEL 01 DE ENERO DEL 2020 AL 31 DE DICIEMBRE 2020</oddHeader>
    <oddFooter>&amp;C&amp;A&amp;RPágina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Q68"/>
  <sheetViews>
    <sheetView view="pageLayout" zoomScale="40" zoomScaleNormal="40" zoomScaleSheetLayoutView="50" zoomScalePageLayoutView="40" workbookViewId="0">
      <selection activeCell="J3" sqref="J3"/>
    </sheetView>
  </sheetViews>
  <sheetFormatPr baseColWidth="10" defaultRowHeight="23.25" x14ac:dyDescent="0.35"/>
  <cols>
    <col min="1" max="1" width="28.125" style="8" customWidth="1"/>
    <col min="2" max="2" width="34.875" style="9" customWidth="1"/>
    <col min="3" max="3" width="45.875" style="8" customWidth="1"/>
    <col min="4" max="4" width="18.375" style="143" customWidth="1"/>
    <col min="5" max="5" width="18" style="13" customWidth="1"/>
    <col min="6" max="6" width="24.375" style="21" bestFit="1" customWidth="1"/>
    <col min="7" max="7" width="16.375" style="139" customWidth="1"/>
    <col min="8" max="8" width="20.875" style="139" hidden="1" customWidth="1"/>
    <col min="9" max="9" width="28.125" style="144" customWidth="1"/>
    <col min="10" max="10" width="28.125" style="139" customWidth="1"/>
    <col min="11" max="11" width="15.625" style="18" customWidth="1"/>
    <col min="12" max="12" width="16.5" style="18" customWidth="1"/>
    <col min="13" max="13" width="20.125" style="18" hidden="1" customWidth="1"/>
    <col min="14" max="14" width="28.125" style="144" customWidth="1"/>
    <col min="15" max="15" width="31.375" style="144" bestFit="1" customWidth="1"/>
    <col min="16" max="16" width="82.625" style="8" hidden="1" customWidth="1"/>
    <col min="17" max="16384" width="11" style="8"/>
  </cols>
  <sheetData>
    <row r="1" spans="1:17" ht="48.75" customHeight="1" thickBot="1" x14ac:dyDescent="0.4">
      <c r="A1" s="335" t="s">
        <v>104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7"/>
      <c r="Q1" s="10"/>
    </row>
    <row r="2" spans="1:17" ht="48.75" customHeight="1" thickBot="1" x14ac:dyDescent="0.4">
      <c r="A2" s="344"/>
      <c r="B2" s="345"/>
      <c r="C2" s="346"/>
      <c r="D2" s="340" t="s">
        <v>84</v>
      </c>
      <c r="E2" s="341"/>
      <c r="F2" s="341"/>
      <c r="G2" s="341"/>
      <c r="H2" s="342"/>
      <c r="I2" s="343"/>
      <c r="J2" s="340" t="s">
        <v>89</v>
      </c>
      <c r="K2" s="341"/>
      <c r="L2" s="341"/>
      <c r="M2" s="342"/>
      <c r="N2" s="343"/>
      <c r="O2" s="338"/>
      <c r="P2" s="339"/>
      <c r="Q2" s="10"/>
    </row>
    <row r="3" spans="1:17" ht="141.6" customHeight="1" x14ac:dyDescent="0.35">
      <c r="A3" s="11" t="s">
        <v>0</v>
      </c>
      <c r="B3" s="12" t="s">
        <v>2</v>
      </c>
      <c r="C3" s="12" t="s">
        <v>3</v>
      </c>
      <c r="D3" s="127" t="s">
        <v>4</v>
      </c>
      <c r="E3" s="128" t="s">
        <v>94</v>
      </c>
      <c r="F3" s="129" t="s">
        <v>87</v>
      </c>
      <c r="G3" s="138" t="s">
        <v>88</v>
      </c>
      <c r="H3" s="138" t="s">
        <v>583</v>
      </c>
      <c r="I3" s="140" t="s">
        <v>90</v>
      </c>
      <c r="J3" s="138" t="s">
        <v>85</v>
      </c>
      <c r="K3" s="135" t="s">
        <v>86</v>
      </c>
      <c r="L3" s="135" t="s">
        <v>98</v>
      </c>
      <c r="M3" s="135" t="s">
        <v>562</v>
      </c>
      <c r="N3" s="140" t="s">
        <v>91</v>
      </c>
      <c r="O3" s="141" t="s">
        <v>92</v>
      </c>
      <c r="P3" s="130" t="s">
        <v>93</v>
      </c>
      <c r="Q3" s="10"/>
    </row>
    <row r="4" spans="1:17" ht="141.6" customHeight="1" x14ac:dyDescent="0.35">
      <c r="A4" s="205" t="s">
        <v>47</v>
      </c>
      <c r="B4" s="205" t="s">
        <v>99</v>
      </c>
      <c r="C4" s="221" t="s">
        <v>538</v>
      </c>
      <c r="D4" s="142">
        <v>190.89</v>
      </c>
      <c r="E4" s="137">
        <v>50</v>
      </c>
      <c r="F4" s="131">
        <f t="shared" ref="F4:F13" si="0">+D4*E4</f>
        <v>9544.5</v>
      </c>
      <c r="G4" s="136"/>
      <c r="H4" s="136"/>
      <c r="I4" s="142">
        <f t="shared" ref="I4:I26" si="1">SUM(F4:H4)</f>
        <v>9544.5</v>
      </c>
      <c r="J4" s="136">
        <v>1248</v>
      </c>
      <c r="K4" s="136"/>
      <c r="L4" s="136"/>
      <c r="M4" s="136"/>
      <c r="N4" s="142">
        <f t="shared" ref="N4:N18" si="2">SUM(J4:M4)</f>
        <v>1248</v>
      </c>
      <c r="O4" s="142">
        <f t="shared" ref="O4:O18" si="3">+I4-N4</f>
        <v>8296.5</v>
      </c>
      <c r="P4" s="7"/>
    </row>
    <row r="5" spans="1:17" ht="141.6" customHeight="1" x14ac:dyDescent="0.35">
      <c r="A5" s="205" t="s">
        <v>17</v>
      </c>
      <c r="B5" s="205" t="s">
        <v>238</v>
      </c>
      <c r="C5" s="221" t="s">
        <v>539</v>
      </c>
      <c r="D5" s="132">
        <v>488</v>
      </c>
      <c r="E5" s="137">
        <v>50</v>
      </c>
      <c r="F5" s="131">
        <f t="shared" si="0"/>
        <v>24400</v>
      </c>
      <c r="G5" s="136"/>
      <c r="H5" s="136"/>
      <c r="I5" s="142">
        <f t="shared" si="1"/>
        <v>24400</v>
      </c>
      <c r="J5" s="136">
        <v>4655.1099999999997</v>
      </c>
      <c r="K5" s="136"/>
      <c r="L5" s="136"/>
      <c r="M5" s="136"/>
      <c r="N5" s="142">
        <f t="shared" si="2"/>
        <v>4655.1099999999997</v>
      </c>
      <c r="O5" s="142">
        <f t="shared" si="3"/>
        <v>19744.89</v>
      </c>
      <c r="P5" s="7"/>
    </row>
    <row r="6" spans="1:17" ht="141.6" customHeight="1" x14ac:dyDescent="0.35">
      <c r="A6" s="218"/>
      <c r="B6" s="133" t="s">
        <v>108</v>
      </c>
      <c r="C6" s="222" t="s">
        <v>540</v>
      </c>
      <c r="D6" s="132">
        <v>178.85</v>
      </c>
      <c r="E6" s="137">
        <v>50</v>
      </c>
      <c r="F6" s="131">
        <f t="shared" si="0"/>
        <v>8942.5</v>
      </c>
      <c r="G6" s="136"/>
      <c r="H6" s="136"/>
      <c r="I6" s="142">
        <f t="shared" si="1"/>
        <v>8942.5</v>
      </c>
      <c r="J6" s="136">
        <v>689.37</v>
      </c>
      <c r="K6" s="136"/>
      <c r="L6" s="136"/>
      <c r="M6" s="136"/>
      <c r="N6" s="142">
        <f t="shared" si="2"/>
        <v>689.37</v>
      </c>
      <c r="O6" s="142">
        <f t="shared" si="3"/>
        <v>8253.1299999999992</v>
      </c>
      <c r="P6" s="7"/>
    </row>
    <row r="7" spans="1:17" ht="141.6" customHeight="1" x14ac:dyDescent="0.35">
      <c r="A7" s="205" t="s">
        <v>22</v>
      </c>
      <c r="B7" s="205" t="s">
        <v>113</v>
      </c>
      <c r="C7" s="221" t="s">
        <v>541</v>
      </c>
      <c r="D7" s="132">
        <v>175</v>
      </c>
      <c r="E7" s="137">
        <v>50</v>
      </c>
      <c r="F7" s="131">
        <f t="shared" si="0"/>
        <v>8750</v>
      </c>
      <c r="G7" s="136"/>
      <c r="H7" s="8"/>
      <c r="I7" s="142">
        <f>SUM(F7:G7)</f>
        <v>8750</v>
      </c>
      <c r="J7" s="136">
        <v>656.95</v>
      </c>
      <c r="K7" s="136"/>
      <c r="L7" s="136"/>
      <c r="M7" s="136"/>
      <c r="N7" s="142">
        <f t="shared" si="2"/>
        <v>656.95</v>
      </c>
      <c r="O7" s="142">
        <f t="shared" si="3"/>
        <v>8093.05</v>
      </c>
      <c r="P7" s="7"/>
    </row>
    <row r="8" spans="1:17" ht="141.6" customHeight="1" x14ac:dyDescent="0.35">
      <c r="A8" s="210" t="s">
        <v>39</v>
      </c>
      <c r="B8" s="205" t="s">
        <v>240</v>
      </c>
      <c r="C8" s="221" t="s">
        <v>542</v>
      </c>
      <c r="D8" s="132">
        <v>405.46</v>
      </c>
      <c r="E8" s="137">
        <v>50</v>
      </c>
      <c r="F8" s="131">
        <f t="shared" si="0"/>
        <v>20273</v>
      </c>
      <c r="G8" s="136"/>
      <c r="H8" s="136"/>
      <c r="I8" s="142">
        <f t="shared" si="1"/>
        <v>20273</v>
      </c>
      <c r="J8" s="136">
        <v>3773.59</v>
      </c>
      <c r="K8" s="136"/>
      <c r="L8" s="136"/>
      <c r="M8" s="136"/>
      <c r="N8" s="142">
        <f t="shared" si="2"/>
        <v>3773.59</v>
      </c>
      <c r="O8" s="142">
        <f t="shared" si="3"/>
        <v>16499.41</v>
      </c>
      <c r="P8" s="7"/>
    </row>
    <row r="9" spans="1:17" ht="141.6" customHeight="1" x14ac:dyDescent="0.35">
      <c r="A9" s="205" t="s">
        <v>43</v>
      </c>
      <c r="B9" s="205" t="s">
        <v>582</v>
      </c>
      <c r="C9" s="221" t="s">
        <v>543</v>
      </c>
      <c r="D9" s="132">
        <v>196.56</v>
      </c>
      <c r="E9" s="137">
        <v>50</v>
      </c>
      <c r="F9" s="131">
        <f t="shared" si="0"/>
        <v>9828</v>
      </c>
      <c r="G9" s="136"/>
      <c r="H9" s="136"/>
      <c r="I9" s="142">
        <f t="shared" si="1"/>
        <v>9828</v>
      </c>
      <c r="J9" s="136">
        <v>1279.06</v>
      </c>
      <c r="K9" s="136"/>
      <c r="L9" s="136"/>
      <c r="M9" s="136"/>
      <c r="N9" s="142">
        <f t="shared" si="2"/>
        <v>1279.06</v>
      </c>
      <c r="O9" s="142">
        <f t="shared" si="3"/>
        <v>8548.94</v>
      </c>
      <c r="P9" s="7"/>
    </row>
    <row r="10" spans="1:17" ht="141.6" customHeight="1" x14ac:dyDescent="0.35">
      <c r="A10" s="205" t="s">
        <v>43</v>
      </c>
      <c r="B10" s="205" t="s">
        <v>111</v>
      </c>
      <c r="C10" s="221" t="s">
        <v>544</v>
      </c>
      <c r="D10" s="132">
        <v>213.34</v>
      </c>
      <c r="E10" s="137">
        <v>50</v>
      </c>
      <c r="F10" s="131">
        <f t="shared" si="0"/>
        <v>10667</v>
      </c>
      <c r="G10" s="136"/>
      <c r="H10" s="136"/>
      <c r="I10" s="142">
        <f t="shared" si="1"/>
        <v>10667</v>
      </c>
      <c r="J10" s="136">
        <v>876.99</v>
      </c>
      <c r="K10" s="136"/>
      <c r="L10" s="136"/>
      <c r="M10" s="136"/>
      <c r="N10" s="142">
        <f t="shared" si="2"/>
        <v>876.99</v>
      </c>
      <c r="O10" s="142">
        <f t="shared" si="3"/>
        <v>9790.01</v>
      </c>
      <c r="P10" s="7"/>
    </row>
    <row r="11" spans="1:17" ht="141.6" customHeight="1" x14ac:dyDescent="0.35">
      <c r="A11" s="205" t="s">
        <v>57</v>
      </c>
      <c r="B11" s="205" t="s">
        <v>59</v>
      </c>
      <c r="C11" s="222" t="s">
        <v>549</v>
      </c>
      <c r="D11" s="132">
        <v>293.13</v>
      </c>
      <c r="E11" s="137">
        <v>50</v>
      </c>
      <c r="F11" s="131">
        <f t="shared" si="0"/>
        <v>14656.5</v>
      </c>
      <c r="G11" s="136"/>
      <c r="H11" s="136"/>
      <c r="I11" s="142">
        <f t="shared" si="1"/>
        <v>14656.5</v>
      </c>
      <c r="J11" s="136">
        <v>1928.02</v>
      </c>
      <c r="K11" s="136"/>
      <c r="L11" s="136"/>
      <c r="M11" s="136"/>
      <c r="N11" s="142">
        <f t="shared" si="2"/>
        <v>1928.02</v>
      </c>
      <c r="O11" s="142">
        <f t="shared" si="3"/>
        <v>12728.48</v>
      </c>
      <c r="P11" s="7"/>
    </row>
    <row r="12" spans="1:17" ht="141.6" customHeight="1" x14ac:dyDescent="0.35">
      <c r="A12" s="205" t="s">
        <v>29</v>
      </c>
      <c r="B12" s="205" t="s">
        <v>603</v>
      </c>
      <c r="C12" s="222" t="s">
        <v>550</v>
      </c>
      <c r="D12" s="132">
        <v>211.27</v>
      </c>
      <c r="E12" s="137">
        <v>50</v>
      </c>
      <c r="F12" s="131">
        <f t="shared" si="0"/>
        <v>10563.5</v>
      </c>
      <c r="G12" s="136"/>
      <c r="H12" s="136"/>
      <c r="I12" s="142">
        <f t="shared" si="1"/>
        <v>10563.5</v>
      </c>
      <c r="J12" s="136">
        <v>865.73</v>
      </c>
      <c r="K12" s="136"/>
      <c r="L12" s="136"/>
      <c r="M12" s="136"/>
      <c r="N12" s="142">
        <f t="shared" si="2"/>
        <v>865.73</v>
      </c>
      <c r="O12" s="142">
        <f t="shared" si="3"/>
        <v>9697.77</v>
      </c>
      <c r="P12" s="7"/>
    </row>
    <row r="13" spans="1:17" ht="141.6" customHeight="1" x14ac:dyDescent="0.35">
      <c r="A13" s="205" t="s">
        <v>546</v>
      </c>
      <c r="B13" s="205" t="s">
        <v>65</v>
      </c>
      <c r="C13" s="222" t="s">
        <v>545</v>
      </c>
      <c r="D13" s="132">
        <v>238.67</v>
      </c>
      <c r="E13" s="137">
        <v>50</v>
      </c>
      <c r="F13" s="131">
        <f t="shared" si="0"/>
        <v>11933.5</v>
      </c>
      <c r="G13" s="145"/>
      <c r="H13" s="145"/>
      <c r="I13" s="142">
        <f t="shared" si="1"/>
        <v>11933.5</v>
      </c>
      <c r="J13" s="136">
        <v>3627.26</v>
      </c>
      <c r="K13" s="136"/>
      <c r="L13" s="136"/>
      <c r="M13" s="136"/>
      <c r="N13" s="142">
        <f t="shared" si="2"/>
        <v>3627.26</v>
      </c>
      <c r="O13" s="142">
        <f t="shared" si="3"/>
        <v>8306.24</v>
      </c>
      <c r="P13" s="7"/>
    </row>
    <row r="14" spans="1:17" ht="141.6" customHeight="1" x14ac:dyDescent="0.35">
      <c r="A14" s="205" t="s">
        <v>43</v>
      </c>
      <c r="B14" s="205" t="s">
        <v>35</v>
      </c>
      <c r="C14" s="222" t="s">
        <v>560</v>
      </c>
      <c r="D14" s="132">
        <v>176</v>
      </c>
      <c r="E14" s="137">
        <v>50</v>
      </c>
      <c r="F14" s="131">
        <f t="shared" ref="F14:F15" si="4">+D14*E14</f>
        <v>8800</v>
      </c>
      <c r="G14" s="136"/>
      <c r="H14" s="136"/>
      <c r="I14" s="142">
        <f t="shared" si="1"/>
        <v>8800</v>
      </c>
      <c r="J14" s="136">
        <v>687.72</v>
      </c>
      <c r="K14" s="136"/>
      <c r="L14" s="136"/>
      <c r="M14" s="136"/>
      <c r="N14" s="142">
        <f t="shared" si="2"/>
        <v>687.72</v>
      </c>
      <c r="O14" s="142">
        <f t="shared" si="3"/>
        <v>8112.28</v>
      </c>
      <c r="P14" s="7"/>
    </row>
    <row r="15" spans="1:17" ht="141.6" customHeight="1" x14ac:dyDescent="0.35">
      <c r="A15" s="205" t="s">
        <v>47</v>
      </c>
      <c r="B15" s="205" t="s">
        <v>111</v>
      </c>
      <c r="C15" s="222" t="s">
        <v>561</v>
      </c>
      <c r="D15" s="132">
        <v>252.8</v>
      </c>
      <c r="E15" s="137">
        <v>45</v>
      </c>
      <c r="F15" s="131">
        <f t="shared" si="4"/>
        <v>11376</v>
      </c>
      <c r="G15" s="136"/>
      <c r="H15" s="136"/>
      <c r="I15" s="142">
        <f t="shared" si="1"/>
        <v>11376</v>
      </c>
      <c r="J15" s="136">
        <v>954.13</v>
      </c>
      <c r="K15" s="136"/>
      <c r="L15" s="136"/>
      <c r="M15" s="136"/>
      <c r="N15" s="142">
        <f t="shared" si="2"/>
        <v>954.13</v>
      </c>
      <c r="O15" s="142">
        <f t="shared" si="3"/>
        <v>10421.870000000001</v>
      </c>
      <c r="P15" s="7"/>
    </row>
    <row r="16" spans="1:17" ht="141.6" customHeight="1" x14ac:dyDescent="0.35">
      <c r="A16" s="205" t="s">
        <v>29</v>
      </c>
      <c r="B16" s="205" t="s">
        <v>31</v>
      </c>
      <c r="C16" s="222" t="s">
        <v>559</v>
      </c>
      <c r="D16" s="132">
        <v>338.63</v>
      </c>
      <c r="E16" s="137">
        <v>45</v>
      </c>
      <c r="F16" s="131">
        <f>+D16*E16</f>
        <v>15238.35</v>
      </c>
      <c r="G16" s="145"/>
      <c r="H16" s="145"/>
      <c r="I16" s="142">
        <f t="shared" si="1"/>
        <v>15238.35</v>
      </c>
      <c r="J16" s="136">
        <v>2263.65</v>
      </c>
      <c r="K16" s="136"/>
      <c r="L16" s="136"/>
      <c r="M16" s="136"/>
      <c r="N16" s="142">
        <f t="shared" si="2"/>
        <v>2263.65</v>
      </c>
      <c r="O16" s="142">
        <f t="shared" si="3"/>
        <v>12974.7</v>
      </c>
      <c r="P16" s="7"/>
    </row>
    <row r="17" spans="1:16" ht="141.6" customHeight="1" x14ac:dyDescent="0.35">
      <c r="A17" s="205" t="s">
        <v>570</v>
      </c>
      <c r="B17" s="205" t="s">
        <v>571</v>
      </c>
      <c r="C17" s="222" t="s">
        <v>572</v>
      </c>
      <c r="D17" s="132">
        <v>293.13</v>
      </c>
      <c r="E17" s="137">
        <v>50</v>
      </c>
      <c r="F17" s="131">
        <f>+D17*E17</f>
        <v>14656.5</v>
      </c>
      <c r="G17" s="145"/>
      <c r="H17" s="142">
        <v>0.01</v>
      </c>
      <c r="I17" s="142">
        <f t="shared" si="1"/>
        <v>14656.51</v>
      </c>
      <c r="J17" s="136">
        <v>1928.02</v>
      </c>
      <c r="K17" s="136"/>
      <c r="L17" s="136"/>
      <c r="M17" s="136"/>
      <c r="N17" s="142">
        <f t="shared" si="2"/>
        <v>1928.02</v>
      </c>
      <c r="O17" s="142">
        <f t="shared" si="3"/>
        <v>12728.49</v>
      </c>
      <c r="P17" s="7"/>
    </row>
    <row r="18" spans="1:16" ht="141.6" customHeight="1" x14ac:dyDescent="0.35">
      <c r="A18" s="205" t="s">
        <v>39</v>
      </c>
      <c r="B18" s="205" t="s">
        <v>575</v>
      </c>
      <c r="C18" s="222" t="s">
        <v>576</v>
      </c>
      <c r="D18" s="132">
        <v>275.2</v>
      </c>
      <c r="E18" s="137">
        <v>41</v>
      </c>
      <c r="F18" s="131">
        <f t="shared" ref="F18:F26" si="5">+D18*E18</f>
        <v>11283.199999999999</v>
      </c>
      <c r="G18" s="136"/>
      <c r="H18" s="136"/>
      <c r="I18" s="142">
        <f t="shared" si="1"/>
        <v>11283.199999999999</v>
      </c>
      <c r="J18" s="136">
        <v>1158.8699999999999</v>
      </c>
      <c r="K18" s="136"/>
      <c r="L18" s="136"/>
      <c r="M18" s="136"/>
      <c r="N18" s="142">
        <f t="shared" si="2"/>
        <v>1158.8699999999999</v>
      </c>
      <c r="O18" s="142">
        <f t="shared" si="3"/>
        <v>10124.329999999998</v>
      </c>
      <c r="P18" s="7"/>
    </row>
    <row r="19" spans="1:16" ht="141.6" customHeight="1" x14ac:dyDescent="0.35">
      <c r="A19" s="205" t="s">
        <v>29</v>
      </c>
      <c r="B19" s="205" t="s">
        <v>269</v>
      </c>
      <c r="C19" s="222" t="s">
        <v>577</v>
      </c>
      <c r="D19" s="132">
        <v>217.2</v>
      </c>
      <c r="E19" s="137">
        <v>41</v>
      </c>
      <c r="F19" s="131">
        <f t="shared" si="5"/>
        <v>8905.1999999999989</v>
      </c>
      <c r="G19" s="136"/>
      <c r="H19" s="136"/>
      <c r="I19" s="142">
        <f t="shared" si="1"/>
        <v>8905.1999999999989</v>
      </c>
      <c r="J19" s="136">
        <v>685.31</v>
      </c>
      <c r="K19" s="136"/>
      <c r="L19" s="136"/>
      <c r="M19" s="136"/>
      <c r="N19" s="142">
        <f t="shared" ref="N19:N28" si="6">SUM(J19:M19)</f>
        <v>685.31</v>
      </c>
      <c r="O19" s="142">
        <f t="shared" ref="O19:O28" si="7">+I19-N19</f>
        <v>8219.89</v>
      </c>
      <c r="P19" s="7"/>
    </row>
    <row r="20" spans="1:16" ht="141.6" customHeight="1" x14ac:dyDescent="0.35">
      <c r="A20" s="205" t="s">
        <v>142</v>
      </c>
      <c r="B20" s="205" t="s">
        <v>578</v>
      </c>
      <c r="C20" s="222" t="s">
        <v>579</v>
      </c>
      <c r="D20" s="132">
        <v>268</v>
      </c>
      <c r="E20" s="137">
        <v>41</v>
      </c>
      <c r="F20" s="131">
        <f t="shared" si="5"/>
        <v>10988</v>
      </c>
      <c r="G20" s="136"/>
      <c r="H20" s="136"/>
      <c r="I20" s="142">
        <f t="shared" si="1"/>
        <v>10988</v>
      </c>
      <c r="J20" s="136">
        <v>978.85</v>
      </c>
      <c r="K20" s="136"/>
      <c r="L20" s="136"/>
      <c r="M20" s="136"/>
      <c r="N20" s="142">
        <f t="shared" si="6"/>
        <v>978.85</v>
      </c>
      <c r="O20" s="142">
        <f t="shared" si="7"/>
        <v>10009.15</v>
      </c>
      <c r="P20" s="7"/>
    </row>
    <row r="21" spans="1:16" ht="141.6" customHeight="1" x14ac:dyDescent="0.35">
      <c r="A21" s="205" t="s">
        <v>29</v>
      </c>
      <c r="B21" s="205" t="s">
        <v>35</v>
      </c>
      <c r="C21" s="222" t="s">
        <v>580</v>
      </c>
      <c r="D21" s="132">
        <v>175</v>
      </c>
      <c r="E21" s="137">
        <v>50</v>
      </c>
      <c r="F21" s="131">
        <f t="shared" si="5"/>
        <v>8750</v>
      </c>
      <c r="G21" s="136"/>
      <c r="H21" s="136"/>
      <c r="I21" s="142">
        <f t="shared" si="1"/>
        <v>8750</v>
      </c>
      <c r="J21" s="136">
        <v>656.31</v>
      </c>
      <c r="K21" s="136"/>
      <c r="L21" s="136"/>
      <c r="M21" s="136"/>
      <c r="N21" s="142">
        <f t="shared" si="6"/>
        <v>656.31</v>
      </c>
      <c r="O21" s="142">
        <f t="shared" si="7"/>
        <v>8093.6900000000005</v>
      </c>
      <c r="P21" s="7"/>
    </row>
    <row r="22" spans="1:16" ht="141.6" customHeight="1" x14ac:dyDescent="0.35">
      <c r="A22" s="205" t="s">
        <v>29</v>
      </c>
      <c r="B22" s="205" t="s">
        <v>614</v>
      </c>
      <c r="C22" s="222" t="s">
        <v>581</v>
      </c>
      <c r="D22" s="132">
        <v>217.15</v>
      </c>
      <c r="E22" s="137">
        <v>39</v>
      </c>
      <c r="F22" s="131">
        <f t="shared" si="5"/>
        <v>8468.85</v>
      </c>
      <c r="G22" s="136"/>
      <c r="H22" s="136"/>
      <c r="I22" s="142">
        <f t="shared" si="1"/>
        <v>8468.85</v>
      </c>
      <c r="J22" s="136">
        <v>637.83000000000004</v>
      </c>
      <c r="K22" s="136"/>
      <c r="L22" s="136"/>
      <c r="M22" s="136"/>
      <c r="N22" s="142">
        <f t="shared" si="6"/>
        <v>637.83000000000004</v>
      </c>
      <c r="O22" s="142">
        <f t="shared" si="7"/>
        <v>7831.02</v>
      </c>
      <c r="P22" s="7"/>
    </row>
    <row r="23" spans="1:16" ht="141.6" customHeight="1" x14ac:dyDescent="0.35">
      <c r="A23" s="205" t="s">
        <v>585</v>
      </c>
      <c r="B23" s="205" t="s">
        <v>162</v>
      </c>
      <c r="C23" s="222" t="s">
        <v>588</v>
      </c>
      <c r="D23" s="132">
        <v>264.45</v>
      </c>
      <c r="E23" s="137">
        <v>34</v>
      </c>
      <c r="F23" s="131">
        <f t="shared" si="5"/>
        <v>8991.2999999999993</v>
      </c>
      <c r="G23" s="136"/>
      <c r="H23" s="136"/>
      <c r="I23" s="142">
        <f t="shared" si="1"/>
        <v>8991.2999999999993</v>
      </c>
      <c r="J23" s="136">
        <v>694.68</v>
      </c>
      <c r="K23" s="136"/>
      <c r="L23" s="136"/>
      <c r="M23" s="136"/>
      <c r="N23" s="142">
        <f t="shared" si="6"/>
        <v>694.68</v>
      </c>
      <c r="O23" s="142">
        <f t="shared" si="7"/>
        <v>8296.619999999999</v>
      </c>
      <c r="P23" s="7"/>
    </row>
    <row r="24" spans="1:16" ht="141.6" customHeight="1" x14ac:dyDescent="0.35">
      <c r="A24" s="205" t="s">
        <v>120</v>
      </c>
      <c r="B24" s="205" t="s">
        <v>111</v>
      </c>
      <c r="C24" s="222" t="s">
        <v>589</v>
      </c>
      <c r="D24" s="132">
        <v>195</v>
      </c>
      <c r="E24" s="137">
        <v>35</v>
      </c>
      <c r="F24" s="131">
        <f t="shared" si="5"/>
        <v>6825</v>
      </c>
      <c r="G24" s="136"/>
      <c r="H24" s="136"/>
      <c r="I24" s="142">
        <f t="shared" si="1"/>
        <v>6825</v>
      </c>
      <c r="J24" s="136">
        <v>467.8</v>
      </c>
      <c r="K24" s="136"/>
      <c r="L24" s="136"/>
      <c r="M24" s="136"/>
      <c r="N24" s="142">
        <f t="shared" si="6"/>
        <v>467.8</v>
      </c>
      <c r="O24" s="142">
        <f t="shared" si="7"/>
        <v>6357.2</v>
      </c>
      <c r="P24" s="7"/>
    </row>
    <row r="25" spans="1:16" ht="141.6" customHeight="1" x14ac:dyDescent="0.35">
      <c r="A25" s="205" t="s">
        <v>29</v>
      </c>
      <c r="B25" s="205" t="s">
        <v>111</v>
      </c>
      <c r="C25" s="222" t="s">
        <v>590</v>
      </c>
      <c r="D25" s="132">
        <v>195</v>
      </c>
      <c r="E25" s="137">
        <v>35</v>
      </c>
      <c r="F25" s="131">
        <f t="shared" si="5"/>
        <v>6825</v>
      </c>
      <c r="G25" s="136"/>
      <c r="H25" s="136"/>
      <c r="I25" s="142">
        <f t="shared" si="1"/>
        <v>6825</v>
      </c>
      <c r="J25" s="136">
        <v>467.8</v>
      </c>
      <c r="K25" s="136"/>
      <c r="L25" s="136"/>
      <c r="M25" s="136"/>
      <c r="N25" s="142">
        <f t="shared" si="6"/>
        <v>467.8</v>
      </c>
      <c r="O25" s="142">
        <f t="shared" si="7"/>
        <v>6357.2</v>
      </c>
      <c r="P25" s="7"/>
    </row>
    <row r="26" spans="1:16" ht="141.6" customHeight="1" x14ac:dyDescent="0.35">
      <c r="A26" s="205" t="s">
        <v>29</v>
      </c>
      <c r="B26" s="205" t="s">
        <v>111</v>
      </c>
      <c r="C26" s="222" t="s">
        <v>591</v>
      </c>
      <c r="D26" s="132">
        <v>195</v>
      </c>
      <c r="E26" s="137">
        <v>35</v>
      </c>
      <c r="F26" s="131">
        <f t="shared" si="5"/>
        <v>6825</v>
      </c>
      <c r="G26" s="136"/>
      <c r="H26" s="136"/>
      <c r="I26" s="142">
        <f t="shared" si="1"/>
        <v>6825</v>
      </c>
      <c r="J26" s="136">
        <v>467.8</v>
      </c>
      <c r="K26" s="136"/>
      <c r="L26" s="136"/>
      <c r="M26" s="136"/>
      <c r="N26" s="142">
        <f t="shared" si="6"/>
        <v>467.8</v>
      </c>
      <c r="O26" s="142">
        <f t="shared" si="7"/>
        <v>6357.2</v>
      </c>
      <c r="P26" s="7"/>
    </row>
    <row r="27" spans="1:16" ht="141.6" customHeight="1" x14ac:dyDescent="0.35">
      <c r="A27" s="205" t="s">
        <v>595</v>
      </c>
      <c r="B27" s="205" t="s">
        <v>571</v>
      </c>
      <c r="C27" s="222" t="s">
        <v>596</v>
      </c>
      <c r="D27" s="132">
        <v>215.4</v>
      </c>
      <c r="E27" s="137">
        <v>31</v>
      </c>
      <c r="F27" s="131">
        <f t="shared" ref="F27" si="8">+D27*E27</f>
        <v>6677.4000000000005</v>
      </c>
      <c r="G27" s="136"/>
      <c r="H27" s="136"/>
      <c r="I27" s="142">
        <f t="shared" ref="I27:I34" si="9">SUM(F27:H27)</f>
        <v>6677.4000000000005</v>
      </c>
      <c r="J27" s="136">
        <v>442.92</v>
      </c>
      <c r="K27" s="136"/>
      <c r="L27" s="136"/>
      <c r="M27" s="136"/>
      <c r="N27" s="142">
        <f t="shared" si="6"/>
        <v>442.92</v>
      </c>
      <c r="O27" s="142">
        <f t="shared" si="7"/>
        <v>6234.4800000000005</v>
      </c>
      <c r="P27" s="7"/>
    </row>
    <row r="28" spans="1:16" ht="141.6" customHeight="1" x14ac:dyDescent="0.35">
      <c r="A28" s="205" t="s">
        <v>15</v>
      </c>
      <c r="B28" s="205" t="s">
        <v>599</v>
      </c>
      <c r="C28" s="222" t="s">
        <v>600</v>
      </c>
      <c r="D28" s="132">
        <v>400</v>
      </c>
      <c r="E28" s="137">
        <v>28</v>
      </c>
      <c r="F28" s="131">
        <f t="shared" ref="F28:F34" si="10">+D28*E28</f>
        <v>11200</v>
      </c>
      <c r="G28" s="136"/>
      <c r="H28" s="136"/>
      <c r="I28" s="142">
        <f t="shared" si="9"/>
        <v>11200</v>
      </c>
      <c r="J28" s="136">
        <v>1831.44</v>
      </c>
      <c r="K28" s="136"/>
      <c r="L28" s="136"/>
      <c r="M28" s="136"/>
      <c r="N28" s="142">
        <f t="shared" si="6"/>
        <v>1831.44</v>
      </c>
      <c r="O28" s="142">
        <f t="shared" si="7"/>
        <v>9368.56</v>
      </c>
      <c r="P28" s="7"/>
    </row>
    <row r="29" spans="1:16" ht="141.6" customHeight="1" x14ac:dyDescent="0.35">
      <c r="A29" s="205" t="s">
        <v>29</v>
      </c>
      <c r="B29" s="205" t="s">
        <v>603</v>
      </c>
      <c r="C29" s="222" t="s">
        <v>528</v>
      </c>
      <c r="D29" s="134">
        <v>214.05</v>
      </c>
      <c r="E29" s="137">
        <v>50</v>
      </c>
      <c r="F29" s="131">
        <f t="shared" si="10"/>
        <v>10702.5</v>
      </c>
      <c r="G29" s="134"/>
      <c r="H29" s="134"/>
      <c r="I29" s="142">
        <f t="shared" si="9"/>
        <v>10702.5</v>
      </c>
      <c r="J29" s="134">
        <v>880.86</v>
      </c>
      <c r="K29" s="134"/>
      <c r="L29" s="134"/>
      <c r="M29" s="134"/>
      <c r="N29" s="142">
        <f>SUM(J29:M29)</f>
        <v>880.86</v>
      </c>
      <c r="O29" s="142">
        <f>I29-N29</f>
        <v>9821.64</v>
      </c>
      <c r="P29" s="7"/>
    </row>
    <row r="30" spans="1:16" ht="141.6" customHeight="1" x14ac:dyDescent="0.35">
      <c r="A30" s="205" t="s">
        <v>570</v>
      </c>
      <c r="B30" s="205" t="s">
        <v>604</v>
      </c>
      <c r="C30" s="222" t="s">
        <v>527</v>
      </c>
      <c r="D30" s="134">
        <v>214.05</v>
      </c>
      <c r="E30" s="137">
        <v>50</v>
      </c>
      <c r="F30" s="131">
        <f t="shared" si="10"/>
        <v>10702.5</v>
      </c>
      <c r="G30" s="134"/>
      <c r="H30" s="134"/>
      <c r="I30" s="142">
        <f t="shared" si="9"/>
        <v>10702.5</v>
      </c>
      <c r="J30" s="134">
        <v>880.86</v>
      </c>
      <c r="K30" s="134"/>
      <c r="L30" s="134"/>
      <c r="M30" s="134"/>
      <c r="N30" s="142">
        <f t="shared" ref="N30:N34" si="11">SUM(J30:M30)</f>
        <v>880.86</v>
      </c>
      <c r="O30" s="142">
        <f t="shared" ref="O30:O34" si="12">I30-N30</f>
        <v>9821.64</v>
      </c>
      <c r="P30" s="7"/>
    </row>
    <row r="31" spans="1:16" ht="141.6" customHeight="1" x14ac:dyDescent="0.35">
      <c r="A31" s="205" t="s">
        <v>45</v>
      </c>
      <c r="B31" s="205" t="s">
        <v>239</v>
      </c>
      <c r="C31" s="222" t="s">
        <v>605</v>
      </c>
      <c r="D31" s="132">
        <v>215.4</v>
      </c>
      <c r="E31" s="137">
        <v>27</v>
      </c>
      <c r="F31" s="131">
        <f t="shared" si="10"/>
        <v>5815.8</v>
      </c>
      <c r="G31" s="136"/>
      <c r="H31" s="136"/>
      <c r="I31" s="142">
        <f t="shared" si="9"/>
        <v>5815.8</v>
      </c>
      <c r="J31" s="136">
        <v>349.18</v>
      </c>
      <c r="K31" s="136"/>
      <c r="L31" s="136"/>
      <c r="M31" s="136"/>
      <c r="N31" s="142">
        <f t="shared" si="11"/>
        <v>349.18</v>
      </c>
      <c r="O31" s="142">
        <f t="shared" si="12"/>
        <v>5466.62</v>
      </c>
      <c r="P31" s="7"/>
    </row>
    <row r="32" spans="1:16" ht="141.6" customHeight="1" x14ac:dyDescent="0.35">
      <c r="A32" s="205" t="s">
        <v>83</v>
      </c>
      <c r="B32" s="205" t="s">
        <v>607</v>
      </c>
      <c r="C32" s="222" t="s">
        <v>608</v>
      </c>
      <c r="D32" s="132">
        <v>293.13</v>
      </c>
      <c r="E32" s="137">
        <v>50</v>
      </c>
      <c r="F32" s="131">
        <f t="shared" si="10"/>
        <v>14656.5</v>
      </c>
      <c r="G32" s="136"/>
      <c r="H32" s="136"/>
      <c r="I32" s="142">
        <f t="shared" si="9"/>
        <v>14656.5</v>
      </c>
      <c r="J32" s="136">
        <v>1928.02</v>
      </c>
      <c r="K32" s="136"/>
      <c r="L32" s="136"/>
      <c r="M32" s="136"/>
      <c r="N32" s="142">
        <f t="shared" si="11"/>
        <v>1928.02</v>
      </c>
      <c r="O32" s="142">
        <f t="shared" si="12"/>
        <v>12728.48</v>
      </c>
      <c r="P32" s="7"/>
    </row>
    <row r="33" spans="1:16" ht="141.6" customHeight="1" x14ac:dyDescent="0.35">
      <c r="A33" s="205" t="s">
        <v>29</v>
      </c>
      <c r="B33" s="205" t="s">
        <v>33</v>
      </c>
      <c r="C33" s="222" t="s">
        <v>610</v>
      </c>
      <c r="D33" s="132">
        <v>238.67</v>
      </c>
      <c r="E33" s="137">
        <v>20</v>
      </c>
      <c r="F33" s="131">
        <f t="shared" si="10"/>
        <v>4773.3999999999996</v>
      </c>
      <c r="G33" s="136"/>
      <c r="H33" s="136"/>
      <c r="I33" s="142">
        <f t="shared" si="9"/>
        <v>4773.3999999999996</v>
      </c>
      <c r="J33" s="136">
        <v>235.77</v>
      </c>
      <c r="K33" s="136"/>
      <c r="L33" s="136"/>
      <c r="M33" s="136"/>
      <c r="N33" s="142">
        <f t="shared" si="11"/>
        <v>235.77</v>
      </c>
      <c r="O33" s="142">
        <f t="shared" si="12"/>
        <v>4537.6299999999992</v>
      </c>
      <c r="P33" s="7"/>
    </row>
    <row r="34" spans="1:16" ht="141.6" customHeight="1" x14ac:dyDescent="0.35">
      <c r="A34" s="205" t="s">
        <v>158</v>
      </c>
      <c r="B34" s="205" t="s">
        <v>619</v>
      </c>
      <c r="C34" s="222" t="s">
        <v>620</v>
      </c>
      <c r="D34" s="132">
        <v>225.89</v>
      </c>
      <c r="E34" s="137">
        <v>50</v>
      </c>
      <c r="F34" s="131">
        <f t="shared" si="10"/>
        <v>11294.5</v>
      </c>
      <c r="G34" s="136"/>
      <c r="H34" s="136"/>
      <c r="I34" s="142">
        <f t="shared" si="9"/>
        <v>11294.5</v>
      </c>
      <c r="J34" s="136">
        <v>945.27</v>
      </c>
      <c r="K34" s="136"/>
      <c r="L34" s="136"/>
      <c r="M34" s="136"/>
      <c r="N34" s="142">
        <f t="shared" si="11"/>
        <v>945.27</v>
      </c>
      <c r="O34" s="142">
        <f t="shared" si="12"/>
        <v>10349.23</v>
      </c>
      <c r="P34" s="7"/>
    </row>
    <row r="35" spans="1:16" ht="141.6" customHeight="1" x14ac:dyDescent="0.35">
      <c r="A35" s="332" t="s">
        <v>101</v>
      </c>
      <c r="B35" s="333"/>
      <c r="C35" s="333"/>
      <c r="D35" s="333"/>
      <c r="E35" s="334"/>
      <c r="F35" s="190">
        <f>SUM(F4:F34)</f>
        <v>333313.50000000006</v>
      </c>
      <c r="G35" s="190">
        <f t="shared" ref="G35:O35" si="13">SUM(G4:G34)</f>
        <v>0</v>
      </c>
      <c r="H35" s="190">
        <f t="shared" si="13"/>
        <v>0.01</v>
      </c>
      <c r="I35" s="190">
        <f t="shared" si="13"/>
        <v>333313.51000000007</v>
      </c>
      <c r="J35" s="190">
        <f t="shared" si="13"/>
        <v>39143.17</v>
      </c>
      <c r="K35" s="190">
        <f t="shared" si="13"/>
        <v>0</v>
      </c>
      <c r="L35" s="190">
        <f t="shared" si="13"/>
        <v>0</v>
      </c>
      <c r="M35" s="190">
        <f t="shared" si="13"/>
        <v>0</v>
      </c>
      <c r="N35" s="190">
        <f t="shared" si="13"/>
        <v>39143.17</v>
      </c>
      <c r="O35" s="190">
        <f t="shared" si="13"/>
        <v>294170.33999999997</v>
      </c>
    </row>
    <row r="36" spans="1:16" ht="141.6" customHeight="1" x14ac:dyDescent="0.35"/>
    <row r="37" spans="1:16" ht="141.6" customHeight="1" x14ac:dyDescent="0.35"/>
    <row r="38" spans="1:16" ht="141.6" customHeight="1" x14ac:dyDescent="0.35"/>
    <row r="39" spans="1:16" ht="141.6" customHeight="1" x14ac:dyDescent="0.35"/>
    <row r="40" spans="1:16" ht="141.6" customHeight="1" x14ac:dyDescent="0.35"/>
    <row r="41" spans="1:16" ht="141.6" customHeight="1" x14ac:dyDescent="0.35"/>
    <row r="42" spans="1:16" ht="141.6" customHeight="1" x14ac:dyDescent="0.35"/>
    <row r="43" spans="1:16" ht="141.6" customHeight="1" x14ac:dyDescent="0.35"/>
    <row r="44" spans="1:16" ht="141.6" customHeight="1" x14ac:dyDescent="0.35"/>
    <row r="45" spans="1:16" ht="141.6" customHeight="1" x14ac:dyDescent="0.35"/>
    <row r="46" spans="1:16" ht="141.6" customHeight="1" x14ac:dyDescent="0.35"/>
    <row r="47" spans="1:16" ht="141.6" customHeight="1" x14ac:dyDescent="0.35"/>
    <row r="48" spans="1:16" ht="141.6" customHeight="1" x14ac:dyDescent="0.35"/>
    <row r="49" spans="2:15" ht="141.6" customHeight="1" x14ac:dyDescent="0.35"/>
    <row r="50" spans="2:15" ht="141.6" customHeight="1" x14ac:dyDescent="0.35"/>
    <row r="51" spans="2:15" ht="141.6" customHeight="1" x14ac:dyDescent="0.35">
      <c r="B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ht="141.6" customHeight="1" x14ac:dyDescent="0.35">
      <c r="B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ht="141.6" customHeight="1" x14ac:dyDescent="0.35">
      <c r="B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ht="141.6" customHeight="1" x14ac:dyDescent="0.35">
      <c r="B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ht="141.6" customHeight="1" x14ac:dyDescent="0.35">
      <c r="B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ht="141.6" customHeight="1" x14ac:dyDescent="0.35">
      <c r="B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ht="141.6" customHeight="1" x14ac:dyDescent="0.35">
      <c r="B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ht="141.6" customHeight="1" x14ac:dyDescent="0.35">
      <c r="B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ht="141.6" customHeight="1" x14ac:dyDescent="0.35">
      <c r="B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ht="141.6" customHeight="1" x14ac:dyDescent="0.35">
      <c r="B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2:15" ht="141.6" customHeight="1" x14ac:dyDescent="0.35">
      <c r="B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2:15" ht="141.6" customHeight="1" x14ac:dyDescent="0.35">
      <c r="B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2:15" ht="99.95" customHeight="1" x14ac:dyDescent="0.35">
      <c r="B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2:15" ht="99.95" customHeight="1" x14ac:dyDescent="0.35">
      <c r="B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="8" customFormat="1" ht="99.95" customHeight="1" x14ac:dyDescent="0.35"/>
    <row r="66" s="8" customFormat="1" ht="99.95" customHeight="1" x14ac:dyDescent="0.35"/>
    <row r="67" s="8" customFormat="1" ht="99.95" customHeight="1" x14ac:dyDescent="0.35"/>
    <row r="68" s="8" customFormat="1" ht="99.95" customHeight="1" x14ac:dyDescent="0.35"/>
  </sheetData>
  <mergeCells count="6">
    <mergeCell ref="A35:E35"/>
    <mergeCell ref="A1:P1"/>
    <mergeCell ref="O2:P2"/>
    <mergeCell ref="D2:I2"/>
    <mergeCell ref="J2:N2"/>
    <mergeCell ref="A2:C2"/>
  </mergeCells>
  <pageMargins left="0" right="0" top="0.74803149606299213" bottom="0.74803149606299213" header="0.31496062992125984" footer="0.31496062992125984"/>
  <pageSetup paperSize="190" scale="45" fitToHeight="0" orientation="landscape" horizontalDpi="300" verticalDpi="300" r:id="rId1"/>
  <headerFooter>
    <oddHeader>&amp;C&amp;"Arial,Negrita"&amp;22MUNICIPIO DE TECALITLAN JALISCO
PORTAL VICTORIA NO.9      RFC:MTE871101HLA     TEL:371-41-8-01-69
NOMINA AGUINALDO DEL 01 DE ENERO DEL 2020 AL 31 DE DICIEMBRE 2020</oddHead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GENERAL</vt:lpstr>
      <vt:lpstr>EVENTUAL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Jorjais</cp:lastModifiedBy>
  <cp:lastPrinted>2023-09-20T15:56:20Z</cp:lastPrinted>
  <dcterms:created xsi:type="dcterms:W3CDTF">2018-12-24T16:10:45Z</dcterms:created>
  <dcterms:modified xsi:type="dcterms:W3CDTF">2023-09-20T15:56:59Z</dcterms:modified>
</cp:coreProperties>
</file>