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ilion\Desktop\Muse\8\v\g\2018\"/>
    </mc:Choice>
  </mc:AlternateContent>
  <bookViews>
    <workbookView xWindow="0" yWindow="0" windowWidth="11448" windowHeight="8520" firstSheet="3" activeTab="3"/>
  </bookViews>
  <sheets>
    <sheet name="Nomina General Segunda Quincena" sheetId="1" r:id="rId1"/>
    <sheet name="Nómina Eventual Segunda Quincen" sheetId="2" r:id="rId2"/>
    <sheet name="Nomina SP Segunda Quincena" sheetId="3" r:id="rId3"/>
    <sheet name="Nómina PC Segunda Quincena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4" l="1"/>
  <c r="Q10" i="4" s="1"/>
  <c r="O10" i="4"/>
  <c r="I11" i="4"/>
  <c r="M11" i="4"/>
  <c r="O11" i="4" s="1"/>
  <c r="Q11" i="4"/>
  <c r="V11" i="4" s="1"/>
  <c r="I12" i="4"/>
  <c r="O12" i="4" s="1"/>
  <c r="I13" i="4"/>
  <c r="O13" i="4"/>
  <c r="Q13" i="4"/>
  <c r="V13" i="4" s="1"/>
  <c r="W13" i="4" s="1"/>
  <c r="Y13" i="4" s="1"/>
  <c r="I14" i="4"/>
  <c r="O14" i="4" s="1"/>
  <c r="I15" i="4"/>
  <c r="O15" i="4" s="1"/>
  <c r="W15" i="4" s="1"/>
  <c r="Y15" i="4" s="1"/>
  <c r="Q15" i="4"/>
  <c r="V15" i="4" s="1"/>
  <c r="I16" i="4"/>
  <c r="O16" i="4" s="1"/>
  <c r="I17" i="4"/>
  <c r="O17" i="4"/>
  <c r="Q17" i="4"/>
  <c r="V17" i="4" s="1"/>
  <c r="W17" i="4" s="1"/>
  <c r="Y17" i="4" s="1"/>
  <c r="I18" i="4"/>
  <c r="O18" i="4" s="1"/>
  <c r="I19" i="4"/>
  <c r="Q19" i="4" s="1"/>
  <c r="V19" i="4" s="1"/>
  <c r="O19" i="4"/>
  <c r="W19" i="4" s="1"/>
  <c r="Y19" i="4" s="1"/>
  <c r="I20" i="4"/>
  <c r="O20" i="4"/>
  <c r="V20" i="4"/>
  <c r="W20" i="4"/>
  <c r="Y20" i="4" s="1"/>
  <c r="I21" i="4"/>
  <c r="O21" i="4"/>
  <c r="Q21" i="4"/>
  <c r="V21" i="4" s="1"/>
  <c r="W21" i="4" s="1"/>
  <c r="Y21" i="4" s="1"/>
  <c r="I22" i="4"/>
  <c r="O22" i="4" s="1"/>
  <c r="J25" i="4"/>
  <c r="K25" i="4"/>
  <c r="L25" i="4"/>
  <c r="N25" i="4"/>
  <c r="P25" i="4"/>
  <c r="R25" i="4"/>
  <c r="S25" i="4"/>
  <c r="U25" i="4"/>
  <c r="X25" i="4"/>
  <c r="I7" i="3"/>
  <c r="O7" i="3" s="1"/>
  <c r="V7" i="3"/>
  <c r="I8" i="3"/>
  <c r="O8" i="3"/>
  <c r="W8" i="3" s="1"/>
  <c r="Y8" i="3" s="1"/>
  <c r="Q8" i="3"/>
  <c r="V8" i="3" s="1"/>
  <c r="I9" i="3"/>
  <c r="O9" i="3" s="1"/>
  <c r="I10" i="3"/>
  <c r="O10" i="3"/>
  <c r="Q10" i="3"/>
  <c r="V10" i="3" s="1"/>
  <c r="I11" i="3"/>
  <c r="O11" i="3" s="1"/>
  <c r="I12" i="3"/>
  <c r="O12" i="3"/>
  <c r="W12" i="3" s="1"/>
  <c r="Y12" i="3" s="1"/>
  <c r="Q12" i="3"/>
  <c r="V12" i="3" s="1"/>
  <c r="I13" i="3"/>
  <c r="O13" i="3" s="1"/>
  <c r="I14" i="3"/>
  <c r="Q14" i="3" s="1"/>
  <c r="V14" i="3" s="1"/>
  <c r="O14" i="3"/>
  <c r="W14" i="3" s="1"/>
  <c r="Y14" i="3" s="1"/>
  <c r="I15" i="3"/>
  <c r="O15" i="3" s="1"/>
  <c r="W15" i="3" s="1"/>
  <c r="Y15" i="3" s="1"/>
  <c r="Q15" i="3"/>
  <c r="V15" i="3"/>
  <c r="I16" i="3"/>
  <c r="Q16" i="3" s="1"/>
  <c r="V16" i="3" s="1"/>
  <c r="O16" i="3"/>
  <c r="I17" i="3"/>
  <c r="O17" i="3"/>
  <c r="W17" i="3" s="1"/>
  <c r="Y17" i="3" s="1"/>
  <c r="Q17" i="3"/>
  <c r="V17" i="3"/>
  <c r="I18" i="3"/>
  <c r="Q18" i="3" s="1"/>
  <c r="V18" i="3" s="1"/>
  <c r="O18" i="3"/>
  <c r="I19" i="3"/>
  <c r="O19" i="3" s="1"/>
  <c r="W19" i="3" s="1"/>
  <c r="Y19" i="3" s="1"/>
  <c r="Q19" i="3"/>
  <c r="V19" i="3"/>
  <c r="I20" i="3"/>
  <c r="Q20" i="3" s="1"/>
  <c r="V20" i="3" s="1"/>
  <c r="O20" i="3"/>
  <c r="W20" i="3" s="1"/>
  <c r="Y20" i="3" s="1"/>
  <c r="I21" i="3"/>
  <c r="O21" i="3"/>
  <c r="V21" i="3"/>
  <c r="W21" i="3"/>
  <c r="Y21" i="3" s="1"/>
  <c r="I22" i="3"/>
  <c r="O22" i="3"/>
  <c r="W22" i="3" s="1"/>
  <c r="Y22" i="3" s="1"/>
  <c r="V22" i="3"/>
  <c r="I23" i="3"/>
  <c r="Q23" i="3" s="1"/>
  <c r="V23" i="3" s="1"/>
  <c r="O23" i="3"/>
  <c r="W23" i="3" s="1"/>
  <c r="Y23" i="3" s="1"/>
  <c r="I24" i="3"/>
  <c r="O24" i="3"/>
  <c r="W24" i="3" s="1"/>
  <c r="Y24" i="3" s="1"/>
  <c r="Q24" i="3"/>
  <c r="V24" i="3"/>
  <c r="I25" i="3"/>
  <c r="Q25" i="3" s="1"/>
  <c r="V25" i="3" s="1"/>
  <c r="O25" i="3"/>
  <c r="W25" i="3" s="1"/>
  <c r="Y25" i="3" s="1"/>
  <c r="I26" i="3"/>
  <c r="O26" i="3" s="1"/>
  <c r="W26" i="3" s="1"/>
  <c r="Y26" i="3" s="1"/>
  <c r="Q26" i="3"/>
  <c r="V26" i="3"/>
  <c r="I27" i="3"/>
  <c r="Q27" i="3" s="1"/>
  <c r="V27" i="3" s="1"/>
  <c r="O27" i="3"/>
  <c r="W27" i="3" s="1"/>
  <c r="Y27" i="3" s="1"/>
  <c r="I28" i="3"/>
  <c r="O28" i="3"/>
  <c r="W28" i="3" s="1"/>
  <c r="Y28" i="3" s="1"/>
  <c r="Q28" i="3"/>
  <c r="V28" i="3"/>
  <c r="I29" i="3"/>
  <c r="Q29" i="3" s="1"/>
  <c r="V29" i="3" s="1"/>
  <c r="O29" i="3"/>
  <c r="W29" i="3" s="1"/>
  <c r="Y29" i="3" s="1"/>
  <c r="I30" i="3"/>
  <c r="O30" i="3" s="1"/>
  <c r="W30" i="3" s="1"/>
  <c r="Y30" i="3" s="1"/>
  <c r="Q30" i="3"/>
  <c r="V30" i="3"/>
  <c r="I31" i="3"/>
  <c r="Q31" i="3" s="1"/>
  <c r="V31" i="3" s="1"/>
  <c r="O31" i="3"/>
  <c r="I32" i="3"/>
  <c r="O32" i="3"/>
  <c r="V32" i="3"/>
  <c r="W32" i="3"/>
  <c r="Y32" i="3" s="1"/>
  <c r="I33" i="3"/>
  <c r="O33" i="3"/>
  <c r="W33" i="3" s="1"/>
  <c r="Y33" i="3" s="1"/>
  <c r="V33" i="3"/>
  <c r="I34" i="3"/>
  <c r="Q34" i="3" s="1"/>
  <c r="V34" i="3" s="1"/>
  <c r="O34" i="3"/>
  <c r="W34" i="3" s="1"/>
  <c r="Y34" i="3" s="1"/>
  <c r="I35" i="3"/>
  <c r="O35" i="3"/>
  <c r="V35" i="3"/>
  <c r="W35" i="3"/>
  <c r="Y35" i="3" s="1"/>
  <c r="I36" i="3"/>
  <c r="O36" i="3"/>
  <c r="Q36" i="3"/>
  <c r="V36" i="3" s="1"/>
  <c r="I37" i="3"/>
  <c r="O37" i="3" s="1"/>
  <c r="I38" i="3"/>
  <c r="O38" i="3"/>
  <c r="W38" i="3" s="1"/>
  <c r="Y38" i="3" s="1"/>
  <c r="Q38" i="3"/>
  <c r="V38" i="3" s="1"/>
  <c r="I39" i="3"/>
  <c r="O39" i="3" s="1"/>
  <c r="I40" i="3"/>
  <c r="O40" i="3"/>
  <c r="Q40" i="3"/>
  <c r="V40" i="3" s="1"/>
  <c r="I41" i="3"/>
  <c r="O41" i="3" s="1"/>
  <c r="I42" i="3"/>
  <c r="O42" i="3"/>
  <c r="W42" i="3" s="1"/>
  <c r="Y42" i="3" s="1"/>
  <c r="V42" i="3"/>
  <c r="I43" i="3"/>
  <c r="Q43" i="3" s="1"/>
  <c r="V43" i="3" s="1"/>
  <c r="O43" i="3"/>
  <c r="I44" i="3"/>
  <c r="O44" i="3"/>
  <c r="V44" i="3"/>
  <c r="W44" i="3"/>
  <c r="Y44" i="3" s="1"/>
  <c r="J47" i="3"/>
  <c r="K47" i="3"/>
  <c r="L47" i="3"/>
  <c r="M47" i="3"/>
  <c r="N47" i="3"/>
  <c r="P47" i="3"/>
  <c r="R47" i="3"/>
  <c r="S47" i="3"/>
  <c r="U47" i="3"/>
  <c r="F6" i="2"/>
  <c r="J6" i="2" s="1"/>
  <c r="O6" i="2"/>
  <c r="F7" i="2"/>
  <c r="J7" i="2"/>
  <c r="P7" i="2" s="1"/>
  <c r="R7" i="2" s="1"/>
  <c r="O7" i="2"/>
  <c r="F8" i="2"/>
  <c r="J8" i="2" s="1"/>
  <c r="P8" i="2" s="1"/>
  <c r="R8" i="2" s="1"/>
  <c r="O8" i="2"/>
  <c r="F9" i="2"/>
  <c r="J9" i="2" s="1"/>
  <c r="P9" i="2" s="1"/>
  <c r="R9" i="2" s="1"/>
  <c r="O9" i="2"/>
  <c r="F10" i="2"/>
  <c r="J10" i="2"/>
  <c r="O10" i="2"/>
  <c r="P10" i="2"/>
  <c r="R10" i="2" s="1"/>
  <c r="F11" i="2"/>
  <c r="J11" i="2"/>
  <c r="P11" i="2" s="1"/>
  <c r="R11" i="2" s="1"/>
  <c r="O11" i="2"/>
  <c r="F12" i="2"/>
  <c r="J12" i="2"/>
  <c r="P12" i="2" s="1"/>
  <c r="R12" i="2" s="1"/>
  <c r="O12" i="2"/>
  <c r="F13" i="2"/>
  <c r="J13" i="2" s="1"/>
  <c r="P13" i="2" s="1"/>
  <c r="R13" i="2" s="1"/>
  <c r="O13" i="2"/>
  <c r="F14" i="2"/>
  <c r="J14" i="2" s="1"/>
  <c r="P14" i="2" s="1"/>
  <c r="R14" i="2" s="1"/>
  <c r="O14" i="2"/>
  <c r="F15" i="2"/>
  <c r="J15" i="2"/>
  <c r="P15" i="2" s="1"/>
  <c r="R15" i="2" s="1"/>
  <c r="O15" i="2"/>
  <c r="F16" i="2"/>
  <c r="J16" i="2" s="1"/>
  <c r="P16" i="2" s="1"/>
  <c r="R16" i="2" s="1"/>
  <c r="O16" i="2"/>
  <c r="F17" i="2"/>
  <c r="J17" i="2" s="1"/>
  <c r="P17" i="2" s="1"/>
  <c r="R17" i="2" s="1"/>
  <c r="O17" i="2"/>
  <c r="F18" i="2"/>
  <c r="J18" i="2"/>
  <c r="O18" i="2"/>
  <c r="P18" i="2"/>
  <c r="R18" i="2" s="1"/>
  <c r="F19" i="2"/>
  <c r="J19" i="2"/>
  <c r="P19" i="2" s="1"/>
  <c r="R19" i="2" s="1"/>
  <c r="O19" i="2"/>
  <c r="F20" i="2"/>
  <c r="J20" i="2"/>
  <c r="P20" i="2" s="1"/>
  <c r="R20" i="2" s="1"/>
  <c r="O20" i="2"/>
  <c r="F21" i="2"/>
  <c r="J21" i="2" s="1"/>
  <c r="P21" i="2" s="1"/>
  <c r="R21" i="2" s="1"/>
  <c r="O21" i="2"/>
  <c r="F22" i="2"/>
  <c r="J22" i="2"/>
  <c r="O22" i="2"/>
  <c r="P22" i="2" s="1"/>
  <c r="R22" i="2" s="1"/>
  <c r="F23" i="2"/>
  <c r="J23" i="2"/>
  <c r="P23" i="2" s="1"/>
  <c r="R23" i="2" s="1"/>
  <c r="O23" i="2"/>
  <c r="F24" i="2"/>
  <c r="J24" i="2" s="1"/>
  <c r="P24" i="2" s="1"/>
  <c r="R24" i="2" s="1"/>
  <c r="O24" i="2"/>
  <c r="F25" i="2"/>
  <c r="J25" i="2" s="1"/>
  <c r="P25" i="2" s="1"/>
  <c r="R25" i="2" s="1"/>
  <c r="O25" i="2"/>
  <c r="F26" i="2"/>
  <c r="J26" i="2"/>
  <c r="O26" i="2"/>
  <c r="P26" i="2"/>
  <c r="R26" i="2" s="1"/>
  <c r="F27" i="2"/>
  <c r="J27" i="2"/>
  <c r="P27" i="2" s="1"/>
  <c r="R27" i="2" s="1"/>
  <c r="O27" i="2"/>
  <c r="F28" i="2"/>
  <c r="J28" i="2"/>
  <c r="P28" i="2" s="1"/>
  <c r="R28" i="2" s="1"/>
  <c r="O28" i="2"/>
  <c r="F29" i="2"/>
  <c r="J29" i="2" s="1"/>
  <c r="P29" i="2" s="1"/>
  <c r="R29" i="2" s="1"/>
  <c r="O29" i="2"/>
  <c r="Q29" i="2"/>
  <c r="F30" i="2"/>
  <c r="J30" i="2"/>
  <c r="P30" i="2" s="1"/>
  <c r="R30" i="2" s="1"/>
  <c r="O30" i="2"/>
  <c r="F31" i="2"/>
  <c r="J31" i="2"/>
  <c r="P31" i="2" s="1"/>
  <c r="R31" i="2" s="1"/>
  <c r="O31" i="2"/>
  <c r="F32" i="2"/>
  <c r="J32" i="2" s="1"/>
  <c r="P32" i="2" s="1"/>
  <c r="R32" i="2" s="1"/>
  <c r="O32" i="2"/>
  <c r="F33" i="2"/>
  <c r="J33" i="2"/>
  <c r="O33" i="2"/>
  <c r="P33" i="2" s="1"/>
  <c r="R33" i="2" s="1"/>
  <c r="F34" i="2"/>
  <c r="J34" i="2"/>
  <c r="L34" i="2"/>
  <c r="O34" i="2" s="1"/>
  <c r="F35" i="2"/>
  <c r="J35" i="2" s="1"/>
  <c r="P35" i="2" s="1"/>
  <c r="R35" i="2" s="1"/>
  <c r="O35" i="2"/>
  <c r="F36" i="2"/>
  <c r="J36" i="2" s="1"/>
  <c r="P36" i="2" s="1"/>
  <c r="R36" i="2" s="1"/>
  <c r="O36" i="2"/>
  <c r="F37" i="2"/>
  <c r="J37" i="2"/>
  <c r="P37" i="2" s="1"/>
  <c r="R37" i="2" s="1"/>
  <c r="O37" i="2"/>
  <c r="F38" i="2"/>
  <c r="J38" i="2" s="1"/>
  <c r="P38" i="2" s="1"/>
  <c r="R38" i="2" s="1"/>
  <c r="O38" i="2"/>
  <c r="F39" i="2"/>
  <c r="J39" i="2" s="1"/>
  <c r="P39" i="2" s="1"/>
  <c r="R39" i="2" s="1"/>
  <c r="O39" i="2"/>
  <c r="F40" i="2"/>
  <c r="J40" i="2"/>
  <c r="O40" i="2"/>
  <c r="P40" i="2"/>
  <c r="R40" i="2" s="1"/>
  <c r="F41" i="2"/>
  <c r="J41" i="2"/>
  <c r="P41" i="2" s="1"/>
  <c r="R41" i="2" s="1"/>
  <c r="O41" i="2"/>
  <c r="F42" i="2"/>
  <c r="J42" i="2"/>
  <c r="P42" i="2" s="1"/>
  <c r="R42" i="2" s="1"/>
  <c r="O42" i="2"/>
  <c r="F43" i="2"/>
  <c r="J43" i="2" s="1"/>
  <c r="P43" i="2" s="1"/>
  <c r="R43" i="2" s="1"/>
  <c r="O43" i="2"/>
  <c r="Q43" i="2"/>
  <c r="F44" i="2"/>
  <c r="J44" i="2"/>
  <c r="P44" i="2" s="1"/>
  <c r="R44" i="2" s="1"/>
  <c r="O44" i="2"/>
  <c r="F45" i="2"/>
  <c r="J45" i="2"/>
  <c r="P45" i="2" s="1"/>
  <c r="R45" i="2" s="1"/>
  <c r="O45" i="2"/>
  <c r="F46" i="2"/>
  <c r="J46" i="2" s="1"/>
  <c r="P46" i="2" s="1"/>
  <c r="R46" i="2" s="1"/>
  <c r="O46" i="2"/>
  <c r="F47" i="2"/>
  <c r="J47" i="2"/>
  <c r="O47" i="2"/>
  <c r="P47" i="2" s="1"/>
  <c r="R47" i="2" s="1"/>
  <c r="Q47" i="2"/>
  <c r="F48" i="2"/>
  <c r="J48" i="2"/>
  <c r="P48" i="2" s="1"/>
  <c r="R48" i="2" s="1"/>
  <c r="O48" i="2"/>
  <c r="F49" i="2"/>
  <c r="J49" i="2" s="1"/>
  <c r="P49" i="2" s="1"/>
  <c r="R49" i="2" s="1"/>
  <c r="O49" i="2"/>
  <c r="F50" i="2"/>
  <c r="J50" i="2" s="1"/>
  <c r="P50" i="2" s="1"/>
  <c r="R50" i="2" s="1"/>
  <c r="O50" i="2"/>
  <c r="F51" i="2"/>
  <c r="Q51" i="2" s="1"/>
  <c r="J51" i="2"/>
  <c r="P51" i="2" s="1"/>
  <c r="R51" i="2" s="1"/>
  <c r="O51" i="2"/>
  <c r="F52" i="2"/>
  <c r="J52" i="2" s="1"/>
  <c r="P52" i="2" s="1"/>
  <c r="R52" i="2" s="1"/>
  <c r="O52" i="2"/>
  <c r="F53" i="2"/>
  <c r="J53" i="2"/>
  <c r="O53" i="2"/>
  <c r="P53" i="2" s="1"/>
  <c r="R53" i="2" s="1"/>
  <c r="Q53" i="2"/>
  <c r="F54" i="2"/>
  <c r="J54" i="2"/>
  <c r="P54" i="2" s="1"/>
  <c r="R54" i="2" s="1"/>
  <c r="O54" i="2"/>
  <c r="Q54" i="2"/>
  <c r="F55" i="2"/>
  <c r="Q55" i="2" s="1"/>
  <c r="J55" i="2"/>
  <c r="O55" i="2"/>
  <c r="P55" i="2"/>
  <c r="F56" i="2"/>
  <c r="J56" i="2" s="1"/>
  <c r="P56" i="2" s="1"/>
  <c r="O56" i="2"/>
  <c r="F57" i="2"/>
  <c r="J57" i="2" s="1"/>
  <c r="P57" i="2" s="1"/>
  <c r="R57" i="2" s="1"/>
  <c r="O57" i="2"/>
  <c r="Q57" i="2"/>
  <c r="F58" i="2"/>
  <c r="J58" i="2"/>
  <c r="P58" i="2" s="1"/>
  <c r="R58" i="2" s="1"/>
  <c r="O58" i="2"/>
  <c r="Q58" i="2"/>
  <c r="F59" i="2"/>
  <c r="Q59" i="2" s="1"/>
  <c r="J59" i="2"/>
  <c r="O59" i="2"/>
  <c r="P59" i="2"/>
  <c r="R59" i="2" s="1"/>
  <c r="F60" i="2"/>
  <c r="J60" i="2" s="1"/>
  <c r="P60" i="2" s="1"/>
  <c r="O60" i="2"/>
  <c r="F61" i="2"/>
  <c r="J61" i="2"/>
  <c r="O61" i="2"/>
  <c r="P61" i="2" s="1"/>
  <c r="R61" i="2" s="1"/>
  <c r="Q61" i="2"/>
  <c r="F62" i="2"/>
  <c r="J62" i="2"/>
  <c r="P62" i="2" s="1"/>
  <c r="R62" i="2" s="1"/>
  <c r="O62" i="2"/>
  <c r="Q62" i="2"/>
  <c r="F63" i="2"/>
  <c r="Q63" i="2" s="1"/>
  <c r="O63" i="2"/>
  <c r="F64" i="2"/>
  <c r="J64" i="2" s="1"/>
  <c r="P64" i="2" s="1"/>
  <c r="R64" i="2" s="1"/>
  <c r="O64" i="2"/>
  <c r="F65" i="2"/>
  <c r="J65" i="2" s="1"/>
  <c r="P65" i="2" s="1"/>
  <c r="R65" i="2" s="1"/>
  <c r="O65" i="2"/>
  <c r="F66" i="2"/>
  <c r="J66" i="2" s="1"/>
  <c r="P66" i="2" s="1"/>
  <c r="R66" i="2" s="1"/>
  <c r="L66" i="2"/>
  <c r="O66" i="2"/>
  <c r="F67" i="2"/>
  <c r="J67" i="2" s="1"/>
  <c r="P67" i="2" s="1"/>
  <c r="O67" i="2"/>
  <c r="F68" i="2"/>
  <c r="J68" i="2"/>
  <c r="O68" i="2"/>
  <c r="P68" i="2" s="1"/>
  <c r="R68" i="2" s="1"/>
  <c r="F69" i="2"/>
  <c r="J69" i="2"/>
  <c r="P69" i="2" s="1"/>
  <c r="R69" i="2" s="1"/>
  <c r="O69" i="2"/>
  <c r="F70" i="2"/>
  <c r="J70" i="2" s="1"/>
  <c r="P70" i="2" s="1"/>
  <c r="R70" i="2" s="1"/>
  <c r="O70" i="2"/>
  <c r="F71" i="2"/>
  <c r="J71" i="2" s="1"/>
  <c r="P71" i="2" s="1"/>
  <c r="R71" i="2" s="1"/>
  <c r="O71" i="2"/>
  <c r="F72" i="2"/>
  <c r="J72" i="2" s="1"/>
  <c r="P72" i="2" s="1"/>
  <c r="R72" i="2" s="1"/>
  <c r="O72" i="2"/>
  <c r="F73" i="2"/>
  <c r="J73" i="2"/>
  <c r="P73" i="2" s="1"/>
  <c r="R73" i="2" s="1"/>
  <c r="O73" i="2"/>
  <c r="F74" i="2"/>
  <c r="J74" i="2"/>
  <c r="P74" i="2" s="1"/>
  <c r="R74" i="2" s="1"/>
  <c r="O74" i="2"/>
  <c r="F75" i="2"/>
  <c r="J75" i="2"/>
  <c r="O75" i="2"/>
  <c r="P75" i="2"/>
  <c r="R75" i="2"/>
  <c r="F76" i="2"/>
  <c r="J76" i="2"/>
  <c r="O76" i="2"/>
  <c r="P76" i="2" s="1"/>
  <c r="R76" i="2" s="1"/>
  <c r="F77" i="2"/>
  <c r="J77" i="2"/>
  <c r="P77" i="2" s="1"/>
  <c r="R77" i="2" s="1"/>
  <c r="O77" i="2"/>
  <c r="F78" i="2"/>
  <c r="J78" i="2" s="1"/>
  <c r="P78" i="2" s="1"/>
  <c r="R78" i="2" s="1"/>
  <c r="O78" i="2"/>
  <c r="F79" i="2"/>
  <c r="J79" i="2" s="1"/>
  <c r="P79" i="2" s="1"/>
  <c r="R79" i="2" s="1"/>
  <c r="O79" i="2"/>
  <c r="F80" i="2"/>
  <c r="J80" i="2" s="1"/>
  <c r="P80" i="2" s="1"/>
  <c r="R80" i="2" s="1"/>
  <c r="O80" i="2"/>
  <c r="F81" i="2"/>
  <c r="J81" i="2"/>
  <c r="P81" i="2" s="1"/>
  <c r="R81" i="2" s="1"/>
  <c r="O81" i="2"/>
  <c r="F82" i="2"/>
  <c r="J82" i="2"/>
  <c r="P82" i="2" s="1"/>
  <c r="R82" i="2" s="1"/>
  <c r="O82" i="2"/>
  <c r="F83" i="2"/>
  <c r="J83" i="2"/>
  <c r="O83" i="2"/>
  <c r="P83" i="2"/>
  <c r="R83" i="2"/>
  <c r="F84" i="2"/>
  <c r="J84" i="2"/>
  <c r="O84" i="2"/>
  <c r="P84" i="2" s="1"/>
  <c r="R84" i="2" s="1"/>
  <c r="F85" i="2"/>
  <c r="J85" i="2"/>
  <c r="P85" i="2" s="1"/>
  <c r="R85" i="2" s="1"/>
  <c r="O85" i="2"/>
  <c r="F86" i="2"/>
  <c r="J86" i="2" s="1"/>
  <c r="P86" i="2" s="1"/>
  <c r="R86" i="2" s="1"/>
  <c r="O86" i="2"/>
  <c r="F87" i="2"/>
  <c r="J87" i="2" s="1"/>
  <c r="P87" i="2" s="1"/>
  <c r="R87" i="2" s="1"/>
  <c r="O87" i="2"/>
  <c r="F88" i="2"/>
  <c r="J88" i="2" s="1"/>
  <c r="P88" i="2" s="1"/>
  <c r="R88" i="2" s="1"/>
  <c r="O88" i="2"/>
  <c r="F89" i="2"/>
  <c r="J89" i="2"/>
  <c r="P89" i="2" s="1"/>
  <c r="R89" i="2" s="1"/>
  <c r="O89" i="2"/>
  <c r="F90" i="2"/>
  <c r="J90" i="2"/>
  <c r="P90" i="2" s="1"/>
  <c r="R90" i="2" s="1"/>
  <c r="O90" i="2"/>
  <c r="Q90" i="2"/>
  <c r="F91" i="2"/>
  <c r="Q91" i="2" s="1"/>
  <c r="O91" i="2"/>
  <c r="F92" i="2"/>
  <c r="J92" i="2" s="1"/>
  <c r="P92" i="2" s="1"/>
  <c r="R92" i="2" s="1"/>
  <c r="O92" i="2"/>
  <c r="F93" i="2"/>
  <c r="J93" i="2" s="1"/>
  <c r="P93" i="2" s="1"/>
  <c r="R93" i="2" s="1"/>
  <c r="O93" i="2"/>
  <c r="F94" i="2"/>
  <c r="J94" i="2" s="1"/>
  <c r="P94" i="2" s="1"/>
  <c r="R94" i="2" s="1"/>
  <c r="L94" i="2"/>
  <c r="O94" i="2"/>
  <c r="F95" i="2"/>
  <c r="J95" i="2" s="1"/>
  <c r="F96" i="2"/>
  <c r="J96" i="2"/>
  <c r="P96" i="2" s="1"/>
  <c r="R96" i="2" s="1"/>
  <c r="O96" i="2"/>
  <c r="F97" i="2"/>
  <c r="J97" i="2"/>
  <c r="P97" i="2" s="1"/>
  <c r="R97" i="2" s="1"/>
  <c r="O97" i="2"/>
  <c r="F98" i="2"/>
  <c r="J98" i="2" s="1"/>
  <c r="P98" i="2" s="1"/>
  <c r="R98" i="2" s="1"/>
  <c r="O98" i="2"/>
  <c r="F99" i="2"/>
  <c r="J99" i="2" s="1"/>
  <c r="P99" i="2" s="1"/>
  <c r="R99" i="2" s="1"/>
  <c r="O99" i="2"/>
  <c r="F100" i="2"/>
  <c r="J100" i="2" s="1"/>
  <c r="P100" i="2" s="1"/>
  <c r="R100" i="2" s="1"/>
  <c r="O100" i="2"/>
  <c r="F101" i="2"/>
  <c r="L101" i="2" s="1"/>
  <c r="O101" i="2" s="1"/>
  <c r="J101" i="2"/>
  <c r="F102" i="2"/>
  <c r="J102" i="2" s="1"/>
  <c r="P102" i="2" s="1"/>
  <c r="R102" i="2" s="1"/>
  <c r="O102" i="2"/>
  <c r="F103" i="2"/>
  <c r="J103" i="2" s="1"/>
  <c r="P103" i="2" s="1"/>
  <c r="R103" i="2" s="1"/>
  <c r="O103" i="2"/>
  <c r="F104" i="2"/>
  <c r="J104" i="2"/>
  <c r="P104" i="2" s="1"/>
  <c r="R104" i="2" s="1"/>
  <c r="O104" i="2"/>
  <c r="F105" i="2"/>
  <c r="J105" i="2"/>
  <c r="P105" i="2" s="1"/>
  <c r="R105" i="2" s="1"/>
  <c r="O105" i="2"/>
  <c r="F106" i="2"/>
  <c r="J106" i="2"/>
  <c r="O106" i="2"/>
  <c r="P106" i="2"/>
  <c r="R106" i="2"/>
  <c r="F107" i="2"/>
  <c r="J107" i="2"/>
  <c r="P107" i="2" s="1"/>
  <c r="R107" i="2" s="1"/>
  <c r="O107" i="2"/>
  <c r="F108" i="2"/>
  <c r="J108" i="2"/>
  <c r="P108" i="2" s="1"/>
  <c r="R108" i="2" s="1"/>
  <c r="O108" i="2"/>
  <c r="F109" i="2"/>
  <c r="J109" i="2" s="1"/>
  <c r="P109" i="2" s="1"/>
  <c r="O109" i="2"/>
  <c r="F110" i="2"/>
  <c r="J110" i="2"/>
  <c r="P110" i="2" s="1"/>
  <c r="R110" i="2" s="1"/>
  <c r="O110" i="2"/>
  <c r="F111" i="2"/>
  <c r="J111" i="2"/>
  <c r="P111" i="2" s="1"/>
  <c r="R111" i="2" s="1"/>
  <c r="O111" i="2"/>
  <c r="F112" i="2"/>
  <c r="J112" i="2" s="1"/>
  <c r="P112" i="2" s="1"/>
  <c r="R112" i="2" s="1"/>
  <c r="O112" i="2"/>
  <c r="F113" i="2"/>
  <c r="J113" i="2" s="1"/>
  <c r="P113" i="2" s="1"/>
  <c r="O113" i="2"/>
  <c r="F114" i="2"/>
  <c r="J114" i="2"/>
  <c r="P114" i="2" s="1"/>
  <c r="R114" i="2" s="1"/>
  <c r="O114" i="2"/>
  <c r="F115" i="2"/>
  <c r="J115" i="2" s="1"/>
  <c r="P115" i="2" s="1"/>
  <c r="R115" i="2" s="1"/>
  <c r="O115" i="2"/>
  <c r="F116" i="2"/>
  <c r="J116" i="2" s="1"/>
  <c r="P116" i="2" s="1"/>
  <c r="O116" i="2"/>
  <c r="F117" i="2"/>
  <c r="J117" i="2"/>
  <c r="P117" i="2" s="1"/>
  <c r="R117" i="2" s="1"/>
  <c r="O117" i="2"/>
  <c r="F118" i="2"/>
  <c r="J118" i="2" s="1"/>
  <c r="P118" i="2" s="1"/>
  <c r="O118" i="2"/>
  <c r="F119" i="2"/>
  <c r="J119" i="2"/>
  <c r="P119" i="2" s="1"/>
  <c r="R119" i="2" s="1"/>
  <c r="O119" i="2"/>
  <c r="F120" i="2"/>
  <c r="J120" i="2"/>
  <c r="P120" i="2" s="1"/>
  <c r="R120" i="2" s="1"/>
  <c r="O120" i="2"/>
  <c r="Q120" i="2"/>
  <c r="F121" i="2"/>
  <c r="J121" i="2"/>
  <c r="O121" i="2"/>
  <c r="P121" i="2"/>
  <c r="R121" i="2"/>
  <c r="F122" i="2"/>
  <c r="J122" i="2"/>
  <c r="P122" i="2" s="1"/>
  <c r="R122" i="2" s="1"/>
  <c r="L122" i="2"/>
  <c r="O122" i="2" s="1"/>
  <c r="G124" i="2"/>
  <c r="H124" i="2"/>
  <c r="I124" i="2"/>
  <c r="K124" i="2"/>
  <c r="M124" i="2"/>
  <c r="N124" i="2"/>
  <c r="F6" i="1"/>
  <c r="J6" i="1"/>
  <c r="P6" i="1" s="1"/>
  <c r="O6" i="1"/>
  <c r="Q6" i="1"/>
  <c r="F7" i="1"/>
  <c r="F17" i="1" s="1"/>
  <c r="J7" i="1"/>
  <c r="O7" i="1"/>
  <c r="P7" i="1"/>
  <c r="F8" i="1"/>
  <c r="Q8" i="1" s="1"/>
  <c r="J8" i="1"/>
  <c r="O8" i="1"/>
  <c r="P8" i="1"/>
  <c r="R8" i="1"/>
  <c r="F9" i="1"/>
  <c r="J9" i="1"/>
  <c r="P9" i="1" s="1"/>
  <c r="R9" i="1" s="1"/>
  <c r="O9" i="1"/>
  <c r="Q9" i="1"/>
  <c r="F10" i="1"/>
  <c r="J10" i="1"/>
  <c r="P10" i="1" s="1"/>
  <c r="R10" i="1" s="1"/>
  <c r="O10" i="1"/>
  <c r="Q10" i="1"/>
  <c r="F11" i="1"/>
  <c r="J11" i="1"/>
  <c r="P11" i="1" s="1"/>
  <c r="R11" i="1" s="1"/>
  <c r="O11" i="1"/>
  <c r="F12" i="1"/>
  <c r="J12" i="1" s="1"/>
  <c r="P12" i="1" s="1"/>
  <c r="R12" i="1" s="1"/>
  <c r="O12" i="1"/>
  <c r="F13" i="1"/>
  <c r="J13" i="1"/>
  <c r="P13" i="1" s="1"/>
  <c r="R13" i="1" s="1"/>
  <c r="O13" i="1"/>
  <c r="F14" i="1"/>
  <c r="J14" i="1"/>
  <c r="P14" i="1" s="1"/>
  <c r="O14" i="1"/>
  <c r="O17" i="1" s="1"/>
  <c r="R14" i="1"/>
  <c r="F15" i="1"/>
  <c r="J15" i="1"/>
  <c r="P15" i="1" s="1"/>
  <c r="R15" i="1" s="1"/>
  <c r="O15" i="1"/>
  <c r="Q15" i="1"/>
  <c r="G17" i="1"/>
  <c r="H17" i="1"/>
  <c r="I17" i="1"/>
  <c r="K17" i="1"/>
  <c r="L17" i="1"/>
  <c r="M17" i="1"/>
  <c r="N17" i="1"/>
  <c r="F20" i="1"/>
  <c r="J20" i="1"/>
  <c r="P20" i="1" s="1"/>
  <c r="R20" i="1" s="1"/>
  <c r="O20" i="1"/>
  <c r="Q20" i="1"/>
  <c r="F21" i="1"/>
  <c r="J21" i="1" s="1"/>
  <c r="O21" i="1"/>
  <c r="Q21" i="1"/>
  <c r="F22" i="1"/>
  <c r="F23" i="1"/>
  <c r="J23" i="1" s="1"/>
  <c r="N23" i="1"/>
  <c r="O23" i="1" s="1"/>
  <c r="F24" i="1"/>
  <c r="J24" i="1"/>
  <c r="O24" i="1"/>
  <c r="F25" i="1"/>
  <c r="J25" i="1"/>
  <c r="P25" i="1" s="1"/>
  <c r="R25" i="1" s="1"/>
  <c r="O25" i="1"/>
  <c r="F26" i="1"/>
  <c r="G26" i="1"/>
  <c r="H26" i="1"/>
  <c r="I26" i="1"/>
  <c r="K26" i="1"/>
  <c r="L26" i="1"/>
  <c r="M26" i="1"/>
  <c r="F28" i="1"/>
  <c r="J28" i="1"/>
  <c r="O28" i="1"/>
  <c r="P28" i="1"/>
  <c r="F29" i="1"/>
  <c r="G30" i="1"/>
  <c r="H30" i="1"/>
  <c r="I30" i="1"/>
  <c r="K30" i="1"/>
  <c r="M30" i="1"/>
  <c r="Q30" i="1"/>
  <c r="F33" i="1"/>
  <c r="J33" i="1"/>
  <c r="O33" i="1"/>
  <c r="O35" i="1" s="1"/>
  <c r="Q33" i="1"/>
  <c r="F34" i="1"/>
  <c r="J34" i="1" s="1"/>
  <c r="P34" i="1" s="1"/>
  <c r="O34" i="1"/>
  <c r="Q34" i="1"/>
  <c r="F35" i="1"/>
  <c r="G35" i="1"/>
  <c r="H35" i="1"/>
  <c r="I35" i="1"/>
  <c r="K35" i="1"/>
  <c r="L35" i="1"/>
  <c r="M35" i="1"/>
  <c r="N35" i="1"/>
  <c r="F38" i="1"/>
  <c r="J38" i="1"/>
  <c r="O38" i="1"/>
  <c r="P38" i="1"/>
  <c r="F39" i="1"/>
  <c r="G39" i="1"/>
  <c r="H39" i="1"/>
  <c r="I39" i="1"/>
  <c r="J39" i="1"/>
  <c r="K39" i="1"/>
  <c r="L39" i="1"/>
  <c r="M39" i="1"/>
  <c r="N39" i="1"/>
  <c r="O39" i="1"/>
  <c r="Q39" i="1"/>
  <c r="F42" i="1"/>
  <c r="J42" i="1"/>
  <c r="O42" i="1"/>
  <c r="F43" i="1"/>
  <c r="J43" i="1"/>
  <c r="O43" i="1"/>
  <c r="P43" i="1"/>
  <c r="R43" i="1" s="1"/>
  <c r="F44" i="1"/>
  <c r="G44" i="1"/>
  <c r="H44" i="1"/>
  <c r="I44" i="1"/>
  <c r="J44" i="1"/>
  <c r="K44" i="1"/>
  <c r="L44" i="1"/>
  <c r="M44" i="1"/>
  <c r="N44" i="1"/>
  <c r="O44" i="1"/>
  <c r="F47" i="1"/>
  <c r="L47" i="1" s="1"/>
  <c r="J47" i="1"/>
  <c r="N47" i="1"/>
  <c r="F48" i="1"/>
  <c r="G48" i="1"/>
  <c r="H48" i="1"/>
  <c r="I48" i="1"/>
  <c r="K48" i="1"/>
  <c r="M48" i="1"/>
  <c r="N48" i="1"/>
  <c r="Q48" i="1"/>
  <c r="F53" i="1"/>
  <c r="Q53" i="1" s="1"/>
  <c r="Q57" i="1" s="1"/>
  <c r="O53" i="1"/>
  <c r="F54" i="1"/>
  <c r="J54" i="1"/>
  <c r="P54" i="1" s="1"/>
  <c r="R54" i="1" s="1"/>
  <c r="O54" i="1"/>
  <c r="R55" i="1"/>
  <c r="F56" i="1"/>
  <c r="J56" i="1"/>
  <c r="P56" i="1" s="1"/>
  <c r="R56" i="1" s="1"/>
  <c r="O56" i="1"/>
  <c r="F57" i="1"/>
  <c r="G57" i="1"/>
  <c r="H57" i="1"/>
  <c r="I57" i="1"/>
  <c r="K57" i="1"/>
  <c r="L57" i="1"/>
  <c r="M57" i="1"/>
  <c r="N57" i="1"/>
  <c r="O57" i="1"/>
  <c r="F60" i="1"/>
  <c r="J60" i="1"/>
  <c r="P60" i="1" s="1"/>
  <c r="R60" i="1" s="1"/>
  <c r="O60" i="1"/>
  <c r="Q60" i="1"/>
  <c r="F61" i="1"/>
  <c r="L61" i="1" s="1"/>
  <c r="J61" i="1"/>
  <c r="N61" i="1"/>
  <c r="F62" i="1"/>
  <c r="L62" i="1"/>
  <c r="F63" i="1"/>
  <c r="L63" i="1" s="1"/>
  <c r="O63" i="1" s="1"/>
  <c r="J63" i="1"/>
  <c r="P63" i="1" s="1"/>
  <c r="R63" i="1" s="1"/>
  <c r="N63" i="1"/>
  <c r="G64" i="1"/>
  <c r="H64" i="1"/>
  <c r="I64" i="1"/>
  <c r="K64" i="1"/>
  <c r="M64" i="1"/>
  <c r="Q64" i="1"/>
  <c r="F67" i="1"/>
  <c r="J67" i="1"/>
  <c r="O67" i="1"/>
  <c r="Q67" i="1"/>
  <c r="F68" i="1"/>
  <c r="J68" i="1"/>
  <c r="P68" i="1" s="1"/>
  <c r="R68" i="1" s="1"/>
  <c r="O68" i="1"/>
  <c r="F69" i="1"/>
  <c r="J69" i="1"/>
  <c r="L69" i="1"/>
  <c r="N69" i="1"/>
  <c r="O69" i="1"/>
  <c r="F70" i="1"/>
  <c r="J70" i="1" s="1"/>
  <c r="P70" i="1" s="1"/>
  <c r="R70" i="1" s="1"/>
  <c r="O70" i="1"/>
  <c r="F71" i="1"/>
  <c r="F72" i="1"/>
  <c r="L72" i="1" s="1"/>
  <c r="O72" i="1" s="1"/>
  <c r="J72" i="1"/>
  <c r="N72" i="1"/>
  <c r="F73" i="1"/>
  <c r="J73" i="1" s="1"/>
  <c r="F74" i="1"/>
  <c r="J74" i="1"/>
  <c r="N74" i="1"/>
  <c r="O74" i="1" s="1"/>
  <c r="P74" i="1"/>
  <c r="R74" i="1" s="1"/>
  <c r="F75" i="1"/>
  <c r="J75" i="1" s="1"/>
  <c r="P75" i="1" s="1"/>
  <c r="O75" i="1"/>
  <c r="R75" i="1"/>
  <c r="F76" i="1"/>
  <c r="L76" i="1" s="1"/>
  <c r="O76" i="1" s="1"/>
  <c r="J76" i="1"/>
  <c r="P76" i="1" s="1"/>
  <c r="R76" i="1" s="1"/>
  <c r="F77" i="1"/>
  <c r="N77" i="1" s="1"/>
  <c r="O77" i="1" s="1"/>
  <c r="J77" i="1"/>
  <c r="G78" i="1"/>
  <c r="H78" i="1"/>
  <c r="I78" i="1"/>
  <c r="K78" i="1"/>
  <c r="M78" i="1"/>
  <c r="Q78" i="1"/>
  <c r="F81" i="1"/>
  <c r="O81" i="1"/>
  <c r="F82" i="1"/>
  <c r="J82" i="1" s="1"/>
  <c r="O82" i="1"/>
  <c r="F83" i="1"/>
  <c r="J83" i="1" s="1"/>
  <c r="P83" i="1" s="1"/>
  <c r="R83" i="1" s="1"/>
  <c r="O83" i="1"/>
  <c r="Q83" i="1"/>
  <c r="F84" i="1"/>
  <c r="N84" i="1" s="1"/>
  <c r="J84" i="1"/>
  <c r="L84" i="1"/>
  <c r="F85" i="1"/>
  <c r="F86" i="1"/>
  <c r="L86" i="1"/>
  <c r="F87" i="1"/>
  <c r="L87" i="1" s="1"/>
  <c r="J87" i="1"/>
  <c r="N87" i="1"/>
  <c r="G88" i="1"/>
  <c r="H88" i="1"/>
  <c r="I88" i="1"/>
  <c r="K88" i="1"/>
  <c r="M88" i="1"/>
  <c r="F91" i="1"/>
  <c r="J91" i="1"/>
  <c r="P91" i="1" s="1"/>
  <c r="R91" i="1" s="1"/>
  <c r="R92" i="1" s="1"/>
  <c r="O91" i="1"/>
  <c r="F92" i="1"/>
  <c r="G92" i="1"/>
  <c r="H92" i="1"/>
  <c r="I92" i="1"/>
  <c r="J92" i="1"/>
  <c r="K92" i="1"/>
  <c r="L92" i="1"/>
  <c r="M92" i="1"/>
  <c r="N92" i="1"/>
  <c r="O92" i="1"/>
  <c r="Q92" i="1"/>
  <c r="F95" i="1"/>
  <c r="F96" i="1" s="1"/>
  <c r="O95" i="1"/>
  <c r="Q95" i="1"/>
  <c r="Q96" i="1" s="1"/>
  <c r="G96" i="1"/>
  <c r="H96" i="1"/>
  <c r="I96" i="1"/>
  <c r="K96" i="1"/>
  <c r="L96" i="1"/>
  <c r="M96" i="1"/>
  <c r="N96" i="1"/>
  <c r="O96" i="1"/>
  <c r="F99" i="1"/>
  <c r="O99" i="1"/>
  <c r="F100" i="1"/>
  <c r="J100" i="1"/>
  <c r="O100" i="1"/>
  <c r="Q100" i="1"/>
  <c r="G101" i="1"/>
  <c r="H101" i="1"/>
  <c r="I101" i="1"/>
  <c r="K101" i="1"/>
  <c r="L101" i="1"/>
  <c r="M101" i="1"/>
  <c r="N101" i="1"/>
  <c r="F105" i="1"/>
  <c r="J105" i="1"/>
  <c r="O105" i="1"/>
  <c r="F106" i="1"/>
  <c r="J106" i="1"/>
  <c r="O106" i="1"/>
  <c r="O109" i="1" s="1"/>
  <c r="F107" i="1"/>
  <c r="J107" i="1"/>
  <c r="P107" i="1" s="1"/>
  <c r="R107" i="1" s="1"/>
  <c r="O107" i="1"/>
  <c r="F108" i="1"/>
  <c r="O108" i="1"/>
  <c r="G109" i="1"/>
  <c r="H109" i="1"/>
  <c r="I109" i="1"/>
  <c r="K109" i="1"/>
  <c r="L109" i="1"/>
  <c r="M109" i="1"/>
  <c r="N109" i="1"/>
  <c r="Q109" i="1"/>
  <c r="F112" i="1"/>
  <c r="O112" i="1"/>
  <c r="F113" i="1"/>
  <c r="N113" i="1" s="1"/>
  <c r="J113" i="1"/>
  <c r="F114" i="1"/>
  <c r="J114" i="1" s="1"/>
  <c r="P114" i="1" s="1"/>
  <c r="R114" i="1" s="1"/>
  <c r="O114" i="1"/>
  <c r="F115" i="1"/>
  <c r="G116" i="1"/>
  <c r="H116" i="1"/>
  <c r="I116" i="1"/>
  <c r="K116" i="1"/>
  <c r="M116" i="1"/>
  <c r="Q116" i="1"/>
  <c r="F119" i="1"/>
  <c r="J119" i="1" s="1"/>
  <c r="O119" i="1"/>
  <c r="Q119" i="1"/>
  <c r="Q122" i="1" s="1"/>
  <c r="F120" i="1"/>
  <c r="J120" i="1" s="1"/>
  <c r="F121" i="1"/>
  <c r="N121" i="1" s="1"/>
  <c r="J121" i="1"/>
  <c r="L121" i="1"/>
  <c r="O121" i="1" s="1"/>
  <c r="P121" i="1"/>
  <c r="R121" i="1" s="1"/>
  <c r="F122" i="1"/>
  <c r="G122" i="1"/>
  <c r="H122" i="1"/>
  <c r="I122" i="1"/>
  <c r="K122" i="1"/>
  <c r="M122" i="1"/>
  <c r="F125" i="1"/>
  <c r="L125" i="1" s="1"/>
  <c r="J125" i="1"/>
  <c r="N125" i="1"/>
  <c r="N127" i="1" s="1"/>
  <c r="F126" i="1"/>
  <c r="J126" i="1"/>
  <c r="O126" i="1"/>
  <c r="F127" i="1"/>
  <c r="G127" i="1"/>
  <c r="H127" i="1"/>
  <c r="I127" i="1"/>
  <c r="K127" i="1"/>
  <c r="M127" i="1"/>
  <c r="Q127" i="1"/>
  <c r="F130" i="1"/>
  <c r="O130" i="1"/>
  <c r="F131" i="1"/>
  <c r="J131" i="1"/>
  <c r="L131" i="1"/>
  <c r="L132" i="1" s="1"/>
  <c r="N131" i="1"/>
  <c r="G132" i="1"/>
  <c r="H132" i="1"/>
  <c r="I132" i="1"/>
  <c r="K132" i="1"/>
  <c r="M132" i="1"/>
  <c r="N132" i="1"/>
  <c r="F135" i="1"/>
  <c r="G136" i="1"/>
  <c r="H136" i="1"/>
  <c r="I136" i="1"/>
  <c r="K136" i="1"/>
  <c r="M136" i="1"/>
  <c r="Q136" i="1"/>
  <c r="F139" i="1"/>
  <c r="J139" i="1"/>
  <c r="J140" i="1" s="1"/>
  <c r="L139" i="1"/>
  <c r="L140" i="1" s="1"/>
  <c r="N139" i="1"/>
  <c r="F140" i="1"/>
  <c r="G140" i="1"/>
  <c r="H140" i="1"/>
  <c r="I140" i="1"/>
  <c r="K140" i="1"/>
  <c r="M140" i="1"/>
  <c r="N140" i="1"/>
  <c r="Q140" i="1"/>
  <c r="F143" i="1"/>
  <c r="O143" i="1"/>
  <c r="F144" i="1"/>
  <c r="L144" i="1" s="1"/>
  <c r="G145" i="1"/>
  <c r="H145" i="1"/>
  <c r="I145" i="1"/>
  <c r="K145" i="1"/>
  <c r="M145" i="1"/>
  <c r="F148" i="1"/>
  <c r="J148" i="1" s="1"/>
  <c r="F149" i="1"/>
  <c r="F150" i="1"/>
  <c r="L150" i="1" s="1"/>
  <c r="O150" i="1" s="1"/>
  <c r="J150" i="1"/>
  <c r="P150" i="1" s="1"/>
  <c r="R150" i="1" s="1"/>
  <c r="N150" i="1"/>
  <c r="F151" i="1"/>
  <c r="L151" i="1" s="1"/>
  <c r="G152" i="1"/>
  <c r="H152" i="1"/>
  <c r="I152" i="1"/>
  <c r="K152" i="1"/>
  <c r="M152" i="1"/>
  <c r="Q152" i="1"/>
  <c r="F155" i="1"/>
  <c r="J155" i="1" s="1"/>
  <c r="O155" i="1"/>
  <c r="Q155" i="1"/>
  <c r="F156" i="1"/>
  <c r="F157" i="1"/>
  <c r="N157" i="1" s="1"/>
  <c r="O157" i="1" s="1"/>
  <c r="J157" i="1"/>
  <c r="G158" i="1"/>
  <c r="H158" i="1"/>
  <c r="I158" i="1"/>
  <c r="K158" i="1"/>
  <c r="M158" i="1"/>
  <c r="Q158" i="1"/>
  <c r="F161" i="1"/>
  <c r="J161" i="1" s="1"/>
  <c r="O161" i="1"/>
  <c r="Q161" i="1"/>
  <c r="F162" i="1"/>
  <c r="O162" i="1"/>
  <c r="F163" i="1"/>
  <c r="L163" i="1"/>
  <c r="F164" i="1"/>
  <c r="L164" i="1" s="1"/>
  <c r="O164" i="1" s="1"/>
  <c r="J164" i="1"/>
  <c r="N164" i="1"/>
  <c r="F165" i="1"/>
  <c r="J165" i="1"/>
  <c r="L165" i="1"/>
  <c r="O165" i="1" s="1"/>
  <c r="N165" i="1"/>
  <c r="G166" i="1"/>
  <c r="H166" i="1"/>
  <c r="I166" i="1"/>
  <c r="K166" i="1"/>
  <c r="M166" i="1"/>
  <c r="F169" i="1"/>
  <c r="J169" i="1" s="1"/>
  <c r="O169" i="1"/>
  <c r="F170" i="1"/>
  <c r="L170" i="1" s="1"/>
  <c r="J170" i="1"/>
  <c r="N170" i="1"/>
  <c r="F171" i="1"/>
  <c r="J171" i="1"/>
  <c r="N171" i="1"/>
  <c r="O171" i="1" s="1"/>
  <c r="P171" i="1" s="1"/>
  <c r="R171" i="1" s="1"/>
  <c r="F172" i="1"/>
  <c r="J172" i="1" s="1"/>
  <c r="P172" i="1" s="1"/>
  <c r="O172" i="1"/>
  <c r="R172" i="1"/>
  <c r="F173" i="1"/>
  <c r="L173" i="1" s="1"/>
  <c r="O173" i="1" s="1"/>
  <c r="J173" i="1"/>
  <c r="F174" i="1"/>
  <c r="J174" i="1"/>
  <c r="P174" i="1" s="1"/>
  <c r="R174" i="1" s="1"/>
  <c r="L174" i="1"/>
  <c r="O174" i="1"/>
  <c r="F175" i="1"/>
  <c r="J175" i="1" s="1"/>
  <c r="P175" i="1" s="1"/>
  <c r="R175" i="1" s="1"/>
  <c r="O175" i="1"/>
  <c r="F176" i="1"/>
  <c r="F177" i="1"/>
  <c r="G177" i="1"/>
  <c r="H177" i="1"/>
  <c r="I177" i="1"/>
  <c r="K177" i="1"/>
  <c r="M177" i="1"/>
  <c r="Q177" i="1"/>
  <c r="F180" i="1"/>
  <c r="J180" i="1" s="1"/>
  <c r="N180" i="1"/>
  <c r="N181" i="1" s="1"/>
  <c r="F181" i="1"/>
  <c r="G181" i="1"/>
  <c r="H181" i="1"/>
  <c r="I181" i="1"/>
  <c r="K181" i="1"/>
  <c r="M181" i="1"/>
  <c r="Q181" i="1"/>
  <c r="F184" i="1"/>
  <c r="L184" i="1" s="1"/>
  <c r="J184" i="1"/>
  <c r="N184" i="1"/>
  <c r="F185" i="1"/>
  <c r="F186" i="1"/>
  <c r="J186" i="1"/>
  <c r="L186" i="1"/>
  <c r="O186" i="1" s="1"/>
  <c r="P186" i="1" s="1"/>
  <c r="R186" i="1" s="1"/>
  <c r="N186" i="1"/>
  <c r="F187" i="1"/>
  <c r="J187" i="1"/>
  <c r="L187" i="1"/>
  <c r="O187" i="1" s="1"/>
  <c r="P187" i="1" s="1"/>
  <c r="R187" i="1" s="1"/>
  <c r="N187" i="1"/>
  <c r="G188" i="1"/>
  <c r="H188" i="1"/>
  <c r="I188" i="1"/>
  <c r="K188" i="1"/>
  <c r="M188" i="1"/>
  <c r="Q188" i="1"/>
  <c r="F191" i="1"/>
  <c r="O191" i="1"/>
  <c r="F192" i="1"/>
  <c r="L192" i="1"/>
  <c r="F193" i="1"/>
  <c r="J193" i="1"/>
  <c r="L193" i="1"/>
  <c r="O193" i="1" s="1"/>
  <c r="P193" i="1" s="1"/>
  <c r="R193" i="1" s="1"/>
  <c r="N193" i="1"/>
  <c r="F194" i="1"/>
  <c r="J194" i="1"/>
  <c r="L194" i="1"/>
  <c r="O194" i="1" s="1"/>
  <c r="P194" i="1" s="1"/>
  <c r="R194" i="1" s="1"/>
  <c r="N194" i="1"/>
  <c r="F195" i="1"/>
  <c r="J195" i="1" s="1"/>
  <c r="N195" i="1"/>
  <c r="F196" i="1"/>
  <c r="F197" i="1"/>
  <c r="N197" i="1" s="1"/>
  <c r="J197" i="1"/>
  <c r="L197" i="1"/>
  <c r="F198" i="1"/>
  <c r="L198" i="1"/>
  <c r="F199" i="1"/>
  <c r="J199" i="1"/>
  <c r="L199" i="1"/>
  <c r="O199" i="1" s="1"/>
  <c r="N199" i="1"/>
  <c r="F200" i="1"/>
  <c r="N200" i="1" s="1"/>
  <c r="J200" i="1"/>
  <c r="L200" i="1"/>
  <c r="F201" i="1"/>
  <c r="J201" i="1"/>
  <c r="P201" i="1" s="1"/>
  <c r="R201" i="1" s="1"/>
  <c r="L201" i="1"/>
  <c r="N201" i="1"/>
  <c r="O201" i="1"/>
  <c r="F202" i="1"/>
  <c r="J202" i="1"/>
  <c r="L202" i="1"/>
  <c r="O202" i="1" s="1"/>
  <c r="P202" i="1" s="1"/>
  <c r="R202" i="1" s="1"/>
  <c r="N202" i="1"/>
  <c r="F203" i="1"/>
  <c r="J203" i="1" s="1"/>
  <c r="L203" i="1"/>
  <c r="F204" i="1"/>
  <c r="L204" i="1" s="1"/>
  <c r="O204" i="1" s="1"/>
  <c r="F205" i="1"/>
  <c r="J205" i="1" s="1"/>
  <c r="N205" i="1"/>
  <c r="F206" i="1"/>
  <c r="G206" i="1"/>
  <c r="H206" i="1"/>
  <c r="I206" i="1"/>
  <c r="K206" i="1"/>
  <c r="M206" i="1"/>
  <c r="F209" i="1"/>
  <c r="J209" i="1" s="1"/>
  <c r="N209" i="1"/>
  <c r="N210" i="1" s="1"/>
  <c r="G210" i="1"/>
  <c r="H210" i="1"/>
  <c r="I210" i="1"/>
  <c r="K210" i="1"/>
  <c r="M210" i="1"/>
  <c r="Q210" i="1"/>
  <c r="F213" i="1"/>
  <c r="J213" i="1"/>
  <c r="P213" i="1" s="1"/>
  <c r="L213" i="1"/>
  <c r="N213" i="1"/>
  <c r="O213" i="1"/>
  <c r="F214" i="1"/>
  <c r="F215" i="1" s="1"/>
  <c r="G215" i="1"/>
  <c r="H215" i="1"/>
  <c r="I215" i="1"/>
  <c r="K215" i="1"/>
  <c r="M215" i="1"/>
  <c r="Q215" i="1"/>
  <c r="F220" i="1"/>
  <c r="L220" i="1" s="1"/>
  <c r="J220" i="1"/>
  <c r="F221" i="1"/>
  <c r="N221" i="1" s="1"/>
  <c r="J221" i="1"/>
  <c r="L221" i="1"/>
  <c r="O221" i="1" s="1"/>
  <c r="P221" i="1" s="1"/>
  <c r="R221" i="1" s="1"/>
  <c r="F222" i="1"/>
  <c r="J222" i="1" s="1"/>
  <c r="P222" i="1" s="1"/>
  <c r="R222" i="1" s="1"/>
  <c r="L222" i="1"/>
  <c r="O222" i="1" s="1"/>
  <c r="N222" i="1"/>
  <c r="F223" i="1"/>
  <c r="J223" i="1"/>
  <c r="P223" i="1" s="1"/>
  <c r="R223" i="1" s="1"/>
  <c r="L223" i="1"/>
  <c r="N223" i="1"/>
  <c r="O223" i="1"/>
  <c r="F224" i="1"/>
  <c r="G224" i="1"/>
  <c r="H224" i="1"/>
  <c r="I224" i="1"/>
  <c r="K224" i="1"/>
  <c r="M224" i="1"/>
  <c r="Q224" i="1"/>
  <c r="F227" i="1"/>
  <c r="J227" i="1" s="1"/>
  <c r="O227" i="1"/>
  <c r="F228" i="1"/>
  <c r="J228" i="1" s="1"/>
  <c r="P228" i="1" s="1"/>
  <c r="R228" i="1" s="1"/>
  <c r="N228" i="1"/>
  <c r="O228" i="1"/>
  <c r="F229" i="1"/>
  <c r="J229" i="1" s="1"/>
  <c r="F230" i="1"/>
  <c r="J230" i="1"/>
  <c r="P230" i="1" s="1"/>
  <c r="R230" i="1" s="1"/>
  <c r="O230" i="1"/>
  <c r="G231" i="1"/>
  <c r="H231" i="1"/>
  <c r="I231" i="1"/>
  <c r="K231" i="1"/>
  <c r="M231" i="1"/>
  <c r="Q231" i="1"/>
  <c r="F234" i="1"/>
  <c r="J234" i="1"/>
  <c r="P234" i="1" s="1"/>
  <c r="L234" i="1"/>
  <c r="N234" i="1"/>
  <c r="O234" i="1"/>
  <c r="O236" i="1" s="1"/>
  <c r="F235" i="1"/>
  <c r="J235" i="1" s="1"/>
  <c r="P235" i="1" s="1"/>
  <c r="R235" i="1" s="1"/>
  <c r="O235" i="1"/>
  <c r="G236" i="1"/>
  <c r="H236" i="1"/>
  <c r="I236" i="1"/>
  <c r="K236" i="1"/>
  <c r="L236" i="1"/>
  <c r="M236" i="1"/>
  <c r="N236" i="1"/>
  <c r="Q236" i="1"/>
  <c r="F239" i="1"/>
  <c r="J239" i="1" s="1"/>
  <c r="L239" i="1"/>
  <c r="O239" i="1" s="1"/>
  <c r="N239" i="1"/>
  <c r="F240" i="1"/>
  <c r="J240" i="1"/>
  <c r="O240" i="1"/>
  <c r="P240" i="1"/>
  <c r="R240" i="1"/>
  <c r="F241" i="1"/>
  <c r="J241" i="1"/>
  <c r="N241" i="1"/>
  <c r="O241" i="1" s="1"/>
  <c r="P241" i="1" s="1"/>
  <c r="R241" i="1" s="1"/>
  <c r="F242" i="1"/>
  <c r="L242" i="1" s="1"/>
  <c r="J242" i="1"/>
  <c r="F243" i="1"/>
  <c r="N243" i="1" s="1"/>
  <c r="J243" i="1"/>
  <c r="L243" i="1"/>
  <c r="O243" i="1" s="1"/>
  <c r="P243" i="1" s="1"/>
  <c r="R243" i="1" s="1"/>
  <c r="F244" i="1"/>
  <c r="J244" i="1" s="1"/>
  <c r="L244" i="1"/>
  <c r="O244" i="1" s="1"/>
  <c r="N244" i="1"/>
  <c r="F245" i="1"/>
  <c r="J245" i="1"/>
  <c r="P245" i="1" s="1"/>
  <c r="R245" i="1" s="1"/>
  <c r="L245" i="1"/>
  <c r="N245" i="1"/>
  <c r="O245" i="1"/>
  <c r="F246" i="1"/>
  <c r="J246" i="1" s="1"/>
  <c r="F247" i="1"/>
  <c r="J247" i="1"/>
  <c r="L247" i="1"/>
  <c r="N247" i="1"/>
  <c r="O247" i="1" s="1"/>
  <c r="F248" i="1"/>
  <c r="J248" i="1"/>
  <c r="L248" i="1"/>
  <c r="O248" i="1" s="1"/>
  <c r="P248" i="1" s="1"/>
  <c r="R248" i="1" s="1"/>
  <c r="N248" i="1"/>
  <c r="G249" i="1"/>
  <c r="H249" i="1"/>
  <c r="I249" i="1"/>
  <c r="K249" i="1"/>
  <c r="M249" i="1"/>
  <c r="Q249" i="1"/>
  <c r="F257" i="1"/>
  <c r="J257" i="1" s="1"/>
  <c r="N257" i="1"/>
  <c r="F258" i="1"/>
  <c r="J258" i="1"/>
  <c r="P258" i="1" s="1"/>
  <c r="R258" i="1" s="1"/>
  <c r="O258" i="1"/>
  <c r="F259" i="1"/>
  <c r="J259" i="1"/>
  <c r="N259" i="1"/>
  <c r="O259" i="1" s="1"/>
  <c r="P259" i="1" s="1"/>
  <c r="R259" i="1" s="1"/>
  <c r="F260" i="1"/>
  <c r="L260" i="1" s="1"/>
  <c r="J260" i="1"/>
  <c r="G261" i="1"/>
  <c r="H261" i="1"/>
  <c r="I261" i="1"/>
  <c r="K261" i="1"/>
  <c r="M261" i="1"/>
  <c r="Q261" i="1"/>
  <c r="F264" i="1"/>
  <c r="F265" i="1" s="1"/>
  <c r="O264" i="1"/>
  <c r="O265" i="1" s="1"/>
  <c r="G265" i="1"/>
  <c r="H265" i="1"/>
  <c r="I265" i="1"/>
  <c r="K265" i="1"/>
  <c r="L265" i="1"/>
  <c r="M265" i="1"/>
  <c r="N265" i="1"/>
  <c r="F268" i="1"/>
  <c r="J268" i="1"/>
  <c r="L268" i="1"/>
  <c r="O268" i="1" s="1"/>
  <c r="Q268" i="1"/>
  <c r="Q277" i="1" s="1"/>
  <c r="F269" i="1"/>
  <c r="F277" i="1" s="1"/>
  <c r="N269" i="1"/>
  <c r="F270" i="1"/>
  <c r="J270" i="1"/>
  <c r="N270" i="1"/>
  <c r="O270" i="1"/>
  <c r="P270" i="1"/>
  <c r="R270" i="1" s="1"/>
  <c r="F271" i="1"/>
  <c r="J271" i="1"/>
  <c r="P271" i="1" s="1"/>
  <c r="R271" i="1" s="1"/>
  <c r="O271" i="1"/>
  <c r="Q271" i="1"/>
  <c r="F272" i="1"/>
  <c r="J272" i="1" s="1"/>
  <c r="F273" i="1"/>
  <c r="N273" i="1" s="1"/>
  <c r="J273" i="1"/>
  <c r="L273" i="1"/>
  <c r="O273" i="1" s="1"/>
  <c r="P273" i="1" s="1"/>
  <c r="R273" i="1" s="1"/>
  <c r="F274" i="1"/>
  <c r="J274" i="1" s="1"/>
  <c r="N274" i="1"/>
  <c r="F275" i="1"/>
  <c r="J275" i="1"/>
  <c r="P275" i="1" s="1"/>
  <c r="R275" i="1" s="1"/>
  <c r="L275" i="1"/>
  <c r="N275" i="1"/>
  <c r="O275" i="1"/>
  <c r="F276" i="1"/>
  <c r="J276" i="1" s="1"/>
  <c r="G277" i="1"/>
  <c r="H277" i="1"/>
  <c r="I277" i="1"/>
  <c r="K277" i="1"/>
  <c r="M277" i="1"/>
  <c r="F280" i="1"/>
  <c r="N280" i="1" s="1"/>
  <c r="J280" i="1"/>
  <c r="J281" i="1" s="1"/>
  <c r="F281" i="1"/>
  <c r="G281" i="1"/>
  <c r="H281" i="1"/>
  <c r="I281" i="1"/>
  <c r="K281" i="1"/>
  <c r="L281" i="1"/>
  <c r="M281" i="1"/>
  <c r="Q281" i="1"/>
  <c r="G284" i="1"/>
  <c r="H284" i="1"/>
  <c r="I284" i="1"/>
  <c r="K284" i="1"/>
  <c r="K309" i="1" s="1"/>
  <c r="M284" i="1"/>
  <c r="F287" i="1"/>
  <c r="F304" i="1" s="1"/>
  <c r="O287" i="1"/>
  <c r="F288" i="1"/>
  <c r="J288" i="1" s="1"/>
  <c r="P288" i="1" s="1"/>
  <c r="R288" i="1" s="1"/>
  <c r="O288" i="1"/>
  <c r="F289" i="1"/>
  <c r="J289" i="1"/>
  <c r="O289" i="1"/>
  <c r="P289" i="1" s="1"/>
  <c r="R289" i="1" s="1"/>
  <c r="F290" i="1"/>
  <c r="J290" i="1"/>
  <c r="P290" i="1" s="1"/>
  <c r="R290" i="1" s="1"/>
  <c r="O290" i="1"/>
  <c r="F291" i="1"/>
  <c r="J291" i="1" s="1"/>
  <c r="P291" i="1" s="1"/>
  <c r="R291" i="1" s="1"/>
  <c r="O291" i="1"/>
  <c r="F292" i="1"/>
  <c r="J292" i="1"/>
  <c r="O292" i="1"/>
  <c r="P292" i="1"/>
  <c r="R292" i="1" s="1"/>
  <c r="F293" i="1"/>
  <c r="J293" i="1" s="1"/>
  <c r="P293" i="1" s="1"/>
  <c r="R293" i="1" s="1"/>
  <c r="O293" i="1"/>
  <c r="F294" i="1"/>
  <c r="J294" i="1"/>
  <c r="P294" i="1" s="1"/>
  <c r="R294" i="1" s="1"/>
  <c r="O294" i="1"/>
  <c r="F295" i="1"/>
  <c r="J295" i="1" s="1"/>
  <c r="P295" i="1" s="1"/>
  <c r="R295" i="1" s="1"/>
  <c r="O295" i="1"/>
  <c r="F296" i="1"/>
  <c r="J296" i="1" s="1"/>
  <c r="P296" i="1" s="1"/>
  <c r="R296" i="1" s="1"/>
  <c r="O296" i="1"/>
  <c r="F297" i="1"/>
  <c r="J297" i="1"/>
  <c r="O297" i="1"/>
  <c r="P297" i="1" s="1"/>
  <c r="R297" i="1" s="1"/>
  <c r="F298" i="1"/>
  <c r="J298" i="1"/>
  <c r="P298" i="1" s="1"/>
  <c r="R298" i="1" s="1"/>
  <c r="O298" i="1"/>
  <c r="F299" i="1"/>
  <c r="J299" i="1" s="1"/>
  <c r="P299" i="1" s="1"/>
  <c r="R299" i="1" s="1"/>
  <c r="O299" i="1"/>
  <c r="F300" i="1"/>
  <c r="J300" i="1"/>
  <c r="O300" i="1"/>
  <c r="P300" i="1"/>
  <c r="R300" i="1" s="1"/>
  <c r="F301" i="1"/>
  <c r="J301" i="1" s="1"/>
  <c r="P301" i="1" s="1"/>
  <c r="R301" i="1" s="1"/>
  <c r="O301" i="1"/>
  <c r="F302" i="1"/>
  <c r="J302" i="1"/>
  <c r="P302" i="1" s="1"/>
  <c r="R302" i="1" s="1"/>
  <c r="O302" i="1"/>
  <c r="F303" i="1"/>
  <c r="J303" i="1" s="1"/>
  <c r="P303" i="1" s="1"/>
  <c r="R303" i="1" s="1"/>
  <c r="O303" i="1"/>
  <c r="G304" i="1"/>
  <c r="G309" i="1" s="1"/>
  <c r="H304" i="1"/>
  <c r="I304" i="1"/>
  <c r="I309" i="1" s="1"/>
  <c r="K304" i="1"/>
  <c r="L304" i="1"/>
  <c r="M304" i="1"/>
  <c r="M309" i="1" s="1"/>
  <c r="N304" i="1"/>
  <c r="Q304" i="1"/>
  <c r="H309" i="1"/>
  <c r="W10" i="4" l="1"/>
  <c r="V10" i="4"/>
  <c r="W16" i="4"/>
  <c r="Y16" i="4" s="1"/>
  <c r="W11" i="4"/>
  <c r="Y11" i="4" s="1"/>
  <c r="O25" i="4"/>
  <c r="W22" i="4"/>
  <c r="Y22" i="4" s="1"/>
  <c r="I25" i="4"/>
  <c r="Q16" i="4"/>
  <c r="V16" i="4" s="1"/>
  <c r="Q12" i="4"/>
  <c r="V12" i="4" s="1"/>
  <c r="W12" i="4" s="1"/>
  <c r="Y12" i="4" s="1"/>
  <c r="T18" i="4"/>
  <c r="T25" i="4" s="1"/>
  <c r="M25" i="4"/>
  <c r="Q22" i="4"/>
  <c r="V22" i="4" s="1"/>
  <c r="Q18" i="4"/>
  <c r="V18" i="4" s="1"/>
  <c r="W18" i="4" s="1"/>
  <c r="Y18" i="4" s="1"/>
  <c r="Q14" i="4"/>
  <c r="V14" i="4" s="1"/>
  <c r="W14" i="4" s="1"/>
  <c r="Y14" i="4" s="1"/>
  <c r="O47" i="3"/>
  <c r="W7" i="3"/>
  <c r="W31" i="3"/>
  <c r="Y31" i="3" s="1"/>
  <c r="W37" i="3"/>
  <c r="Y37" i="3" s="1"/>
  <c r="W40" i="3"/>
  <c r="Y40" i="3" s="1"/>
  <c r="W36" i="3"/>
  <c r="Y36" i="3" s="1"/>
  <c r="W10" i="3"/>
  <c r="Y10" i="3" s="1"/>
  <c r="W43" i="3"/>
  <c r="Y43" i="3" s="1"/>
  <c r="W16" i="3"/>
  <c r="Y16" i="3" s="1"/>
  <c r="W39" i="3"/>
  <c r="Y39" i="3" s="1"/>
  <c r="W18" i="3"/>
  <c r="Y18" i="3" s="1"/>
  <c r="I47" i="3"/>
  <c r="Q39" i="3"/>
  <c r="V39" i="3" s="1"/>
  <c r="Q13" i="3"/>
  <c r="Q9" i="3"/>
  <c r="V9" i="3" s="1"/>
  <c r="W9" i="3" s="1"/>
  <c r="Y9" i="3" s="1"/>
  <c r="T13" i="3"/>
  <c r="T47" i="3" s="1"/>
  <c r="X7" i="3"/>
  <c r="X47" i="3" s="1"/>
  <c r="Q41" i="3"/>
  <c r="V41" i="3" s="1"/>
  <c r="W41" i="3" s="1"/>
  <c r="Y41" i="3" s="1"/>
  <c r="Q37" i="3"/>
  <c r="V37" i="3" s="1"/>
  <c r="Q11" i="3"/>
  <c r="V11" i="3" s="1"/>
  <c r="W11" i="3" s="1"/>
  <c r="Y11" i="3" s="1"/>
  <c r="P101" i="2"/>
  <c r="R101" i="2" s="1"/>
  <c r="P34" i="2"/>
  <c r="R34" i="2" s="1"/>
  <c r="R116" i="2"/>
  <c r="P95" i="2"/>
  <c r="R95" i="2" s="1"/>
  <c r="R109" i="2"/>
  <c r="R56" i="2"/>
  <c r="R55" i="2"/>
  <c r="R118" i="2"/>
  <c r="P6" i="2"/>
  <c r="F124" i="2"/>
  <c r="Q118" i="2"/>
  <c r="Q109" i="2"/>
  <c r="Q67" i="2"/>
  <c r="R67" i="2" s="1"/>
  <c r="Q60" i="2"/>
  <c r="R60" i="2" s="1"/>
  <c r="Q56" i="2"/>
  <c r="Q124" i="2" s="1"/>
  <c r="J91" i="2"/>
  <c r="P91" i="2" s="1"/>
  <c r="R91" i="2" s="1"/>
  <c r="J63" i="2"/>
  <c r="P63" i="2" s="1"/>
  <c r="R63" i="2" s="1"/>
  <c r="L124" i="2"/>
  <c r="L95" i="2"/>
  <c r="O95" i="2" s="1"/>
  <c r="O124" i="2" s="1"/>
  <c r="Q116" i="2"/>
  <c r="Q113" i="2"/>
  <c r="R113" i="2" s="1"/>
  <c r="L145" i="1"/>
  <c r="P247" i="1"/>
  <c r="R247" i="1" s="1"/>
  <c r="R234" i="1"/>
  <c r="R236" i="1" s="1"/>
  <c r="P236" i="1"/>
  <c r="P227" i="1"/>
  <c r="J231" i="1"/>
  <c r="J210" i="1"/>
  <c r="P268" i="1"/>
  <c r="P274" i="1"/>
  <c r="R274" i="1" s="1"/>
  <c r="R213" i="1"/>
  <c r="O280" i="1"/>
  <c r="N281" i="1"/>
  <c r="P244" i="1"/>
  <c r="R244" i="1" s="1"/>
  <c r="P239" i="1"/>
  <c r="J249" i="1"/>
  <c r="J261" i="1"/>
  <c r="L224" i="1"/>
  <c r="O200" i="1"/>
  <c r="P200" i="1" s="1"/>
  <c r="R200" i="1" s="1"/>
  <c r="J287" i="1"/>
  <c r="F249" i="1"/>
  <c r="F236" i="1"/>
  <c r="J185" i="1"/>
  <c r="N185" i="1"/>
  <c r="F188" i="1"/>
  <c r="J149" i="1"/>
  <c r="L149" i="1"/>
  <c r="N149" i="1"/>
  <c r="J29" i="1"/>
  <c r="L29" i="1"/>
  <c r="N29" i="1"/>
  <c r="N30" i="1" s="1"/>
  <c r="L274" i="1"/>
  <c r="O274" i="1" s="1"/>
  <c r="L269" i="1"/>
  <c r="Q264" i="1"/>
  <c r="Q265" i="1" s="1"/>
  <c r="Q284" i="1" s="1"/>
  <c r="Q309" i="1" s="1"/>
  <c r="L257" i="1"/>
  <c r="F231" i="1"/>
  <c r="J224" i="1"/>
  <c r="F210" i="1"/>
  <c r="L205" i="1"/>
  <c r="O205" i="1" s="1"/>
  <c r="P205" i="1" s="1"/>
  <c r="R205" i="1" s="1"/>
  <c r="J196" i="1"/>
  <c r="L196" i="1"/>
  <c r="O196" i="1" s="1"/>
  <c r="N196" i="1"/>
  <c r="N188" i="1"/>
  <c r="J181" i="1"/>
  <c r="P165" i="1"/>
  <c r="R165" i="1" s="1"/>
  <c r="J162" i="1"/>
  <c r="P162" i="1" s="1"/>
  <c r="R162" i="1" s="1"/>
  <c r="Q162" i="1"/>
  <c r="Q166" i="1" s="1"/>
  <c r="J130" i="1"/>
  <c r="Q130" i="1"/>
  <c r="Q132" i="1" s="1"/>
  <c r="F132" i="1"/>
  <c r="P119" i="1"/>
  <c r="J122" i="1"/>
  <c r="R28" i="1"/>
  <c r="J277" i="1"/>
  <c r="N276" i="1"/>
  <c r="N277" i="1" s="1"/>
  <c r="J269" i="1"/>
  <c r="F261" i="1"/>
  <c r="F284" i="1" s="1"/>
  <c r="F309" i="1" s="1"/>
  <c r="N246" i="1"/>
  <c r="N229" i="1"/>
  <c r="N231" i="1" s="1"/>
  <c r="J215" i="1"/>
  <c r="N214" i="1"/>
  <c r="N215" i="1" s="1"/>
  <c r="J198" i="1"/>
  <c r="N198" i="1"/>
  <c r="O198" i="1" s="1"/>
  <c r="J192" i="1"/>
  <c r="N192" i="1"/>
  <c r="J188" i="1"/>
  <c r="J176" i="1"/>
  <c r="P176" i="1" s="1"/>
  <c r="R176" i="1" s="1"/>
  <c r="N176" i="1"/>
  <c r="O176" i="1" s="1"/>
  <c r="P173" i="1"/>
  <c r="R173" i="1" s="1"/>
  <c r="P155" i="1"/>
  <c r="J115" i="1"/>
  <c r="L115" i="1"/>
  <c r="N115" i="1"/>
  <c r="N116" i="1" s="1"/>
  <c r="F116" i="1"/>
  <c r="J112" i="1"/>
  <c r="P106" i="1"/>
  <c r="R106" i="1" s="1"/>
  <c r="P100" i="1"/>
  <c r="R100" i="1" s="1"/>
  <c r="P82" i="1"/>
  <c r="R82" i="1" s="1"/>
  <c r="P72" i="1"/>
  <c r="R72" i="1" s="1"/>
  <c r="O62" i="1"/>
  <c r="P21" i="1"/>
  <c r="O304" i="1"/>
  <c r="L276" i="1"/>
  <c r="O276" i="1" s="1"/>
  <c r="P276" i="1" s="1"/>
  <c r="R276" i="1" s="1"/>
  <c r="L246" i="1"/>
  <c r="L229" i="1"/>
  <c r="L214" i="1"/>
  <c r="O184" i="1"/>
  <c r="N177" i="1"/>
  <c r="J151" i="1"/>
  <c r="J152" i="1" s="1"/>
  <c r="N151" i="1"/>
  <c r="O151" i="1" s="1"/>
  <c r="J144" i="1"/>
  <c r="N144" i="1"/>
  <c r="N145" i="1" s="1"/>
  <c r="F136" i="1"/>
  <c r="J135" i="1"/>
  <c r="L135" i="1"/>
  <c r="N135" i="1"/>
  <c r="N136" i="1" s="1"/>
  <c r="O131" i="1"/>
  <c r="O132" i="1" s="1"/>
  <c r="P126" i="1"/>
  <c r="R126" i="1" s="1"/>
  <c r="O84" i="1"/>
  <c r="P84" i="1" s="1"/>
  <c r="R84" i="1" s="1"/>
  <c r="J62" i="1"/>
  <c r="J64" i="1" s="1"/>
  <c r="N62" i="1"/>
  <c r="F64" i="1"/>
  <c r="R34" i="1"/>
  <c r="P24" i="1"/>
  <c r="R24" i="1" s="1"/>
  <c r="Q26" i="1"/>
  <c r="J264" i="1"/>
  <c r="J236" i="1"/>
  <c r="J214" i="1"/>
  <c r="N203" i="1"/>
  <c r="O203" i="1" s="1"/>
  <c r="P203" i="1" s="1"/>
  <c r="R203" i="1" s="1"/>
  <c r="O197" i="1"/>
  <c r="P197" i="1" s="1"/>
  <c r="R197" i="1" s="1"/>
  <c r="J191" i="1"/>
  <c r="Q191" i="1"/>
  <c r="Q206" i="1" s="1"/>
  <c r="P170" i="1"/>
  <c r="R170" i="1" s="1"/>
  <c r="P164" i="1"/>
  <c r="R164" i="1" s="1"/>
  <c r="P161" i="1"/>
  <c r="P157" i="1"/>
  <c r="R157" i="1" s="1"/>
  <c r="J108" i="1"/>
  <c r="P108" i="1" s="1"/>
  <c r="R108" i="1" s="1"/>
  <c r="F109" i="1"/>
  <c r="O101" i="1"/>
  <c r="P92" i="1"/>
  <c r="O87" i="1"/>
  <c r="P87" i="1" s="1"/>
  <c r="R87" i="1" s="1"/>
  <c r="J81" i="1"/>
  <c r="Q81" i="1"/>
  <c r="Q88" i="1" s="1"/>
  <c r="F88" i="1"/>
  <c r="P77" i="1"/>
  <c r="R77" i="1" s="1"/>
  <c r="P69" i="1"/>
  <c r="R69" i="1" s="1"/>
  <c r="N64" i="1"/>
  <c r="Q35" i="1"/>
  <c r="F30" i="1"/>
  <c r="O170" i="1"/>
  <c r="L177" i="1"/>
  <c r="J143" i="1"/>
  <c r="Q143" i="1"/>
  <c r="Q145" i="1" s="1"/>
  <c r="F145" i="1"/>
  <c r="J109" i="1"/>
  <c r="P105" i="1"/>
  <c r="J99" i="1"/>
  <c r="Q99" i="1"/>
  <c r="Q101" i="1" s="1"/>
  <c r="F101" i="1"/>
  <c r="L88" i="1"/>
  <c r="J71" i="1"/>
  <c r="L71" i="1"/>
  <c r="L78" i="1" s="1"/>
  <c r="N71" i="1"/>
  <c r="F78" i="1"/>
  <c r="J48" i="1"/>
  <c r="R38" i="1"/>
  <c r="R39" i="1" s="1"/>
  <c r="P39" i="1"/>
  <c r="L272" i="1"/>
  <c r="O272" i="1" s="1"/>
  <c r="P272" i="1" s="1"/>
  <c r="R272" i="1" s="1"/>
  <c r="N260" i="1"/>
  <c r="O260" i="1" s="1"/>
  <c r="P260" i="1" s="1"/>
  <c r="R260" i="1" s="1"/>
  <c r="N242" i="1"/>
  <c r="N249" i="1" s="1"/>
  <c r="N220" i="1"/>
  <c r="N224" i="1" s="1"/>
  <c r="L209" i="1"/>
  <c r="P199" i="1"/>
  <c r="R199" i="1" s="1"/>
  <c r="O177" i="1"/>
  <c r="L166" i="1"/>
  <c r="O139" i="1"/>
  <c r="O140" i="1" s="1"/>
  <c r="P131" i="1"/>
  <c r="R131" i="1" s="1"/>
  <c r="J127" i="1"/>
  <c r="O113" i="1"/>
  <c r="J86" i="1"/>
  <c r="N86" i="1"/>
  <c r="O86" i="1" s="1"/>
  <c r="L64" i="1"/>
  <c r="O61" i="1"/>
  <c r="O64" i="1" s="1"/>
  <c r="O47" i="1"/>
  <c r="O48" i="1" s="1"/>
  <c r="L48" i="1"/>
  <c r="P33" i="1"/>
  <c r="P23" i="1"/>
  <c r="R23" i="1" s="1"/>
  <c r="P17" i="1"/>
  <c r="R6" i="1"/>
  <c r="J204" i="1"/>
  <c r="P204" i="1" s="1"/>
  <c r="R204" i="1" s="1"/>
  <c r="L185" i="1"/>
  <c r="O185" i="1" s="1"/>
  <c r="J177" i="1"/>
  <c r="P169" i="1"/>
  <c r="J163" i="1"/>
  <c r="J166" i="1" s="1"/>
  <c r="N163" i="1"/>
  <c r="N166" i="1" s="1"/>
  <c r="J156" i="1"/>
  <c r="L156" i="1"/>
  <c r="N156" i="1"/>
  <c r="N158" i="1" s="1"/>
  <c r="L127" i="1"/>
  <c r="O125" i="1"/>
  <c r="O127" i="1" s="1"/>
  <c r="J85" i="1"/>
  <c r="N85" i="1"/>
  <c r="O85" i="1" s="1"/>
  <c r="N73" i="1"/>
  <c r="O73" i="1" s="1"/>
  <c r="P73" i="1" s="1"/>
  <c r="R73" i="1" s="1"/>
  <c r="P42" i="1"/>
  <c r="Q42" i="1"/>
  <c r="Q44" i="1" s="1"/>
  <c r="J22" i="1"/>
  <c r="J26" i="1" s="1"/>
  <c r="N22" i="1"/>
  <c r="L195" i="1"/>
  <c r="O195" i="1" s="1"/>
  <c r="P195" i="1" s="1"/>
  <c r="R195" i="1" s="1"/>
  <c r="L180" i="1"/>
  <c r="F158" i="1"/>
  <c r="F152" i="1"/>
  <c r="N120" i="1"/>
  <c r="N122" i="1" s="1"/>
  <c r="L148" i="1"/>
  <c r="L120" i="1"/>
  <c r="J95" i="1"/>
  <c r="P67" i="1"/>
  <c r="J53" i="1"/>
  <c r="J35" i="1"/>
  <c r="F166" i="1"/>
  <c r="J17" i="1"/>
  <c r="P139" i="1"/>
  <c r="Q7" i="1"/>
  <c r="Q17" i="1" s="1"/>
  <c r="Y10" i="4" l="1"/>
  <c r="Y25" i="4" s="1"/>
  <c r="W25" i="4"/>
  <c r="Q25" i="4"/>
  <c r="V25" i="4"/>
  <c r="V13" i="3"/>
  <c r="Y7" i="3"/>
  <c r="Q47" i="3"/>
  <c r="P124" i="2"/>
  <c r="R6" i="2"/>
  <c r="R124" i="2" s="1"/>
  <c r="J124" i="2"/>
  <c r="R42" i="1"/>
  <c r="R44" i="1" s="1"/>
  <c r="P44" i="1"/>
  <c r="L158" i="1"/>
  <c r="O156" i="1"/>
  <c r="O158" i="1" s="1"/>
  <c r="O163" i="1"/>
  <c r="O166" i="1" s="1"/>
  <c r="N78" i="1"/>
  <c r="R105" i="1"/>
  <c r="R109" i="1" s="1"/>
  <c r="P109" i="1"/>
  <c r="P81" i="1"/>
  <c r="J88" i="1"/>
  <c r="O135" i="1"/>
  <c r="O136" i="1" s="1"/>
  <c r="L136" i="1"/>
  <c r="O188" i="1"/>
  <c r="R7" i="1"/>
  <c r="R17" i="1" s="1"/>
  <c r="N152" i="1"/>
  <c r="N261" i="1"/>
  <c r="O242" i="1"/>
  <c r="P156" i="1"/>
  <c r="R156" i="1" s="1"/>
  <c r="P86" i="1"/>
  <c r="R86" i="1" s="1"/>
  <c r="O71" i="1"/>
  <c r="O78" i="1" s="1"/>
  <c r="J265" i="1"/>
  <c r="J284" i="1" s="1"/>
  <c r="P264" i="1"/>
  <c r="O88" i="1"/>
  <c r="J136" i="1"/>
  <c r="L188" i="1"/>
  <c r="O115" i="1"/>
  <c r="O116" i="1" s="1"/>
  <c r="L116" i="1"/>
  <c r="P184" i="1"/>
  <c r="O149" i="1"/>
  <c r="O214" i="1"/>
  <c r="O215" i="1" s="1"/>
  <c r="L215" i="1"/>
  <c r="P115" i="1"/>
  <c r="R115" i="1" s="1"/>
  <c r="O29" i="1"/>
  <c r="O30" i="1" s="1"/>
  <c r="L30" i="1"/>
  <c r="P149" i="1"/>
  <c r="R149" i="1" s="1"/>
  <c r="P287" i="1"/>
  <c r="J304" i="1"/>
  <c r="R268" i="1"/>
  <c r="R227" i="1"/>
  <c r="J57" i="1"/>
  <c r="P53" i="1"/>
  <c r="O180" i="1"/>
  <c r="L181" i="1"/>
  <c r="P85" i="1"/>
  <c r="R85" i="1" s="1"/>
  <c r="P163" i="1"/>
  <c r="R163" i="1" s="1"/>
  <c r="R33" i="1"/>
  <c r="R35" i="1" s="1"/>
  <c r="P35" i="1"/>
  <c r="J78" i="1"/>
  <c r="N88" i="1"/>
  <c r="L231" i="1"/>
  <c r="O229" i="1"/>
  <c r="N206" i="1"/>
  <c r="N284" i="1" s="1"/>
  <c r="N309" i="1" s="1"/>
  <c r="O192" i="1"/>
  <c r="O206" i="1" s="1"/>
  <c r="R119" i="1"/>
  <c r="J30" i="1"/>
  <c r="P280" i="1"/>
  <c r="O281" i="1"/>
  <c r="O144" i="1"/>
  <c r="O145" i="1" s="1"/>
  <c r="R67" i="1"/>
  <c r="P113" i="1"/>
  <c r="R113" i="1" s="1"/>
  <c r="R169" i="1"/>
  <c r="R177" i="1" s="1"/>
  <c r="P177" i="1"/>
  <c r="O209" i="1"/>
  <c r="L210" i="1"/>
  <c r="P47" i="1"/>
  <c r="J145" i="1"/>
  <c r="P143" i="1"/>
  <c r="P191" i="1"/>
  <c r="J206" i="1"/>
  <c r="O246" i="1"/>
  <c r="P246" i="1" s="1"/>
  <c r="R246" i="1" s="1"/>
  <c r="R155" i="1"/>
  <c r="R158" i="1" s="1"/>
  <c r="P158" i="1"/>
  <c r="P192" i="1"/>
  <c r="R192" i="1" s="1"/>
  <c r="O257" i="1"/>
  <c r="L261" i="1"/>
  <c r="J96" i="1"/>
  <c r="P95" i="1"/>
  <c r="O22" i="1"/>
  <c r="O26" i="1" s="1"/>
  <c r="N26" i="1"/>
  <c r="P125" i="1"/>
  <c r="J158" i="1"/>
  <c r="R239" i="1"/>
  <c r="O120" i="1"/>
  <c r="L122" i="1"/>
  <c r="P22" i="1"/>
  <c r="R22" i="1" s="1"/>
  <c r="P61" i="1"/>
  <c r="P151" i="1"/>
  <c r="R151" i="1" s="1"/>
  <c r="P112" i="1"/>
  <c r="J116" i="1"/>
  <c r="P198" i="1"/>
  <c r="R198" i="1" s="1"/>
  <c r="J132" i="1"/>
  <c r="P130" i="1"/>
  <c r="P196" i="1"/>
  <c r="R196" i="1" s="1"/>
  <c r="O269" i="1"/>
  <c r="O277" i="1" s="1"/>
  <c r="L277" i="1"/>
  <c r="L284" i="1" s="1"/>
  <c r="L309" i="1" s="1"/>
  <c r="P185" i="1"/>
  <c r="R185" i="1" s="1"/>
  <c r="L206" i="1"/>
  <c r="R139" i="1"/>
  <c r="R140" i="1" s="1"/>
  <c r="P140" i="1"/>
  <c r="L152" i="1"/>
  <c r="O148" i="1"/>
  <c r="P99" i="1"/>
  <c r="J101" i="1"/>
  <c r="R161" i="1"/>
  <c r="R166" i="1" s="1"/>
  <c r="P166" i="1"/>
  <c r="P214" i="1"/>
  <c r="P62" i="1"/>
  <c r="R62" i="1" s="1"/>
  <c r="R21" i="1"/>
  <c r="R26" i="1" s="1"/>
  <c r="P26" i="1"/>
  <c r="O220" i="1"/>
  <c r="L249" i="1"/>
  <c r="W13" i="3" l="1"/>
  <c r="V47" i="3"/>
  <c r="P116" i="1"/>
  <c r="R112" i="1"/>
  <c r="R116" i="1" s="1"/>
  <c r="O261" i="1"/>
  <c r="P257" i="1"/>
  <c r="R191" i="1"/>
  <c r="R206" i="1" s="1"/>
  <c r="P206" i="1"/>
  <c r="R184" i="1"/>
  <c r="R188" i="1" s="1"/>
  <c r="P188" i="1"/>
  <c r="P269" i="1"/>
  <c r="R143" i="1"/>
  <c r="O224" i="1"/>
  <c r="P220" i="1"/>
  <c r="R99" i="1"/>
  <c r="R101" i="1" s="1"/>
  <c r="P101" i="1"/>
  <c r="R125" i="1"/>
  <c r="R127" i="1" s="1"/>
  <c r="P127" i="1"/>
  <c r="O152" i="1"/>
  <c r="P148" i="1"/>
  <c r="R61" i="1"/>
  <c r="R64" i="1" s="1"/>
  <c r="P64" i="1"/>
  <c r="R47" i="1"/>
  <c r="R48" i="1" s="1"/>
  <c r="P48" i="1"/>
  <c r="R130" i="1"/>
  <c r="R132" i="1" s="1"/>
  <c r="P132" i="1"/>
  <c r="O284" i="1"/>
  <c r="O309" i="1" s="1"/>
  <c r="O231" i="1"/>
  <c r="P229" i="1"/>
  <c r="P135" i="1"/>
  <c r="P242" i="1"/>
  <c r="O249" i="1"/>
  <c r="P96" i="1"/>
  <c r="R95" i="1"/>
  <c r="R96" i="1" s="1"/>
  <c r="O210" i="1"/>
  <c r="P209" i="1"/>
  <c r="R280" i="1"/>
  <c r="R281" i="1" s="1"/>
  <c r="P281" i="1"/>
  <c r="O181" i="1"/>
  <c r="P180" i="1"/>
  <c r="J309" i="1"/>
  <c r="P71" i="1"/>
  <c r="R81" i="1"/>
  <c r="R88" i="1" s="1"/>
  <c r="P88" i="1"/>
  <c r="R214" i="1"/>
  <c r="R215" i="1" s="1"/>
  <c r="P215" i="1"/>
  <c r="O122" i="1"/>
  <c r="P120" i="1"/>
  <c r="P144" i="1"/>
  <c r="R144" i="1" s="1"/>
  <c r="P29" i="1"/>
  <c r="R53" i="1"/>
  <c r="R57" i="1" s="1"/>
  <c r="P57" i="1"/>
  <c r="P304" i="1"/>
  <c r="R287" i="1"/>
  <c r="R304" i="1" s="1"/>
  <c r="P265" i="1"/>
  <c r="R264" i="1"/>
  <c r="R265" i="1" s="1"/>
  <c r="Y13" i="3" l="1"/>
  <c r="Y47" i="3" s="1"/>
  <c r="W47" i="3"/>
  <c r="R229" i="1"/>
  <c r="R231" i="1" s="1"/>
  <c r="P231" i="1"/>
  <c r="R220" i="1"/>
  <c r="R224" i="1" s="1"/>
  <c r="P224" i="1"/>
  <c r="R148" i="1"/>
  <c r="R152" i="1" s="1"/>
  <c r="P152" i="1"/>
  <c r="P210" i="1"/>
  <c r="R209" i="1"/>
  <c r="R210" i="1" s="1"/>
  <c r="R29" i="1"/>
  <c r="R30" i="1" s="1"/>
  <c r="P30" i="1"/>
  <c r="R71" i="1"/>
  <c r="R78" i="1" s="1"/>
  <c r="P78" i="1"/>
  <c r="R145" i="1"/>
  <c r="R257" i="1"/>
  <c r="R261" i="1" s="1"/>
  <c r="P261" i="1"/>
  <c r="R120" i="1"/>
  <c r="R122" i="1" s="1"/>
  <c r="P122" i="1"/>
  <c r="R180" i="1"/>
  <c r="R181" i="1" s="1"/>
  <c r="P181" i="1"/>
  <c r="P145" i="1"/>
  <c r="R242" i="1"/>
  <c r="R249" i="1" s="1"/>
  <c r="P249" i="1"/>
  <c r="P284" i="1" s="1"/>
  <c r="P309" i="1" s="1"/>
  <c r="R269" i="1"/>
  <c r="R277" i="1" s="1"/>
  <c r="R284" i="1" s="1"/>
  <c r="R309" i="1" s="1"/>
  <c r="P277" i="1"/>
  <c r="P136" i="1"/>
  <c r="R135" i="1"/>
  <c r="R136" i="1" s="1"/>
</calcChain>
</file>

<file path=xl/comments1.xml><?xml version="1.0" encoding="utf-8"?>
<comments xmlns="http://schemas.openxmlformats.org/spreadsheetml/2006/main">
  <authors>
    <author>Prof</author>
    <author>Luis Garcia</author>
  </authors>
  <commentList>
    <comment ref="C38" authorId="0" shapeId="0">
      <text>
        <r>
          <rPr>
            <b/>
            <sz val="9"/>
            <color indexed="81"/>
            <rFont val="Tahoma"/>
            <family val="2"/>
          </rPr>
          <t>Prof:</t>
        </r>
        <r>
          <rPr>
            <sz val="9"/>
            <color indexed="81"/>
            <rFont val="Tahoma"/>
            <family val="2"/>
          </rPr>
          <t xml:space="preserve">
CAMBIAR POR SU AYUDANTE</t>
        </r>
      </text>
    </comment>
    <comment ref="C84" authorId="1" shapeId="0">
      <text>
        <r>
          <rPr>
            <b/>
            <sz val="9"/>
            <color indexed="81"/>
            <rFont val="Tahoma"/>
            <family val="2"/>
          </rPr>
          <t>Luis Garcia:</t>
        </r>
        <r>
          <rPr>
            <sz val="9"/>
            <color indexed="81"/>
            <rFont val="Tahoma"/>
            <family val="2"/>
          </rPr>
          <t xml:space="preserve">
POSIBLE CAMBIO A ECOLOGIA Y TURISMO
</t>
        </r>
      </text>
    </comment>
    <comment ref="C163" authorId="1" shapeId="0">
      <text>
        <r>
          <rPr>
            <b/>
            <sz val="9"/>
            <color indexed="81"/>
            <rFont val="Tahoma"/>
            <family val="2"/>
          </rPr>
          <t>Luis Garcia:</t>
        </r>
        <r>
          <rPr>
            <sz val="9"/>
            <color indexed="81"/>
            <rFont val="Tahoma"/>
            <family val="2"/>
          </rPr>
          <t xml:space="preserve">
POSIBLE CAMBIO A ADULTO MAYOR
</t>
        </r>
      </text>
    </comment>
    <comment ref="C227" authorId="1" shapeId="0">
      <text>
        <r>
          <rPr>
            <b/>
            <sz val="9"/>
            <color indexed="81"/>
            <rFont val="Tahoma"/>
            <family val="2"/>
          </rPr>
          <t>Luis Garcia:</t>
        </r>
        <r>
          <rPr>
            <sz val="9"/>
            <color indexed="81"/>
            <rFont val="Tahoma"/>
            <family val="2"/>
          </rPr>
          <t xml:space="preserve">
DAR DE BAJA 2 QUINCENA OCT
</t>
        </r>
      </text>
    </comment>
  </commentList>
</comments>
</file>

<file path=xl/sharedStrings.xml><?xml version="1.0" encoding="utf-8"?>
<sst xmlns="http://schemas.openxmlformats.org/spreadsheetml/2006/main" count="934" uniqueCount="582">
  <si>
    <t>NETO A PAGAR</t>
  </si>
  <si>
    <t>APORT. VOLUNTARIA/ASOCIA. CIV.</t>
  </si>
  <si>
    <t>TOTAL NOMINA</t>
  </si>
  <si>
    <t>TOTAL</t>
  </si>
  <si>
    <t>CUOTA SINDICAL</t>
  </si>
  <si>
    <t>DESC. PRESTAMO</t>
  </si>
  <si>
    <t>IMSS</t>
  </si>
  <si>
    <t>ISR/100%</t>
  </si>
  <si>
    <t>SUBSIDIO AL EMPLEO</t>
  </si>
  <si>
    <t>PRESTAMO PERSONAL</t>
  </si>
  <si>
    <t>TIEMPO EXTRA</t>
  </si>
  <si>
    <t xml:space="preserve">TOTAL </t>
  </si>
  <si>
    <t>TOTAL NOMINAS DIETAS, GENERAL Y JUBILADOS</t>
  </si>
  <si>
    <t>MORALES MORENO MARICELA</t>
  </si>
  <si>
    <t>JUBILADO</t>
  </si>
  <si>
    <t>PANDURO QUEZADA SALVADOR</t>
  </si>
  <si>
    <t>JIMENEZ LARIOS JOSE</t>
  </si>
  <si>
    <t>CHAVEZ GONZALES MA ESTHER</t>
  </si>
  <si>
    <t>CHAVEZ NAJAR J ANGUEL</t>
  </si>
  <si>
    <t>ARIAS UREÑA ALFREDO</t>
  </si>
  <si>
    <t>ARAIZA GARCIA J. JESUS</t>
  </si>
  <si>
    <t>JIMENEZ LARIOS ANTONIO</t>
  </si>
  <si>
    <t xml:space="preserve">CORTES MARTINEZ J. ENCARNACION </t>
  </si>
  <si>
    <t xml:space="preserve">GOMES ARIAS ELIAS </t>
  </si>
  <si>
    <t>TORRES PANDURO MARTHA</t>
  </si>
  <si>
    <t>ORTIZ SOLORIO J. GUADALUPE</t>
  </si>
  <si>
    <t>GARCIA MENDOZA MARIA MERCED</t>
  </si>
  <si>
    <t>TORRES JIMENEZ ALVARO</t>
  </si>
  <si>
    <t>GONZALEZ GONZALEZ J. JESUS</t>
  </si>
  <si>
    <t>PARBU CORONA NIVARDO</t>
  </si>
  <si>
    <t>CARDENAS GARCIA LUZ ADRIANA</t>
  </si>
  <si>
    <t>JUBILADOS</t>
  </si>
  <si>
    <t xml:space="preserve">TOTAL NOMINA GENERAL </t>
  </si>
  <si>
    <t>FRANCISCO VALENCIA BARON</t>
  </si>
  <si>
    <t>ENCARGADO DE OFICINA</t>
  </si>
  <si>
    <t>INSPECCION AGRICOLA Y GANADERA</t>
  </si>
  <si>
    <t>JOSE DE JESUS CARVAJAL CHOCOTECO</t>
  </si>
  <si>
    <t>OPER. MAQ. CATERPILLAR</t>
  </si>
  <si>
    <t>J TRINIDAD HERNANDEZ PIMENTEL</t>
  </si>
  <si>
    <t>OPER. MAQ. D-6</t>
  </si>
  <si>
    <t>LUIS VALDOVINOS SANDOVAL</t>
  </si>
  <si>
    <t>OPER. MAQ. RETROEX.</t>
  </si>
  <si>
    <t>JUAN MANUEL HERNANDEZ HUERTA</t>
  </si>
  <si>
    <t>OPER. MAQ. MOTOCONFORM.</t>
  </si>
  <si>
    <t>-</t>
  </si>
  <si>
    <t>ANTONIO PEREZ VARGAS</t>
  </si>
  <si>
    <t>AYUDANTE TRACTOR D-6</t>
  </si>
  <si>
    <t>RODRIGO MENDOZA VARGAS</t>
  </si>
  <si>
    <t>ENC. DE MAQUINARIA</t>
  </si>
  <si>
    <t>SAGRARIO MORFIN GARCIA</t>
  </si>
  <si>
    <t>SECRETARIA</t>
  </si>
  <si>
    <t>MARTHA GONZALEZ MENDOZA</t>
  </si>
  <si>
    <t>JUAN MANUEL GALVAN TORRES</t>
  </si>
  <si>
    <t>DIR. PROM. FOMENTO AGROP. Y FOREST.</t>
  </si>
  <si>
    <t>DESARROLLO RURAL Y FOMENTO AGROPECUARIO</t>
  </si>
  <si>
    <t>CARLOS EDUARDO HERNANDEZ VILLASEÑOR</t>
  </si>
  <si>
    <t>JUEZ MUNICIPAL.</t>
  </si>
  <si>
    <t>JUZGADOS MUNICIPALES</t>
  </si>
  <si>
    <t>JOSE MARIA LICEA RIVERA</t>
  </si>
  <si>
    <t>CHOFER</t>
  </si>
  <si>
    <t>VICTORIA LARA CISNEROS</t>
  </si>
  <si>
    <t>PROMOTOR DE SALUD</t>
  </si>
  <si>
    <t>CRUZ LORENA CHAVEZ HERNANDEZ</t>
  </si>
  <si>
    <t>MEDICO MPAL.</t>
  </si>
  <si>
    <t>MARICELA DELGADILLO MACIAS</t>
  </si>
  <si>
    <t>DENTISTA CENTRO DE SALUD</t>
  </si>
  <si>
    <t>SERVICIOS MEDICOS</t>
  </si>
  <si>
    <t>TURISMO Y DEPORTES</t>
  </si>
  <si>
    <t>PAVIMENTOS Y EMPEDRADOS</t>
  </si>
  <si>
    <t>RICARDO SANCHEZ PANDURO</t>
  </si>
  <si>
    <t>ENC. DE BOMBAS</t>
  </si>
  <si>
    <t>GREGORIO JIMENEZ LARA</t>
  </si>
  <si>
    <t>TEC. MECAN. EQ. DE BOMBEO</t>
  </si>
  <si>
    <t>SALVADOR JIMENEZ LARA</t>
  </si>
  <si>
    <t xml:space="preserve">REXAYEN CARRASCO MORENO </t>
  </si>
  <si>
    <t>FONTANERO</t>
  </si>
  <si>
    <t>RAFAEL PARTIDA MORENO</t>
  </si>
  <si>
    <t>FONTANERO LA PURISIMA</t>
  </si>
  <si>
    <t>HERIBERTO LOPEZ MARTINEZ</t>
  </si>
  <si>
    <t>JUAN HERNANDEZ MALDONADO</t>
  </si>
  <si>
    <t>ARNOLDO TORRES MENDOZA</t>
  </si>
  <si>
    <t>LEONARDO CUEVAS SOLORIO</t>
  </si>
  <si>
    <t>RAMON OROZCO FLORES</t>
  </si>
  <si>
    <t xml:space="preserve">ENC. DE VALVULAS </t>
  </si>
  <si>
    <t>AGUA, DRENAJE Y ALCANTARILLADO</t>
  </si>
  <si>
    <t>JORGE ALBERTO CORDOVA CORTES</t>
  </si>
  <si>
    <t>AUX. TECNICO "A"</t>
  </si>
  <si>
    <t>FRANCISCO GOMEZ MARTINEZ</t>
  </si>
  <si>
    <t>JEFE DE ALUMBRADO PUBLICO</t>
  </si>
  <si>
    <t>ALUMBRADO PUBLICO</t>
  </si>
  <si>
    <t>MANUEL BARAJAS MENDOZA</t>
  </si>
  <si>
    <t>ENC. DE PARQUE MPAL.</t>
  </si>
  <si>
    <t>JESUS CHAVEZ LOPEZ</t>
  </si>
  <si>
    <t>BARRENDERO</t>
  </si>
  <si>
    <t>JUAN CORTES CISNEROS</t>
  </si>
  <si>
    <t xml:space="preserve">JARDINERO </t>
  </si>
  <si>
    <t>JOSE DE JESUS BARAJAS CHAVEZ</t>
  </si>
  <si>
    <t>JARDINERO</t>
  </si>
  <si>
    <t>ASEO PARQUES Y JARDINES</t>
  </si>
  <si>
    <t>MA. CONCEPCION FLORES HERNANDEZ</t>
  </si>
  <si>
    <t>CONSERJE</t>
  </si>
  <si>
    <t>M MERCEDES MEDRANO CARDENAS</t>
  </si>
  <si>
    <t>INTENDENCIA AUDITORIO MPAL</t>
  </si>
  <si>
    <t>MIGUEL ANGEL HERNANDEZ HUERTA</t>
  </si>
  <si>
    <t>ENC. DE BAÑOS PUBLICOS</t>
  </si>
  <si>
    <t>MA. DE JESUS LOPEZ AVALOS</t>
  </si>
  <si>
    <t>MERCADOS</t>
  </si>
  <si>
    <t>ESTACIONOMETRO</t>
  </si>
  <si>
    <t>FRANCISCO JAVIER CUEVAS LICEA</t>
  </si>
  <si>
    <t>VETERINARIO</t>
  </si>
  <si>
    <t>JORGE SALVADOR PEREZ ZEPEDA</t>
  </si>
  <si>
    <t>JEFE ADM. DE RATRO</t>
  </si>
  <si>
    <t>RASTRO</t>
  </si>
  <si>
    <t>SALVADOR MEZA VAZQUEZ</t>
  </si>
  <si>
    <t>VELADOR Y AUX. DE INT.</t>
  </si>
  <si>
    <t>CEMENTERIO</t>
  </si>
  <si>
    <t>GUILLERMO CORTES AGUILAR</t>
  </si>
  <si>
    <t>RECOLECTOR</t>
  </si>
  <si>
    <t>OSBALDO TORRES URENDA</t>
  </si>
  <si>
    <t>RIGOBERTO CAMPOS CHAVEZ</t>
  </si>
  <si>
    <t>MANUEL MEJIA MURGUIA</t>
  </si>
  <si>
    <t>CHOFER CAMION ESCOLAR</t>
  </si>
  <si>
    <t>MIGUEL ANGEL OCHOA MUÑIZ</t>
  </si>
  <si>
    <t>REYNALDO CAMPOS ANDRADE</t>
  </si>
  <si>
    <t>AUX. SERV. GRALES</t>
  </si>
  <si>
    <t>EDSON DE JESUS ABUNDIS SOTO</t>
  </si>
  <si>
    <t>ROSENDO GUTIERREZ MUNGUIA</t>
  </si>
  <si>
    <t>LUIS ENRIQUE MACIAS CEBALLOS</t>
  </si>
  <si>
    <t>MARCO URIEL HERNANDEZ REBOLLEDO</t>
  </si>
  <si>
    <t>MENSAJERO</t>
  </si>
  <si>
    <t>ADAN CERVANTES MORENO</t>
  </si>
  <si>
    <t>JAVIER MONJE DIAZ</t>
  </si>
  <si>
    <t>JORGE RAMIRO BARBOZA TORRES</t>
  </si>
  <si>
    <t>J JESUS PARTIDA MORENO</t>
  </si>
  <si>
    <t>SUB-DIR. SERVICIOS PUBLICOS</t>
  </si>
  <si>
    <t>J JESUS BARAJAS FLORES</t>
  </si>
  <si>
    <t>DIR. SERVICIOS PUBLICOS</t>
  </si>
  <si>
    <t>SERVICIOS PUBLICOS</t>
  </si>
  <si>
    <t>MANUEL MARTIN CAMPOS ANDRADE</t>
  </si>
  <si>
    <t>AYUDANTE DE SOLDADOR</t>
  </si>
  <si>
    <t>TIBURCIO OCEGUERA BERNAL</t>
  </si>
  <si>
    <t>SOLDADOR</t>
  </si>
  <si>
    <t>ANTONIO MARTINEZ BARAJAS</t>
  </si>
  <si>
    <t>PINTOR</t>
  </si>
  <si>
    <t>J ACENCION MARTINEZ BARAJAS</t>
  </si>
  <si>
    <t>TALLER DE CERRAJERIA Y PINTURA</t>
  </si>
  <si>
    <t>IRMA SALAZAR VAZQUEZ</t>
  </si>
  <si>
    <t>SUPERVISOR DE VIVIENDA</t>
  </si>
  <si>
    <t>VIVIENDA</t>
  </si>
  <si>
    <t>RAMON ORTIZ LICEA</t>
  </si>
  <si>
    <t>AYUDANTE OBRAS PUBLICAS</t>
  </si>
  <si>
    <t>USVALDO SALINAS AGUILAR</t>
  </si>
  <si>
    <t>MARTIN DE JESUS ANDRADE LIZARDI</t>
  </si>
  <si>
    <t>JOSE LUIS MARQUEZ MANZO</t>
  </si>
  <si>
    <t>JULIO CESAR MORENO CUEVAS</t>
  </si>
  <si>
    <t>ALMACENISTA</t>
  </si>
  <si>
    <t>ANTONIO GARCIA CASARES</t>
  </si>
  <si>
    <t>J JESUS LICEA CASTILLO</t>
  </si>
  <si>
    <t>AUX. OBRAS PUBLICAS</t>
  </si>
  <si>
    <t>ANTONIO LOPEZ CASTAÑEDA</t>
  </si>
  <si>
    <t>AUX. TECNICO</t>
  </si>
  <si>
    <t>CONSTRUCCION</t>
  </si>
  <si>
    <t>ROQUE PLACENCIA SALAZAR</t>
  </si>
  <si>
    <t>AYUDANTE</t>
  </si>
  <si>
    <t>ELIZABETH JIMENEZ VARGAS</t>
  </si>
  <si>
    <t>MARINA CORTES GOMEZ</t>
  </si>
  <si>
    <t>SERGIO ALAN CUEVAS ARIAS</t>
  </si>
  <si>
    <t>SUB-DIRECTOR OBRAS PUBLICAS</t>
  </si>
  <si>
    <t>JOSE ANTONIO MACIAS CARDENAS</t>
  </si>
  <si>
    <t>DIR. OBRAS PUBLICAS</t>
  </si>
  <si>
    <t>OBRAS PUBLICAS</t>
  </si>
  <si>
    <t>FRANCISCO JAVIER AGUILAR NAVARRETE</t>
  </si>
  <si>
    <t>AUX. AGUA POTABLE</t>
  </si>
  <si>
    <t>VERONICA VAZQUEZ FLORES</t>
  </si>
  <si>
    <t>OSCAR MARIO CHAVEZ DOÑAN</t>
  </si>
  <si>
    <t>DIR. DE AGUA POTABLE</t>
  </si>
  <si>
    <t>DEPARTAMENTO AGUA POTABLE</t>
  </si>
  <si>
    <t>DANELIA LOPEZ MEJIA</t>
  </si>
  <si>
    <t>AUX. ADM. CATASTRO</t>
  </si>
  <si>
    <t>ALEJANDRO MEZA BARAJAS</t>
  </si>
  <si>
    <t>CECILIA GUADALUPE JIMENEZ PANDURO</t>
  </si>
  <si>
    <t>CAJERA</t>
  </si>
  <si>
    <t>MIGUEL ANGEL CASTILLO ELIZONDO</t>
  </si>
  <si>
    <t>JEFE DE CASTASTRO</t>
  </si>
  <si>
    <t>DEPARTAMENTO DE IMPUESTOS PREDIAL Y CATASTRO</t>
  </si>
  <si>
    <t>GERARDO ORTIZ RAMIREZ</t>
  </si>
  <si>
    <t>JEFE DE MTTO. DE COMPUTO</t>
  </si>
  <si>
    <t xml:space="preserve">ALEJANDRO LOPEZ HERRERA </t>
  </si>
  <si>
    <t>ENC. DE COMP. E INF.</t>
  </si>
  <si>
    <t>DTO. COMPUTO E INFORMATICA</t>
  </si>
  <si>
    <t>KARINA JIMENEZ VARGAS</t>
  </si>
  <si>
    <t>PROVEDURIA</t>
  </si>
  <si>
    <t>HUGO CASTILLO MARTINEZ</t>
  </si>
  <si>
    <t>JEFE DE EGRESOS</t>
  </si>
  <si>
    <t>REGLAMENTOS DE EGRESOS</t>
  </si>
  <si>
    <t>MAYRA ALEJANDRA MENDOZA SANCHEZ</t>
  </si>
  <si>
    <t>AUXILIAR DE REGLAMENTOS</t>
  </si>
  <si>
    <t>EDUARDO DELGADILLO PULIDO</t>
  </si>
  <si>
    <t>DIRECTOR</t>
  </si>
  <si>
    <t>REGLAMENTOS</t>
  </si>
  <si>
    <t>CARLOS URIEL CUEVAS LUNA</t>
  </si>
  <si>
    <t>RECAUDADORA DE INGRESOS</t>
  </si>
  <si>
    <t>ROSA BIBIANA VALENCIA VARGAS</t>
  </si>
  <si>
    <t>JEFA DE INGRESOS</t>
  </si>
  <si>
    <t>DEPARTAMENTO DE INGRESOS</t>
  </si>
  <si>
    <t>CARLOS MANUEL ORTIZ PANDURO</t>
  </si>
  <si>
    <t>ENCARGADO DE CONTABILIDAD</t>
  </si>
  <si>
    <t>ABIMAEL ALEJANDRO CUEVAS MARTINEZ</t>
  </si>
  <si>
    <t>ENCARGADO CTA. PUBLICA</t>
  </si>
  <si>
    <t>ENC. DE HDA. PUB. MPAL.</t>
  </si>
  <si>
    <t>HACIENDA PUBLICA MUNICIPAL</t>
  </si>
  <si>
    <t>JOSE ENRIQUE SALAZAR VAZQUEZ</t>
  </si>
  <si>
    <t>MARIA LUZ DE LA MORA MORFIN</t>
  </si>
  <si>
    <t>AGENTE SANTIAGO</t>
  </si>
  <si>
    <t>LIDIA MARTINEZ VALDOVINOS</t>
  </si>
  <si>
    <t>JARDINERO PURISIMA</t>
  </si>
  <si>
    <t>CELSO RODRIGUEZ MARTINEZ</t>
  </si>
  <si>
    <t>AGENTE LA PURISIMA</t>
  </si>
  <si>
    <t>AGENCIAS</t>
  </si>
  <si>
    <t>LUCILA MORA RANGEL</t>
  </si>
  <si>
    <t>RADIO OPERADOR</t>
  </si>
  <si>
    <t>JOSEFINA CARDENAS BARAJAS</t>
  </si>
  <si>
    <t>MA. VERONICA RODRIGUEZ BUENROSTRO</t>
  </si>
  <si>
    <t>OFICIAL DE REGISTRO CIVIL</t>
  </si>
  <si>
    <t>VICTOR MANUEL SOTO JIMENEZ</t>
  </si>
  <si>
    <t>DELEGADO AHUIJULLO</t>
  </si>
  <si>
    <t>DELEGACIONES Y AGENCIAS</t>
  </si>
  <si>
    <t>PROGRAMA MPAL. DE EMPLEO</t>
  </si>
  <si>
    <t>MARIA AZUCENA PANDURO PANDURO</t>
  </si>
  <si>
    <t>SUBDIR. PROM. ECO.</t>
  </si>
  <si>
    <t>BERTIN UBALDO HERRERA MANCILLA</t>
  </si>
  <si>
    <t>DIR. DE PROMOCION ECONOMICA</t>
  </si>
  <si>
    <t>PROMOCION ECONOMICA</t>
  </si>
  <si>
    <t>JORGE ENRIQUE URZUA CUEVAS</t>
  </si>
  <si>
    <t>CONTRALOR</t>
  </si>
  <si>
    <t>CONTRALORIA</t>
  </si>
  <si>
    <t>JOSE DE JESUS MARTINEZ CORTES</t>
  </si>
  <si>
    <t xml:space="preserve">MECANICO </t>
  </si>
  <si>
    <t>MANTENIMIENTO VEHICULOS MPALS.</t>
  </si>
  <si>
    <t>BERTHA ALICIA SILVA MACIAS</t>
  </si>
  <si>
    <t>INTENDENCIA MUSEO</t>
  </si>
  <si>
    <t>ROCIO PANDURO CUADROS</t>
  </si>
  <si>
    <t>MA. DEL CARMEN ACEVEDO MEJIA</t>
  </si>
  <si>
    <t>INTENDENCIA CASA DE LA CULTURA</t>
  </si>
  <si>
    <t xml:space="preserve">MARIA GUADALUPE JIMENEZ SANCHEZ </t>
  </si>
  <si>
    <t>AUX. DE MUSEO</t>
  </si>
  <si>
    <t>LUIS GABRIEL AGUILAR GOMEZ</t>
  </si>
  <si>
    <t>ENCARGADO DEL MUSEO</t>
  </si>
  <si>
    <t>ANDORENY YASMIN LOPEZ MEJIA</t>
  </si>
  <si>
    <t>SECRETARIA CASA DE LA CULTURA</t>
  </si>
  <si>
    <t>LIZBETH BARON MENDOZA</t>
  </si>
  <si>
    <t>CASA DE LA CULTURA Y MUSEO</t>
  </si>
  <si>
    <t>FIDEL GOMEZ MEJIA</t>
  </si>
  <si>
    <t>ENCARGADO UNID. DEPORTIVA</t>
  </si>
  <si>
    <t>JUAN FLORES AVALOS</t>
  </si>
  <si>
    <t>JARDINERO CANCHA SAN JUAN</t>
  </si>
  <si>
    <t>JOSE LUIS MUNGUIA VALENCIA</t>
  </si>
  <si>
    <t>PROMOTOR DE INFANTIL</t>
  </si>
  <si>
    <t>JOSE ALBERTO HERRERA VAZQUEZ</t>
  </si>
  <si>
    <t>PROMOTOR DE DEPORTES</t>
  </si>
  <si>
    <t>AURELIO LADISLAO CARDENAS CISNEROS</t>
  </si>
  <si>
    <t xml:space="preserve">JUAN PABLO CARDENAS MERCADO </t>
  </si>
  <si>
    <t>JOSE LUIS YAHUACA DELGADO</t>
  </si>
  <si>
    <t>RENE CHAVEZ DENIZ</t>
  </si>
  <si>
    <t>CRONISTA</t>
  </si>
  <si>
    <t>SILVIA ANGUIANO AGUAYO</t>
  </si>
  <si>
    <t>ENCARGADA DE BIBLIOTECA</t>
  </si>
  <si>
    <t>ADELAIDA VAZQUEZ FLORES</t>
  </si>
  <si>
    <t xml:space="preserve">ERIKA GABRIELA SOTO MENDOZA </t>
  </si>
  <si>
    <t>DIR. EDUC. PUBLICA MPAL.</t>
  </si>
  <si>
    <t>EDUCACION PUBLICA</t>
  </si>
  <si>
    <t>LUZ BERTHA PANDURO ALCARAZ</t>
  </si>
  <si>
    <t>ODILIA MORALES MORENO</t>
  </si>
  <si>
    <t>OFIC. AUX. DE REG. CIV.</t>
  </si>
  <si>
    <t>MARIA TERESA QUIROZ SILVA</t>
  </si>
  <si>
    <t>REGISTRO CIVIL</t>
  </si>
  <si>
    <t>SONIA GUADALUPE ALCARAZ VAZQUEZ</t>
  </si>
  <si>
    <t xml:space="preserve">AUXILIAR RAMO 33 </t>
  </si>
  <si>
    <t>DIRECTOR RAMO 33</t>
  </si>
  <si>
    <t>JULISSA CONTRERAS CASTILLO</t>
  </si>
  <si>
    <t>AUXILIAR RAMO 20</t>
  </si>
  <si>
    <t>VALERIA ALEJANDRA LARIOS CABADAS</t>
  </si>
  <si>
    <t>DIRECTOR RAMO 20</t>
  </si>
  <si>
    <t>COPLADEMUN</t>
  </si>
  <si>
    <t>ESTUDIOS ESPECIALES</t>
  </si>
  <si>
    <t>SERGIO ALBERTO ORTIZ REYES</t>
  </si>
  <si>
    <t xml:space="preserve">FOTOGRAFO  </t>
  </si>
  <si>
    <t>PRENSA Y PUBLICIDAD</t>
  </si>
  <si>
    <t>ESPIRIDION HERNANDEZ MORAN</t>
  </si>
  <si>
    <t>CAMAROGRAFO</t>
  </si>
  <si>
    <t>GERARDO DAÑESTA DIAZ</t>
  </si>
  <si>
    <t>DIR. DE RELAC. PUB.</t>
  </si>
  <si>
    <t>RELAC. PUB. Y COM. SOC</t>
  </si>
  <si>
    <t>TOMAS GARCIA GUERRERO</t>
  </si>
  <si>
    <t>ASESOR JURIDICO</t>
  </si>
  <si>
    <t xml:space="preserve">JURIDICO </t>
  </si>
  <si>
    <t>ANDREA SARAHI CORONA GARCIA</t>
  </si>
  <si>
    <t>ENCARGADA DE NOMINA</t>
  </si>
  <si>
    <t>EVARISTO SOTO CONTRERAS</t>
  </si>
  <si>
    <t>OFICIAL MAYOR</t>
  </si>
  <si>
    <t>OFICIALIA MAYOR</t>
  </si>
  <si>
    <t>RAQUEL ARELLANO CONTRERAS</t>
  </si>
  <si>
    <t>SECRETARIA SINDICO</t>
  </si>
  <si>
    <t>SECRETARIA REGIDORES</t>
  </si>
  <si>
    <t>SONIA YADIRA BERNABE GUTIERREZ</t>
  </si>
  <si>
    <t>RAMIRO REBOLLEDO DELGADILLO</t>
  </si>
  <si>
    <t>FABIOLA MARTINEZ CUEVAS</t>
  </si>
  <si>
    <t>RECEPCIONISTA</t>
  </si>
  <si>
    <t xml:space="preserve">MARIA ELENA GUERRERO PANDURO </t>
  </si>
  <si>
    <t>LENIN ALFREDO RAMIREZ MILANEZ</t>
  </si>
  <si>
    <t>SECRETARIO GENERAL</t>
  </si>
  <si>
    <t>MARTIN LARIOS GARCIA</t>
  </si>
  <si>
    <t>PRESIDENTE</t>
  </si>
  <si>
    <t>PRESIDENCIA</t>
  </si>
  <si>
    <t>TOTAL DIETAS</t>
  </si>
  <si>
    <t>CARMEN YADIRA ALCARAZ SOLORIO</t>
  </si>
  <si>
    <t>SINDICO</t>
  </si>
  <si>
    <t>MARIA DEL PILAR PANTOJA AGUILAR</t>
  </si>
  <si>
    <t>REGIDOR</t>
  </si>
  <si>
    <t>MAURICIO ALBERTO CONTRERAS PEREZ</t>
  </si>
  <si>
    <t>JUANA LARIOS OROZCO</t>
  </si>
  <si>
    <t>SAUL ARMANDO ROLON BARAJAS</t>
  </si>
  <si>
    <t>OSCAR RAMIRO TORRES CHAVEZ</t>
  </si>
  <si>
    <t>GRACIELA IRMA BARON MENDOZA</t>
  </si>
  <si>
    <t>JOSE OSMAR LARIOS DE LA MORA</t>
  </si>
  <si>
    <t>SALVADRO ALEJANDRO CUEVAS RODRIGUEZ</t>
  </si>
  <si>
    <t>MARIA DE LOS ANGELES GISELA ANGUIANO GALVAN</t>
  </si>
  <si>
    <t>DIETAS</t>
  </si>
  <si>
    <t>FIRMA DE CONFORMIDAD</t>
  </si>
  <si>
    <t>DIAS TRABAJADOS</t>
  </si>
  <si>
    <t xml:space="preserve">SALARIO DIARIO </t>
  </si>
  <si>
    <t>NOMBRE</t>
  </si>
  <si>
    <t>PUESTO</t>
  </si>
  <si>
    <t>DESCUENTOS</t>
  </si>
  <si>
    <t>PRESTACIONES</t>
  </si>
  <si>
    <t>TOTAL NOMINA EVENTUAL</t>
  </si>
  <si>
    <t xml:space="preserve">RAUL PEREZ PANDURO </t>
  </si>
  <si>
    <t>VELADOR MERCADO</t>
  </si>
  <si>
    <t>JAVIER RANGEL GARCIA</t>
  </si>
  <si>
    <t xml:space="preserve">VELADOR </t>
  </si>
  <si>
    <t>HECTOR ALONSO MORFIN HERRERA</t>
  </si>
  <si>
    <t>UNIDAD DE TRANSPARENCIA</t>
  </si>
  <si>
    <t>ADAN CERVANTES CASTILLO</t>
  </si>
  <si>
    <t>SUBDIRECTOR PARQUES Y JARDINES</t>
  </si>
  <si>
    <t>EDUARDO MARTINEZ BARON</t>
  </si>
  <si>
    <t>SUBDIRECTOR DE FOMENTO AGROPECUARIO</t>
  </si>
  <si>
    <t>PAUL RICARDO DE LA MORA MACIAS</t>
  </si>
  <si>
    <t>SUBDIRECTOR DE EDUCACION</t>
  </si>
  <si>
    <t>DIEGO PANDURO TENORIO</t>
  </si>
  <si>
    <t>SUBDIRECTOR DE AGUA POTABLE</t>
  </si>
  <si>
    <t>ALEJANDRO RUBEN VALENCIA SANDOVAL</t>
  </si>
  <si>
    <t>SUBDIRECTOR  DE PROTECCION CIVIL</t>
  </si>
  <si>
    <t>ROBERTO SOTO RODRIGUEZ</t>
  </si>
  <si>
    <t>JAVIER GONZALES CARDENAS</t>
  </si>
  <si>
    <t>SECRETARIO PARTICULAR</t>
  </si>
  <si>
    <t>LAURA MATILDE MADRIGAL MORFIN</t>
  </si>
  <si>
    <t>SECRETARIA OFICIAL MAYOR</t>
  </si>
  <si>
    <t xml:space="preserve">EMMANUEL MUNGUIA SANCHEZ </t>
  </si>
  <si>
    <t>ENRIQUE MUÑIZ GARCIA</t>
  </si>
  <si>
    <t>JOSE DE JESUS MORFIN LARIOS</t>
  </si>
  <si>
    <t>PROVEEDURIA</t>
  </si>
  <si>
    <t>JOAQUIN LOPEZ BAEZA</t>
  </si>
  <si>
    <t>MARISOL MEDRANO MARTINEZ</t>
  </si>
  <si>
    <t>PROMOTOR DE CULTURA MUSEO</t>
  </si>
  <si>
    <t>ARMANDO BARRAGAN LOSOYA</t>
  </si>
  <si>
    <t>PROMOTOR DE CULTURA</t>
  </si>
  <si>
    <t>SAMARIA GIZEH CHAVEZ TORRES</t>
  </si>
  <si>
    <t>JUAN CARLOS SANCHEZ MORENO</t>
  </si>
  <si>
    <t>PROMOTOR DE  DEPORTES</t>
  </si>
  <si>
    <t>JOSE ANGEL ALCARAZ ARELLANO</t>
  </si>
  <si>
    <t>PROMOTOR AGROPECUARIO</t>
  </si>
  <si>
    <t>JOSE JUAN PABLO RIVERA DIAZ</t>
  </si>
  <si>
    <t>JACINTO DE LOS SANTOS CHAVEZ</t>
  </si>
  <si>
    <t>OFICIAL DE PROTECCION CIVIL</t>
  </si>
  <si>
    <t>OCTAVIANO ESPINOZA MARTINEZ</t>
  </si>
  <si>
    <t>ISIDRO CARDENAS MORFIN</t>
  </si>
  <si>
    <t>SABINO OSVALDO VAZQUEZ REYES</t>
  </si>
  <si>
    <t>JUAN CARLOS PANDURO ARELLANO</t>
  </si>
  <si>
    <t>JOSE CARLOS MAGALLANES LARA</t>
  </si>
  <si>
    <t>RAUL SUAREZ ARANDA</t>
  </si>
  <si>
    <t>GUSTAVO ANGUEL DE JESUS SANTILLAN ORTEGA</t>
  </si>
  <si>
    <t>ARACELI GUTIERREZ GALVEZ</t>
  </si>
  <si>
    <t>NUTRIOLOGA SERVICIOS MEDICOS</t>
  </si>
  <si>
    <t>JUAN CARLOS ARELLANO CASILLAS</t>
  </si>
  <si>
    <t>NOTIFICADOR</t>
  </si>
  <si>
    <t>JOSE ANICETO LARIOS CARDENAS</t>
  </si>
  <si>
    <t>JEFE DE PLANEACION</t>
  </si>
  <si>
    <t>CHRISTIAN MAYELA GUADALUPE VILLAGRANA MARTINEZ</t>
  </si>
  <si>
    <t>JEFA DE INFORMATICA</t>
  </si>
  <si>
    <t>SUSANA ESMERALDA HERRERA MARTINEZ</t>
  </si>
  <si>
    <t xml:space="preserve">INTENDENTE </t>
  </si>
  <si>
    <t>FRANCISCO JAVIER CERNA PADILLA</t>
  </si>
  <si>
    <t>INTENDENTE</t>
  </si>
  <si>
    <t>TERESA ALCARAZ CORTES</t>
  </si>
  <si>
    <t>CELEDONIA GONZALES GOMEZ</t>
  </si>
  <si>
    <t>EDITH ANAYA MARTINEZ</t>
  </si>
  <si>
    <t>EFRAIN  PARTIDA MORENO</t>
  </si>
  <si>
    <t>LUZ BERTHA OCEGUERA SANCHEZ</t>
  </si>
  <si>
    <t>MA. DE LA LUZ JIMENEZ LARA</t>
  </si>
  <si>
    <t>JOSE TORRES MEJIA</t>
  </si>
  <si>
    <t>MA.CARMEN MORFIN MENDOZA</t>
  </si>
  <si>
    <t>INT. CASA DE SALUD LA PURISIMA</t>
  </si>
  <si>
    <t>MEZA SALAZAR MARICELA</t>
  </si>
  <si>
    <t>INSTRUCTORA DE AEROBICS</t>
  </si>
  <si>
    <t>JUAN JOSE CONTRERAS CRUZ</t>
  </si>
  <si>
    <t>INSTRUCTOR MARIACHI MUNICIPAL</t>
  </si>
  <si>
    <t>MIGUEL ANGUEL MORA MARTINEZ</t>
  </si>
  <si>
    <t>INSTRUCTOR DE MUSICA</t>
  </si>
  <si>
    <t>ANA GABRIELA MEDRANO ALCANTAR</t>
  </si>
  <si>
    <t xml:space="preserve">ENFERMERA </t>
  </si>
  <si>
    <t>GUSTAVO MEDINA VARGAS</t>
  </si>
  <si>
    <t>ENCARGADO DE PANTEON</t>
  </si>
  <si>
    <t>ADAN GALLEGOS ROMERO</t>
  </si>
  <si>
    <t>ENCARGADO DE LOGISTICA Y DECORACION</t>
  </si>
  <si>
    <t>ERIKA BERENICE GONZALEZ MEJIA</t>
  </si>
  <si>
    <t>NIDIA GUADALUPE PANDURO BUENROSTRO</t>
  </si>
  <si>
    <t>ENCARGADA DE  COMEDORES</t>
  </si>
  <si>
    <t>OCTAVIO LUNA DIAZ</t>
  </si>
  <si>
    <t>ENC. DE VALVULA</t>
  </si>
  <si>
    <t>LUCIANO DIAZ PANDURO</t>
  </si>
  <si>
    <t>ENC POLIDEPORTIVO</t>
  </si>
  <si>
    <t>LUIS ANGUEL TORRES GONZALES</t>
  </si>
  <si>
    <t>ENC DE VALVULAS</t>
  </si>
  <si>
    <t>SAUL JIMENEZ LARA</t>
  </si>
  <si>
    <t>ROGELIO DE JESUS MACIAS SANCHEZ</t>
  </si>
  <si>
    <t>ENC DE PROYECTOS</t>
  </si>
  <si>
    <t>EVERARDO CONTRERAS GARCIA</t>
  </si>
  <si>
    <t>ENC CANCHA LA LOMA</t>
  </si>
  <si>
    <t>JESUS VENUSTIANO ROMERO VARGAS</t>
  </si>
  <si>
    <t>ENC CANCHA EJIDAL</t>
  </si>
  <si>
    <t>ADOLFO EVANGELISTA CHAVEZ</t>
  </si>
  <si>
    <t>EMPEDRADOR</t>
  </si>
  <si>
    <t>ROMELIA CHAVEZ CHAVEZ</t>
  </si>
  <si>
    <t>DIRECTORA COPLADEMUN</t>
  </si>
  <si>
    <t>ALEJANDRA GUTIERREZ GOMEZ</t>
  </si>
  <si>
    <t>GONZALO RAMIREZ RAMIREZ</t>
  </si>
  <si>
    <t>DIRECTOR INSTITUTO DEL ADULTO MAYOR</t>
  </si>
  <si>
    <t>SERGIO ALBERTO RAMOS MEDRANO</t>
  </si>
  <si>
    <t>DIRECTOR GRAL. DE CULTURA</t>
  </si>
  <si>
    <t>CESAR JAVIER ANGUIANO GALVAN</t>
  </si>
  <si>
    <t>DIRECTOR DE TURISMO</t>
  </si>
  <si>
    <t>JUAN CUEVAS FIGUEROA</t>
  </si>
  <si>
    <t>DIRECTOR DE SERVICIOS MEDICOS</t>
  </si>
  <si>
    <t>JAIRO TOMAS MEZA LOPEZ</t>
  </si>
  <si>
    <t>DIRECTOR DE PARQUES Y JARDINES</t>
  </si>
  <si>
    <t>HERIBERTO FLORES CUEVAS</t>
  </si>
  <si>
    <t>DIRECTOR DE ECOLOGIA</t>
  </si>
  <si>
    <t>JOSE ANGEL ARRIAGA HERNANDEZ</t>
  </si>
  <si>
    <t>DIRECTOR DE DEPORTES</t>
  </si>
  <si>
    <t>JULIO HUMBERTO GUEVARA RODRIGUEZ</t>
  </si>
  <si>
    <t>DIRECTOR DE ALUMBRADO PUBLICO</t>
  </si>
  <si>
    <t>YESENIA JULISSA ALVAREZ PEREZ</t>
  </si>
  <si>
    <t>DIR INSTITUTO DE LA JUVENTUD</t>
  </si>
  <si>
    <t>MARTIN DIAZ</t>
  </si>
  <si>
    <t>CUBRE VACACIONES</t>
  </si>
  <si>
    <t>ANDREA CERVANTES MELENDEZ</t>
  </si>
  <si>
    <t>COORDINADORA BRIGADA DE LA SALUD</t>
  </si>
  <si>
    <t>JOSE HAZAEL CORTES NUÑO</t>
  </si>
  <si>
    <t>COORDINADOR E INCLUSION A GRUPOS VULNERABLES</t>
  </si>
  <si>
    <t>MARIA GUADALUPE BECERRA OSORIO</t>
  </si>
  <si>
    <t>COCINERA COMEDOR LA PURISIMA</t>
  </si>
  <si>
    <t>MA. DE LA PAZ MENDOZA GARCIA</t>
  </si>
  <si>
    <t>COCINERA COMEDOR COMUNITARIO</t>
  </si>
  <si>
    <t>LORENZO CHAVEZ SOTO</t>
  </si>
  <si>
    <t>URIEL VALENCIA ORTEGA</t>
  </si>
  <si>
    <t>OSCAR ANTONIO SILVA CORTES</t>
  </si>
  <si>
    <t>MIGUEL ANGEL ANGUIANO MONTES DE OCA</t>
  </si>
  <si>
    <t>SALVADOR PEREZ ARIAS</t>
  </si>
  <si>
    <t xml:space="preserve">CENSO Y CONTRUCCION </t>
  </si>
  <si>
    <t>ABEL ARIAS URENA</t>
  </si>
  <si>
    <t>ANTONIO BARAJAS LICEA</t>
  </si>
  <si>
    <t>RAUL AGUILAR RODRIGUEZ</t>
  </si>
  <si>
    <t>AYUDANTE SERVICIOS GENERALES</t>
  </si>
  <si>
    <t>GIBRAN PANDURO SANDOVAL</t>
  </si>
  <si>
    <t>AYUDANTE PARQUES Y JARDINES</t>
  </si>
  <si>
    <t>FRANCISCO JAVIER PANDURO MONTES DE OCA</t>
  </si>
  <si>
    <t>EDUARDO SILVA CORTES</t>
  </si>
  <si>
    <t>GUSTAVO GUADALUPE DIAZ RODRIGUEZ</t>
  </si>
  <si>
    <t>JUAN CARLOS CORTES GALVEZ</t>
  </si>
  <si>
    <t>JOSE BARAJAS FLORES</t>
  </si>
  <si>
    <t>JOSE DE JESUS MARTINEZ ARELLANO</t>
  </si>
  <si>
    <t>MARTIN ANTONIO ALVAREZ</t>
  </si>
  <si>
    <t>ALEJANDRO CRUZ MEDRANO CLAUSTRO</t>
  </si>
  <si>
    <t>SERGIO LOPEZ RODRIGUEZ</t>
  </si>
  <si>
    <t>AYUDANTE DE PARQUES Y JARDINES</t>
  </si>
  <si>
    <t>GERARDO DAÑESTA RODRIGUEZ</t>
  </si>
  <si>
    <t>AYUDANTE DE OBRAS PUBLICAS</t>
  </si>
  <si>
    <t>EMMANUEL DAÑESTA DIAZ</t>
  </si>
  <si>
    <t>MANUEL LOPEZ MARTINEZ</t>
  </si>
  <si>
    <t>AGUSTIN ADRIAN PINEDA EVANGELISTA</t>
  </si>
  <si>
    <t>JOSE MIGUEL MARQUEZ SANDOVAL</t>
  </si>
  <si>
    <t>ARTURO FLORES LUPERCIO</t>
  </si>
  <si>
    <t>SERGIO SANCHEZ GARCIA</t>
  </si>
  <si>
    <t>AYUDANTE DE ALBAÑIL</t>
  </si>
  <si>
    <t xml:space="preserve">MANUEL ARTURO FLORES ASCENCIO </t>
  </si>
  <si>
    <t>CLAUDIA ESMERALDA RENTERIA ORTIZ</t>
  </si>
  <si>
    <t>AYUDANTE COMEDORES</t>
  </si>
  <si>
    <t>IRMA PERAL VERA</t>
  </si>
  <si>
    <t>AYUDANTE COMEDOR LA PURISIMA</t>
  </si>
  <si>
    <t>BRENDA CECILIA SALAZAR GOMEZ</t>
  </si>
  <si>
    <t>RICARDO GARCIA ORTIZ</t>
  </si>
  <si>
    <t>AUXILIAR DE VIALIDAD</t>
  </si>
  <si>
    <t>JOSE SALVADOR BARAJAS MORENO</t>
  </si>
  <si>
    <t>ANGEL MEZA LOPEZ</t>
  </si>
  <si>
    <t>EFRAIN MORA DE LA MORA</t>
  </si>
  <si>
    <t>JORGE ELIAN ARREGUIN LICEA</t>
  </si>
  <si>
    <t>AUXILIAR DE INSTITUTO DE LA JUVENTUD</t>
  </si>
  <si>
    <t>MARIA GUADALUPE LARIOS GARCIA</t>
  </si>
  <si>
    <t>AUXILIAR DE INSTITUTO DE JOVENES</t>
  </si>
  <si>
    <t>RAMON BERNARDINO GOMEZ</t>
  </si>
  <si>
    <t>AUXILIAR COPLADEMUN</t>
  </si>
  <si>
    <t>LILIANA FERNANDA OROZCO RODRIGUEZ</t>
  </si>
  <si>
    <t>AUXILIAR COMUNICACIÓN SOCIAL</t>
  </si>
  <si>
    <t>YAHIR LOMELI CONTRERAS</t>
  </si>
  <si>
    <t>AUXILIAR AHUIJULLO</t>
  </si>
  <si>
    <t>OCTAVIO BARAJAS MORFIN</t>
  </si>
  <si>
    <t>CINDY KARINA ROLON ORTIZ</t>
  </si>
  <si>
    <t>AUX. MEDICO MPAL</t>
  </si>
  <si>
    <t>JORGE ALEJANDRO CARDENAS ROSALES</t>
  </si>
  <si>
    <t>AUX. DE COMPUTO</t>
  </si>
  <si>
    <t>JUAN CARLOS MEJINEZ SILVA</t>
  </si>
  <si>
    <t>ASEO PUBLICO</t>
  </si>
  <si>
    <t>PERCEPCIONES</t>
  </si>
  <si>
    <t>PAGAR</t>
  </si>
  <si>
    <t>ASOCIAC. CIVIL</t>
  </si>
  <si>
    <t>NOMINA</t>
  </si>
  <si>
    <t>FONACOT</t>
  </si>
  <si>
    <t>SINDICAL</t>
  </si>
  <si>
    <t>TEL</t>
  </si>
  <si>
    <t>PRESTAMO</t>
  </si>
  <si>
    <t>AL EMPLEO</t>
  </si>
  <si>
    <t>AGUINALDO/16</t>
  </si>
  <si>
    <t>EXTRA</t>
  </si>
  <si>
    <t>VACACIONAL</t>
  </si>
  <si>
    <t>PERSONAL</t>
  </si>
  <si>
    <t>NETO A</t>
  </si>
  <si>
    <t>APORT. VOLUNT</t>
  </si>
  <si>
    <t>DESCUNT</t>
  </si>
  <si>
    <t>CUOTA</t>
  </si>
  <si>
    <t>DESCTO</t>
  </si>
  <si>
    <t>DESCUENTO</t>
  </si>
  <si>
    <t xml:space="preserve">SUBSIDIO </t>
  </si>
  <si>
    <t>ANTICIPO</t>
  </si>
  <si>
    <t>TIEMPO</t>
  </si>
  <si>
    <t xml:space="preserve">PRIMA </t>
  </si>
  <si>
    <t>Total</t>
  </si>
  <si>
    <t>POLICIA MUNICIPAL</t>
  </si>
  <si>
    <t>AGTE. SEG PUB AHUIJULLO</t>
  </si>
  <si>
    <t>ALCAIDE</t>
  </si>
  <si>
    <t>CHOFER DE AMBULANCIA</t>
  </si>
  <si>
    <t>COMANDANTE EN TURNO</t>
  </si>
  <si>
    <t>SUBDIRECTOR</t>
  </si>
  <si>
    <t>SEGURIDAD PUBLICA</t>
  </si>
  <si>
    <t>AGUINALDO</t>
  </si>
  <si>
    <t>DIARIO</t>
  </si>
  <si>
    <t>SALARIO</t>
  </si>
  <si>
    <t>CAPITULO</t>
  </si>
  <si>
    <t>TITULO</t>
  </si>
  <si>
    <t>DEDUCCIONES</t>
  </si>
  <si>
    <t>R.F.C.</t>
  </si>
  <si>
    <t>ASOCIA. CIV.</t>
  </si>
  <si>
    <t>ISR/</t>
  </si>
  <si>
    <t>GTOS. DE REPR.</t>
  </si>
  <si>
    <t>LOPEZ MEJIA EDER MARTIN</t>
  </si>
  <si>
    <t>OFICIAL</t>
  </si>
  <si>
    <t>MEZA RAMOS ALDO URIEL</t>
  </si>
  <si>
    <t>MUNDO VERA RAUL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</si>
  <si>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</si>
  <si>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GONZALEZ CEJA ADELA</t>
  </si>
  <si>
    <t>CORTEZ ORTIZ BLANCA IDALIA</t>
  </si>
  <si>
    <t>AGUIRRE ZUÑIGA JOSE GUADALUPE</t>
  </si>
  <si>
    <t>JIMENEZ BAUTISTA LUIS ALFREDO</t>
  </si>
  <si>
    <t>HERNANDEZ HUERTA LUIS GONZALO</t>
  </si>
  <si>
    <t>GONZALEZ CEJA LORENZO</t>
  </si>
  <si>
    <t>LICEA SOLORZANO ROBERTO</t>
  </si>
  <si>
    <t>VAZQUEZ BARAJAS CARLOS AARON</t>
  </si>
  <si>
    <t xml:space="preserve">DIRECTOR </t>
  </si>
  <si>
    <t>TRABAJ</t>
  </si>
  <si>
    <t xml:space="preserve">DIAS </t>
  </si>
  <si>
    <t>NOMINA QUINCENAL PROTECCION CIVIL DEL 16 AL 31 DE OCTUBRE DEL 2018</t>
  </si>
  <si>
    <t>PORTAL VICTORIA NO.9 RFC: MTE871101HLA    TEL:371 41 8 01 69</t>
  </si>
  <si>
    <t>MUNICIPIO DE TECALITLAN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</si>
</sst>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.000_-;\-* #,##0.000_-;_-* &quot;-&quot;???_-;_-@_-"/>
    <numFmt numFmtId="167" formatCode="_-* #,##0.000_-;\-* #,##0.0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1"/>
      <color indexed="63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20"/>
      <name val="Arial"/>
      <family val="2"/>
    </font>
    <font>
      <b/>
      <sz val="20"/>
      <color theme="1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4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A3CA7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</cellStyleXfs>
  <cellXfs count="311">
    <xf numFmtId="0" fontId="0" fillId="0" borderId="0" xfId="0"/>
    <xf numFmtId="0" fontId="2" fillId="0" borderId="0" xfId="0" applyFont="1" applyAlignment="1">
      <alignment wrapText="1"/>
    </xf>
    <xf numFmtId="164" fontId="2" fillId="0" borderId="0" xfId="1" applyFont="1" applyAlignment="1">
      <alignment wrapText="1"/>
    </xf>
    <xf numFmtId="0" fontId="2" fillId="0" borderId="0" xfId="1" applyNumberFormat="1" applyFont="1" applyAlignment="1">
      <alignment wrapText="1"/>
    </xf>
    <xf numFmtId="0" fontId="3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164" fontId="4" fillId="0" borderId="0" xfId="1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4" fillId="3" borderId="4" xfId="1" applyFont="1" applyFill="1" applyBorder="1" applyAlignment="1">
      <alignment horizontal="center" vertical="center" wrapText="1"/>
    </xf>
    <xf numFmtId="164" fontId="6" fillId="4" borderId="4" xfId="1" applyFont="1" applyFill="1" applyBorder="1" applyAlignment="1">
      <alignment horizontal="center" vertical="center" wrapText="1"/>
    </xf>
    <xf numFmtId="164" fontId="4" fillId="4" borderId="4" xfId="1" applyFont="1" applyFill="1" applyBorder="1" applyAlignment="1">
      <alignment horizontal="center" vertical="center" wrapText="1"/>
    </xf>
    <xf numFmtId="164" fontId="4" fillId="3" borderId="5" xfId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wrapText="1"/>
    </xf>
    <xf numFmtId="164" fontId="4" fillId="0" borderId="0" xfId="1" applyFont="1" applyFill="1" applyBorder="1" applyAlignment="1">
      <alignment wrapText="1"/>
    </xf>
    <xf numFmtId="2" fontId="2" fillId="0" borderId="9" xfId="0" applyNumberFormat="1" applyFont="1" applyFill="1" applyBorder="1" applyAlignment="1">
      <alignment wrapText="1"/>
    </xf>
    <xf numFmtId="164" fontId="2" fillId="0" borderId="9" xfId="1" applyFont="1" applyFill="1" applyBorder="1" applyAlignment="1">
      <alignment wrapText="1"/>
    </xf>
    <xf numFmtId="0" fontId="2" fillId="0" borderId="9" xfId="1" applyNumberFormat="1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5" fillId="0" borderId="9" xfId="0" applyFont="1" applyBorder="1" applyAlignment="1">
      <alignment horizontal="left" wrapText="1"/>
    </xf>
    <xf numFmtId="2" fontId="2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164" fontId="4" fillId="3" borderId="12" xfId="1" applyFont="1" applyFill="1" applyBorder="1" applyAlignment="1">
      <alignment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164" fontId="4" fillId="3" borderId="14" xfId="1" applyFont="1" applyFill="1" applyBorder="1" applyAlignment="1">
      <alignment horizontal="center" vertical="center" wrapText="1"/>
    </xf>
    <xf numFmtId="164" fontId="6" fillId="4" borderId="15" xfId="1" applyFont="1" applyFill="1" applyBorder="1" applyAlignment="1">
      <alignment horizontal="center" vertical="center" wrapText="1"/>
    </xf>
    <xf numFmtId="164" fontId="4" fillId="3" borderId="15" xfId="1" applyFont="1" applyFill="1" applyBorder="1" applyAlignment="1">
      <alignment horizontal="center" vertical="center" wrapText="1"/>
    </xf>
    <xf numFmtId="164" fontId="4" fillId="4" borderId="15" xfId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wrapText="1"/>
    </xf>
    <xf numFmtId="164" fontId="2" fillId="0" borderId="0" xfId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3" borderId="16" xfId="0" applyFont="1" applyFill="1" applyBorder="1" applyAlignment="1">
      <alignment horizontal="left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3" borderId="16" xfId="0" applyFont="1" applyFill="1" applyBorder="1" applyAlignment="1">
      <alignment horizontal="center" wrapText="1"/>
    </xf>
    <xf numFmtId="164" fontId="7" fillId="0" borderId="0" xfId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164" fontId="7" fillId="0" borderId="9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3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left" wrapText="1"/>
    </xf>
    <xf numFmtId="164" fontId="7" fillId="0" borderId="9" xfId="1" applyFont="1" applyFill="1" applyBorder="1" applyAlignment="1">
      <alignment wrapText="1"/>
    </xf>
    <xf numFmtId="0" fontId="5" fillId="0" borderId="9" xfId="0" applyFont="1" applyFill="1" applyBorder="1" applyAlignment="1">
      <alignment horizontal="left" wrapText="1"/>
    </xf>
    <xf numFmtId="2" fontId="2" fillId="0" borderId="0" xfId="0" applyNumberFormat="1" applyFont="1" applyBorder="1" applyAlignment="1">
      <alignment wrapText="1"/>
    </xf>
    <xf numFmtId="164" fontId="2" fillId="0" borderId="0" xfId="1" applyFont="1" applyBorder="1" applyAlignment="1">
      <alignment wrapText="1"/>
    </xf>
    <xf numFmtId="164" fontId="7" fillId="0" borderId="0" xfId="1" applyFont="1" applyBorder="1" applyAlignment="1">
      <alignment vertical="center" wrapText="1"/>
    </xf>
    <xf numFmtId="0" fontId="2" fillId="0" borderId="0" xfId="1" applyNumberFormat="1" applyFont="1" applyBorder="1" applyAlignment="1">
      <alignment wrapText="1"/>
    </xf>
    <xf numFmtId="164" fontId="4" fillId="0" borderId="0" xfId="1" applyFont="1" applyBorder="1" applyAlignment="1">
      <alignment wrapText="1"/>
    </xf>
    <xf numFmtId="2" fontId="2" fillId="0" borderId="9" xfId="0" applyNumberFormat="1" applyFont="1" applyBorder="1" applyAlignment="1">
      <alignment wrapText="1"/>
    </xf>
    <xf numFmtId="164" fontId="2" fillId="0" borderId="9" xfId="1" applyFont="1" applyBorder="1" applyAlignment="1">
      <alignment wrapText="1"/>
    </xf>
    <xf numFmtId="0" fontId="2" fillId="0" borderId="9" xfId="1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8" fillId="3" borderId="1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2" fillId="0" borderId="12" xfId="1" applyNumberFormat="1" applyFont="1" applyBorder="1" applyAlignment="1">
      <alignment wrapText="1"/>
    </xf>
    <xf numFmtId="164" fontId="2" fillId="0" borderId="12" xfId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4" fillId="3" borderId="17" xfId="0" applyFont="1" applyFill="1" applyBorder="1" applyAlignment="1">
      <alignment horizontal="center" vertical="center" wrapText="1"/>
    </xf>
    <xf numFmtId="0" fontId="9" fillId="3" borderId="4" xfId="1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4" fillId="6" borderId="17" xfId="1" applyFont="1" applyFill="1" applyBorder="1" applyAlignment="1">
      <alignment horizontal="center" vertical="center" wrapText="1"/>
    </xf>
    <xf numFmtId="164" fontId="4" fillId="6" borderId="4" xfId="1" applyFont="1" applyFill="1" applyBorder="1" applyAlignment="1">
      <alignment horizontal="center" vertical="center" wrapText="1"/>
    </xf>
    <xf numFmtId="164" fontId="4" fillId="5" borderId="5" xfId="1" applyFont="1" applyFill="1" applyBorder="1" applyAlignment="1">
      <alignment horizontal="center" vertical="center" wrapText="1"/>
    </xf>
    <xf numFmtId="164" fontId="4" fillId="5" borderId="19" xfId="1" applyFont="1" applyFill="1" applyBorder="1" applyAlignment="1">
      <alignment horizontal="center" vertical="center" wrapText="1"/>
    </xf>
    <xf numFmtId="164" fontId="4" fillId="5" borderId="20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64" fontId="2" fillId="0" borderId="2" xfId="1" applyFont="1" applyBorder="1" applyAlignment="1">
      <alignment wrapText="1"/>
    </xf>
    <xf numFmtId="0" fontId="2" fillId="0" borderId="2" xfId="1" applyNumberFormat="1" applyFont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left" vertical="center" wrapText="1"/>
    </xf>
    <xf numFmtId="0" fontId="13" fillId="0" borderId="0" xfId="2" applyFont="1" applyBorder="1" applyAlignment="1">
      <alignment wrapText="1"/>
    </xf>
    <xf numFmtId="0" fontId="13" fillId="0" borderId="0" xfId="2" applyFont="1" applyFill="1" applyBorder="1" applyAlignment="1">
      <alignment wrapText="1"/>
    </xf>
    <xf numFmtId="0" fontId="13" fillId="0" borderId="0" xfId="2" applyFont="1" applyBorder="1" applyAlignment="1">
      <alignment horizontal="left" vertical="center" wrapText="1"/>
    </xf>
    <xf numFmtId="0" fontId="0" fillId="0" borderId="0" xfId="0" applyFont="1" applyBorder="1"/>
    <xf numFmtId="0" fontId="13" fillId="0" borderId="0" xfId="2" applyFont="1" applyFill="1" applyBorder="1" applyAlignment="1">
      <alignment horizontal="left" vertical="center" wrapText="1"/>
    </xf>
    <xf numFmtId="2" fontId="6" fillId="0" borderId="9" xfId="2" applyNumberFormat="1" applyFont="1" applyFill="1" applyBorder="1" applyAlignment="1"/>
    <xf numFmtId="0" fontId="14" fillId="7" borderId="9" xfId="2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2" fillId="0" borderId="9" xfId="0" applyFont="1" applyBorder="1"/>
    <xf numFmtId="2" fontId="2" fillId="0" borderId="9" xfId="0" applyNumberFormat="1" applyFont="1" applyBorder="1"/>
    <xf numFmtId="2" fontId="2" fillId="0" borderId="9" xfId="0" applyNumberFormat="1" applyFont="1" applyFill="1" applyBorder="1"/>
    <xf numFmtId="0" fontId="7" fillId="0" borderId="9" xfId="2" applyFont="1" applyFill="1" applyBorder="1" applyAlignment="1"/>
    <xf numFmtId="2" fontId="7" fillId="0" borderId="9" xfId="2" applyNumberFormat="1" applyFont="1" applyFill="1" applyBorder="1" applyAlignment="1"/>
    <xf numFmtId="0" fontId="2" fillId="0" borderId="9" xfId="0" applyFont="1" applyFill="1" applyBorder="1"/>
    <xf numFmtId="2" fontId="2" fillId="0" borderId="9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7" fillId="0" borderId="9" xfId="2" applyFont="1" applyFill="1" applyBorder="1" applyAlignment="1">
      <alignment horizontal="left"/>
    </xf>
    <xf numFmtId="0" fontId="15" fillId="0" borderId="9" xfId="2" applyFont="1" applyFill="1" applyBorder="1" applyAlignment="1">
      <alignment horizontal="left" vertical="center" wrapText="1"/>
    </xf>
    <xf numFmtId="0" fontId="14" fillId="0" borderId="9" xfId="2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21" xfId="0" applyFont="1" applyBorder="1"/>
    <xf numFmtId="2" fontId="7" fillId="0" borderId="9" xfId="2" applyNumberFormat="1" applyFont="1" applyFill="1" applyBorder="1" applyAlignment="1">
      <alignment horizontal="left"/>
    </xf>
    <xf numFmtId="0" fontId="0" fillId="0" borderId="9" xfId="0" applyBorder="1"/>
    <xf numFmtId="0" fontId="15" fillId="0" borderId="9" xfId="2" applyFont="1" applyFill="1" applyBorder="1" applyAlignment="1">
      <alignment horizontal="left" vertical="center"/>
    </xf>
    <xf numFmtId="0" fontId="2" fillId="0" borderId="9" xfId="2" applyFont="1" applyFill="1" applyBorder="1" applyAlignment="1">
      <alignment horizontal="left" vertical="center"/>
    </xf>
    <xf numFmtId="0" fontId="4" fillId="0" borderId="9" xfId="2" applyFont="1" applyFill="1" applyBorder="1" applyAlignment="1">
      <alignment horizontal="left" vertical="center" wrapText="1"/>
    </xf>
    <xf numFmtId="2" fontId="2" fillId="0" borderId="0" xfId="0" applyNumberFormat="1" applyFont="1" applyFill="1" applyBorder="1"/>
    <xf numFmtId="0" fontId="15" fillId="0" borderId="9" xfId="2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left" vertical="center" wrapText="1"/>
    </xf>
    <xf numFmtId="0" fontId="2" fillId="0" borderId="0" xfId="0" applyFont="1" applyBorder="1"/>
    <xf numFmtId="0" fontId="16" fillId="6" borderId="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17" fillId="7" borderId="26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6" fillId="6" borderId="6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28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Fill="1" applyBorder="1" applyAlignment="1"/>
    <xf numFmtId="165" fontId="6" fillId="0" borderId="18" xfId="0" applyNumberFormat="1" applyFont="1" applyFill="1" applyBorder="1" applyAlignment="1"/>
    <xf numFmtId="0" fontId="18" fillId="0" borderId="0" xfId="0" applyFont="1" applyFill="1" applyBorder="1" applyAlignment="1"/>
    <xf numFmtId="0" fontId="6" fillId="8" borderId="16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9" fontId="6" fillId="4" borderId="31" xfId="0" applyNumberFormat="1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165" fontId="7" fillId="0" borderId="9" xfId="3" applyNumberFormat="1" applyFont="1" applyFill="1" applyBorder="1" applyAlignment="1">
      <alignment horizontal="left" vertical="center" wrapText="1"/>
    </xf>
    <xf numFmtId="165" fontId="7" fillId="0" borderId="9" xfId="3" applyNumberFormat="1" applyFont="1" applyBorder="1" applyAlignment="1">
      <alignment horizontal="left" vertical="center" wrapText="1"/>
    </xf>
    <xf numFmtId="165" fontId="19" fillId="0" borderId="9" xfId="3" applyNumberFormat="1" applyFont="1" applyBorder="1" applyAlignment="1">
      <alignment horizontal="left" vertical="center" wrapText="1"/>
    </xf>
    <xf numFmtId="165" fontId="15" fillId="0" borderId="9" xfId="3" applyNumberFormat="1" applyFont="1" applyBorder="1" applyAlignment="1">
      <alignment horizontal="left" vertical="center" wrapText="1"/>
    </xf>
    <xf numFmtId="166" fontId="15" fillId="0" borderId="9" xfId="3" applyNumberFormat="1" applyFont="1" applyBorder="1" applyAlignment="1">
      <alignment horizontal="left" vertical="center" wrapText="1"/>
    </xf>
    <xf numFmtId="165" fontId="15" fillId="0" borderId="9" xfId="3" applyNumberFormat="1" applyFont="1" applyFill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4" fillId="9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165" fontId="19" fillId="0" borderId="9" xfId="3" applyNumberFormat="1" applyFont="1" applyFill="1" applyBorder="1" applyAlignment="1">
      <alignment horizontal="left" vertical="center" wrapText="1"/>
    </xf>
    <xf numFmtId="166" fontId="15" fillId="0" borderId="9" xfId="3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10" borderId="0" xfId="0" applyFont="1" applyFill="1" applyBorder="1" applyAlignment="1">
      <alignment horizontal="left" vertical="center" wrapText="1"/>
    </xf>
    <xf numFmtId="0" fontId="6" fillId="8" borderId="11" xfId="0" applyFont="1" applyFill="1" applyBorder="1" applyAlignment="1">
      <alignment horizontal="left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/>
    </xf>
    <xf numFmtId="0" fontId="6" fillId="8" borderId="35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9" fontId="6" fillId="4" borderId="35" xfId="0" applyNumberFormat="1" applyFont="1" applyFill="1" applyBorder="1" applyAlignment="1">
      <alignment horizontal="center" vertical="center"/>
    </xf>
    <xf numFmtId="0" fontId="6" fillId="8" borderId="35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textRotation="60" wrapText="1"/>
    </xf>
    <xf numFmtId="0" fontId="6" fillId="8" borderId="38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textRotation="60" wrapText="1"/>
    </xf>
    <xf numFmtId="0" fontId="6" fillId="8" borderId="40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/>
    <xf numFmtId="0" fontId="6" fillId="8" borderId="7" xfId="0" applyFont="1" applyFill="1" applyBorder="1" applyAlignment="1"/>
    <xf numFmtId="0" fontId="6" fillId="6" borderId="41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8" borderId="41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42" xfId="0" applyFont="1" applyFill="1" applyBorder="1" applyAlignment="1">
      <alignment horizontal="center" vertical="center" wrapText="1"/>
    </xf>
    <xf numFmtId="0" fontId="2" fillId="0" borderId="0" xfId="0" applyFont="1"/>
    <xf numFmtId="165" fontId="4" fillId="0" borderId="9" xfId="0" applyNumberFormat="1" applyFont="1" applyBorder="1"/>
    <xf numFmtId="165" fontId="4" fillId="0" borderId="21" xfId="0" applyNumberFormat="1" applyFont="1" applyBorder="1"/>
    <xf numFmtId="165" fontId="4" fillId="0" borderId="17" xfId="0" applyNumberFormat="1" applyFont="1" applyBorder="1"/>
    <xf numFmtId="165" fontId="4" fillId="0" borderId="4" xfId="0" applyNumberFormat="1" applyFont="1" applyBorder="1"/>
    <xf numFmtId="165" fontId="4" fillId="0" borderId="18" xfId="0" applyNumberFormat="1" applyFont="1" applyBorder="1"/>
    <xf numFmtId="0" fontId="7" fillId="0" borderId="0" xfId="0" applyFont="1" applyBorder="1" applyAlignment="1"/>
    <xf numFmtId="0" fontId="6" fillId="11" borderId="43" xfId="0" applyFont="1" applyFill="1" applyBorder="1" applyAlignment="1">
      <alignment horizontal="center" vertical="center"/>
    </xf>
    <xf numFmtId="0" fontId="6" fillId="11" borderId="30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/>
    </xf>
    <xf numFmtId="0" fontId="6" fillId="11" borderId="31" xfId="0" applyFont="1" applyFill="1" applyBorder="1" applyAlignment="1">
      <alignment horizontal="center" vertical="center"/>
    </xf>
    <xf numFmtId="0" fontId="6" fillId="12" borderId="31" xfId="0" applyFont="1" applyFill="1" applyBorder="1" applyAlignment="1">
      <alignment horizontal="center" vertical="center"/>
    </xf>
    <xf numFmtId="0" fontId="6" fillId="12" borderId="31" xfId="0" applyFont="1" applyFill="1" applyBorder="1" applyAlignment="1">
      <alignment horizontal="center" vertical="center"/>
    </xf>
    <xf numFmtId="9" fontId="6" fillId="12" borderId="31" xfId="0" applyNumberFormat="1" applyFont="1" applyFill="1" applyBorder="1" applyAlignment="1">
      <alignment horizontal="center" vertical="center"/>
    </xf>
    <xf numFmtId="0" fontId="6" fillId="13" borderId="30" xfId="0" applyFont="1" applyFill="1" applyBorder="1" applyAlignment="1">
      <alignment horizontal="center" vertical="center" wrapText="1"/>
    </xf>
    <xf numFmtId="0" fontId="6" fillId="13" borderId="31" xfId="0" applyFont="1" applyFill="1" applyBorder="1" applyAlignment="1">
      <alignment horizontal="center" vertical="center" wrapText="1"/>
    </xf>
    <xf numFmtId="0" fontId="6" fillId="13" borderId="44" xfId="0" applyFont="1" applyFill="1" applyBorder="1" applyAlignment="1">
      <alignment horizontal="center" vertical="center" wrapText="1"/>
    </xf>
    <xf numFmtId="0" fontId="6" fillId="13" borderId="32" xfId="0" applyFont="1" applyFill="1" applyBorder="1" applyAlignment="1">
      <alignment horizontal="center" vertical="center" wrapText="1"/>
    </xf>
    <xf numFmtId="167" fontId="15" fillId="0" borderId="0" xfId="3" applyNumberFormat="1" applyFont="1" applyFill="1" applyBorder="1" applyAlignment="1">
      <alignment horizontal="center"/>
    </xf>
    <xf numFmtId="165" fontId="15" fillId="0" borderId="0" xfId="3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6" fillId="11" borderId="6" xfId="0" applyFont="1" applyFill="1" applyBorder="1" applyAlignment="1">
      <alignment horizontal="center" vertical="center"/>
    </xf>
    <xf numFmtId="0" fontId="6" fillId="11" borderId="33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6" fillId="13" borderId="33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24" xfId="0" applyFont="1" applyFill="1" applyBorder="1" applyAlignment="1">
      <alignment horizontal="center" vertical="center" wrapText="1"/>
    </xf>
    <xf numFmtId="167" fontId="15" fillId="0" borderId="0" xfId="3" applyNumberFormat="1" applyFont="1" applyBorder="1" applyAlignment="1"/>
    <xf numFmtId="165" fontId="15" fillId="0" borderId="0" xfId="3" applyFont="1" applyFill="1" applyBorder="1" applyAlignment="1"/>
    <xf numFmtId="0" fontId="0" fillId="0" borderId="0" xfId="0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5" fontId="7" fillId="0" borderId="9" xfId="3" applyNumberFormat="1" applyFont="1" applyFill="1" applyBorder="1" applyAlignment="1">
      <alignment horizontal="center" vertical="center" wrapText="1"/>
    </xf>
    <xf numFmtId="165" fontId="7" fillId="0" borderId="9" xfId="3" applyNumberFormat="1" applyFont="1" applyBorder="1" applyAlignment="1">
      <alignment horizontal="center" vertical="center" wrapText="1"/>
    </xf>
    <xf numFmtId="165" fontId="7" fillId="0" borderId="9" xfId="3" applyFont="1" applyBorder="1" applyAlignment="1">
      <alignment horizontal="center" vertical="center" wrapText="1"/>
    </xf>
    <xf numFmtId="165" fontId="19" fillId="0" borderId="9" xfId="3" applyNumberFormat="1" applyFont="1" applyFill="1" applyBorder="1" applyAlignment="1">
      <alignment horizontal="center" vertical="center" wrapText="1"/>
    </xf>
    <xf numFmtId="165" fontId="15" fillId="0" borderId="9" xfId="3" applyNumberFormat="1" applyFont="1" applyBorder="1" applyAlignment="1">
      <alignment horizontal="center" vertical="center" wrapText="1"/>
    </xf>
    <xf numFmtId="167" fontId="15" fillId="0" borderId="9" xfId="3" applyNumberFormat="1" applyFont="1" applyBorder="1" applyAlignment="1">
      <alignment horizontal="center" vertical="center" wrapText="1"/>
    </xf>
    <xf numFmtId="165" fontId="15" fillId="0" borderId="9" xfId="3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5" fontId="7" fillId="0" borderId="12" xfId="3" applyNumberFormat="1" applyFont="1" applyFill="1" applyBorder="1" applyAlignment="1">
      <alignment horizontal="center" vertical="center" wrapText="1"/>
    </xf>
    <xf numFmtId="165" fontId="7" fillId="0" borderId="12" xfId="3" applyNumberFormat="1" applyFont="1" applyBorder="1" applyAlignment="1">
      <alignment horizontal="center" vertical="center" wrapText="1"/>
    </xf>
    <xf numFmtId="165" fontId="7" fillId="0" borderId="12" xfId="3" applyFont="1" applyBorder="1" applyAlignment="1">
      <alignment horizontal="center" vertical="center" wrapText="1"/>
    </xf>
    <xf numFmtId="165" fontId="19" fillId="0" borderId="12" xfId="3" applyNumberFormat="1" applyFont="1" applyFill="1" applyBorder="1" applyAlignment="1">
      <alignment horizontal="center" vertical="center" wrapText="1"/>
    </xf>
    <xf numFmtId="165" fontId="15" fillId="0" borderId="12" xfId="3" applyNumberFormat="1" applyFont="1" applyBorder="1" applyAlignment="1">
      <alignment horizontal="center" vertical="center" wrapText="1"/>
    </xf>
    <xf numFmtId="167" fontId="15" fillId="0" borderId="12" xfId="3" applyNumberFormat="1" applyFont="1" applyBorder="1" applyAlignment="1">
      <alignment horizontal="center" vertical="center" wrapText="1"/>
    </xf>
    <xf numFmtId="165" fontId="15" fillId="0" borderId="12" xfId="3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165" fontId="15" fillId="0" borderId="9" xfId="3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65" fontId="7" fillId="0" borderId="12" xfId="3" applyFont="1" applyFill="1" applyBorder="1" applyAlignment="1">
      <alignment horizontal="center" vertical="center" wrapText="1"/>
    </xf>
    <xf numFmtId="165" fontId="15" fillId="0" borderId="12" xfId="3" applyFont="1" applyBorder="1" applyAlignment="1">
      <alignment horizontal="center" vertical="center" wrapText="1"/>
    </xf>
    <xf numFmtId="165" fontId="15" fillId="0" borderId="12" xfId="3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vertical="center" wrapText="1"/>
    </xf>
    <xf numFmtId="0" fontId="6" fillId="11" borderId="38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0" fontId="6" fillId="11" borderId="34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/>
    </xf>
    <xf numFmtId="0" fontId="6" fillId="11" borderId="35" xfId="0" applyFont="1" applyFill="1" applyBorder="1" applyAlignment="1">
      <alignment horizontal="center" vertical="center"/>
    </xf>
    <xf numFmtId="0" fontId="6" fillId="12" borderId="35" xfId="0" applyFont="1" applyFill="1" applyBorder="1" applyAlignment="1">
      <alignment horizontal="center" vertical="center"/>
    </xf>
    <xf numFmtId="0" fontId="6" fillId="12" borderId="35" xfId="0" applyFont="1" applyFill="1" applyBorder="1" applyAlignment="1">
      <alignment horizontal="center" vertical="center"/>
    </xf>
    <xf numFmtId="9" fontId="6" fillId="12" borderId="35" xfId="0" applyNumberFormat="1" applyFont="1" applyFill="1" applyBorder="1" applyAlignment="1">
      <alignment horizontal="center" vertical="center"/>
    </xf>
    <xf numFmtId="0" fontId="6" fillId="13" borderId="34" xfId="0" applyFont="1" applyFill="1" applyBorder="1" applyAlignment="1">
      <alignment horizontal="center" vertical="center" wrapText="1"/>
    </xf>
    <xf numFmtId="0" fontId="6" fillId="13" borderId="35" xfId="0" applyFont="1" applyFill="1" applyBorder="1" applyAlignment="1">
      <alignment horizontal="center" vertical="center" wrapText="1"/>
    </xf>
    <xf numFmtId="0" fontId="6" fillId="13" borderId="47" xfId="0" applyFont="1" applyFill="1" applyBorder="1" applyAlignment="1">
      <alignment horizontal="center" vertical="center" wrapText="1"/>
    </xf>
    <xf numFmtId="0" fontId="6" fillId="13" borderId="36" xfId="0" applyFont="1" applyFill="1" applyBorder="1" applyAlignment="1">
      <alignment horizontal="center" vertical="center" wrapText="1"/>
    </xf>
    <xf numFmtId="0" fontId="6" fillId="13" borderId="34" xfId="0" applyFont="1" applyFill="1" applyBorder="1" applyAlignment="1">
      <alignment horizontal="center" vertical="center" wrapText="1"/>
    </xf>
    <xf numFmtId="0" fontId="6" fillId="13" borderId="37" xfId="0" applyFont="1" applyFill="1" applyBorder="1" applyAlignment="1">
      <alignment horizontal="center" vertical="center" wrapText="1"/>
    </xf>
    <xf numFmtId="0" fontId="6" fillId="13" borderId="36" xfId="0" applyFont="1" applyFill="1" applyBorder="1" applyAlignment="1">
      <alignment horizontal="center" vertical="center" textRotation="60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35" xfId="0" applyFont="1" applyFill="1" applyBorder="1" applyAlignment="1">
      <alignment horizontal="center" vertical="center" wrapText="1"/>
    </xf>
    <xf numFmtId="0" fontId="6" fillId="11" borderId="40" xfId="0" applyFont="1" applyFill="1" applyBorder="1" applyAlignment="1">
      <alignment horizontal="center" vertical="center" wrapText="1"/>
    </xf>
    <xf numFmtId="0" fontId="6" fillId="13" borderId="33" xfId="0" applyFont="1" applyFill="1" applyBorder="1" applyAlignment="1">
      <alignment horizontal="center" vertical="center" wrapText="1"/>
    </xf>
    <xf numFmtId="0" fontId="6" fillId="13" borderId="22" xfId="0" applyFont="1" applyFill="1" applyBorder="1" applyAlignment="1">
      <alignment horizontal="center" vertical="center" wrapText="1"/>
    </xf>
    <xf numFmtId="0" fontId="6" fillId="13" borderId="24" xfId="0" applyFont="1" applyFill="1" applyBorder="1" applyAlignment="1">
      <alignment horizontal="center" vertical="center" textRotation="60" wrapText="1"/>
    </xf>
    <xf numFmtId="0" fontId="6" fillId="13" borderId="39" xfId="0" applyFont="1" applyFill="1" applyBorder="1" applyAlignment="1">
      <alignment horizontal="center" vertical="center" wrapText="1"/>
    </xf>
    <xf numFmtId="0" fontId="6" fillId="13" borderId="43" xfId="0" applyFont="1" applyFill="1" applyBorder="1" applyAlignment="1">
      <alignment horizontal="center" vertical="center" wrapText="1"/>
    </xf>
    <xf numFmtId="0" fontId="6" fillId="13" borderId="31" xfId="0" applyFont="1" applyFill="1" applyBorder="1" applyAlignment="1">
      <alignment horizontal="center" vertical="center" wrapText="1"/>
    </xf>
    <xf numFmtId="0" fontId="6" fillId="11" borderId="42" xfId="0" applyFont="1" applyFill="1" applyBorder="1" applyAlignment="1">
      <alignment horizontal="center" vertical="center" wrapText="1"/>
    </xf>
    <xf numFmtId="0" fontId="6" fillId="11" borderId="41" xfId="0" applyFont="1" applyFill="1" applyBorder="1" applyAlignment="1"/>
    <xf numFmtId="0" fontId="6" fillId="11" borderId="7" xfId="0" applyFont="1" applyFill="1" applyBorder="1" applyAlignment="1"/>
    <xf numFmtId="0" fontId="6" fillId="11" borderId="19" xfId="0" applyFont="1" applyFill="1" applyBorder="1" applyAlignment="1"/>
    <xf numFmtId="0" fontId="6" fillId="13" borderId="41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0" fontId="6" fillId="13" borderId="20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4">
    <cellStyle name="Millares 11" xfId="3"/>
    <cellStyle name="Moneda" xfId="1" builtinId="4"/>
    <cellStyle name="Normal" xfId="0" builtinId="0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309"/>
  <sheetViews>
    <sheetView view="pageLayout" topLeftCell="A261" zoomScale="80" zoomScaleNormal="70" zoomScalePageLayoutView="80" workbookViewId="0">
      <selection activeCell="N282" sqref="N282"/>
    </sheetView>
  </sheetViews>
  <sheetFormatPr baseColWidth="10" defaultColWidth="11" defaultRowHeight="15" x14ac:dyDescent="0.25"/>
  <cols>
    <col min="1" max="1" width="1.88671875" style="1" customWidth="1"/>
    <col min="2" max="2" width="16.33203125" style="4" customWidth="1"/>
    <col min="3" max="3" width="20.33203125" style="4" customWidth="1"/>
    <col min="4" max="4" width="12.88671875" style="2" customWidth="1"/>
    <col min="5" max="5" width="6.5546875" style="3" customWidth="1"/>
    <col min="6" max="6" width="15.44140625" style="2" bestFit="1" customWidth="1"/>
    <col min="7" max="7" width="6.109375" style="2" customWidth="1"/>
    <col min="8" max="8" width="11" style="2" hidden="1" customWidth="1"/>
    <col min="9" max="9" width="11" style="2" customWidth="1"/>
    <col min="10" max="10" width="15.44140625" style="2" bestFit="1" customWidth="1"/>
    <col min="11" max="11" width="14.44140625" style="2" customWidth="1"/>
    <col min="12" max="12" width="12.88671875" style="2" bestFit="1" customWidth="1"/>
    <col min="13" max="13" width="7.6640625" style="2" hidden="1" customWidth="1"/>
    <col min="14" max="14" width="12.88671875" style="2" bestFit="1" customWidth="1"/>
    <col min="15" max="15" width="14.109375" style="2" bestFit="1" customWidth="1"/>
    <col min="16" max="16" width="15.44140625" style="2" bestFit="1" customWidth="1"/>
    <col min="17" max="17" width="15.6640625" style="2" bestFit="1" customWidth="1"/>
    <col min="18" max="18" width="15.44140625" style="2" customWidth="1"/>
    <col min="19" max="19" width="35.5546875" style="1" customWidth="1"/>
    <col min="20" max="16384" width="11" style="1"/>
  </cols>
  <sheetData>
    <row r="2" spans="2:19" ht="15.6" thickBot="1" x14ac:dyDescent="0.3">
      <c r="D2" s="88"/>
      <c r="E2" s="89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2:19" ht="65.099999999999994" customHeight="1" thickBot="1" x14ac:dyDescent="0.35">
      <c r="C3" s="87"/>
      <c r="D3" s="86" t="s">
        <v>334</v>
      </c>
      <c r="E3" s="85"/>
      <c r="F3" s="85"/>
      <c r="G3" s="85"/>
      <c r="H3" s="85"/>
      <c r="I3" s="85"/>
      <c r="J3" s="84"/>
      <c r="K3" s="83" t="s">
        <v>333</v>
      </c>
      <c r="L3" s="83"/>
      <c r="M3" s="83"/>
      <c r="N3" s="83"/>
      <c r="O3" s="82"/>
      <c r="P3" s="6"/>
      <c r="Q3" s="6"/>
      <c r="R3" s="6"/>
      <c r="S3" s="81"/>
    </row>
    <row r="4" spans="2:19" ht="65.099999999999994" customHeight="1" thickBot="1" x14ac:dyDescent="0.3">
      <c r="B4" s="80" t="s">
        <v>332</v>
      </c>
      <c r="C4" s="79" t="s">
        <v>331</v>
      </c>
      <c r="D4" s="10" t="s">
        <v>330</v>
      </c>
      <c r="E4" s="78" t="s">
        <v>329</v>
      </c>
      <c r="F4" s="10" t="s">
        <v>11</v>
      </c>
      <c r="G4" s="10" t="s">
        <v>10</v>
      </c>
      <c r="H4" s="10" t="s">
        <v>9</v>
      </c>
      <c r="I4" s="10" t="s">
        <v>8</v>
      </c>
      <c r="J4" s="10" t="s">
        <v>3</v>
      </c>
      <c r="K4" s="12" t="s">
        <v>7</v>
      </c>
      <c r="L4" s="12" t="s">
        <v>6</v>
      </c>
      <c r="M4" s="12" t="s">
        <v>5</v>
      </c>
      <c r="N4" s="12" t="s">
        <v>4</v>
      </c>
      <c r="O4" s="12" t="s">
        <v>3</v>
      </c>
      <c r="P4" s="10" t="s">
        <v>2</v>
      </c>
      <c r="Q4" s="11" t="s">
        <v>1</v>
      </c>
      <c r="R4" s="10" t="s">
        <v>0</v>
      </c>
      <c r="S4" s="77" t="s">
        <v>328</v>
      </c>
    </row>
    <row r="5" spans="2:19" ht="65.099999999999994" customHeight="1" thickBot="1" x14ac:dyDescent="0.3">
      <c r="B5" s="45" t="s">
        <v>327</v>
      </c>
      <c r="C5" s="40"/>
      <c r="D5" s="39"/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76"/>
    </row>
    <row r="6" spans="2:19" ht="65.099999999999994" customHeight="1" x14ac:dyDescent="0.25">
      <c r="B6" s="42" t="s">
        <v>318</v>
      </c>
      <c r="C6" s="69" t="s">
        <v>326</v>
      </c>
      <c r="D6" s="66">
        <v>718.17</v>
      </c>
      <c r="E6" s="67">
        <v>15</v>
      </c>
      <c r="F6" s="66">
        <f>D6*E6</f>
        <v>10772.55</v>
      </c>
      <c r="G6" s="66"/>
      <c r="H6" s="66"/>
      <c r="I6" s="66"/>
      <c r="J6" s="66">
        <f>SUM(F6:I6)</f>
        <v>10772.55</v>
      </c>
      <c r="K6" s="66">
        <v>1662.8423039999998</v>
      </c>
      <c r="L6" s="66"/>
      <c r="M6" s="66"/>
      <c r="N6" s="66"/>
      <c r="O6" s="66">
        <f>SUM(K6:N6)</f>
        <v>1662.8423039999998</v>
      </c>
      <c r="P6" s="66">
        <f>J6-K6</f>
        <v>9109.7076959999995</v>
      </c>
      <c r="Q6" s="66">
        <f>F6*4%</f>
        <v>430.90199999999999</v>
      </c>
      <c r="R6" s="66">
        <f>P6-Q6</f>
        <v>8678.8056959999994</v>
      </c>
      <c r="S6" s="65"/>
    </row>
    <row r="7" spans="2:19" ht="65.099999999999994" customHeight="1" x14ac:dyDescent="0.25">
      <c r="B7" s="23" t="s">
        <v>318</v>
      </c>
      <c r="C7" s="69" t="s">
        <v>325</v>
      </c>
      <c r="D7" s="66">
        <v>718.17</v>
      </c>
      <c r="E7" s="67">
        <v>15</v>
      </c>
      <c r="F7" s="66">
        <f>D7*E7</f>
        <v>10772.55</v>
      </c>
      <c r="G7" s="66"/>
      <c r="H7" s="66"/>
      <c r="I7" s="66"/>
      <c r="J7" s="66">
        <f>SUM(F7:I7)</f>
        <v>10772.55</v>
      </c>
      <c r="K7" s="66">
        <v>1662.8423039999998</v>
      </c>
      <c r="L7" s="66"/>
      <c r="M7" s="66"/>
      <c r="N7" s="66"/>
      <c r="O7" s="66">
        <f>SUM(K7:N7)</f>
        <v>1662.8423039999998</v>
      </c>
      <c r="P7" s="66">
        <f>J7-K7</f>
        <v>9109.7076959999995</v>
      </c>
      <c r="Q7" s="66">
        <f>F7*4%</f>
        <v>430.90199999999999</v>
      </c>
      <c r="R7" s="66">
        <f>P7-Q7</f>
        <v>8678.8056959999994</v>
      </c>
      <c r="S7" s="65"/>
    </row>
    <row r="8" spans="2:19" ht="65.099999999999994" customHeight="1" x14ac:dyDescent="0.25">
      <c r="B8" s="23" t="s">
        <v>318</v>
      </c>
      <c r="C8" s="69" t="s">
        <v>324</v>
      </c>
      <c r="D8" s="66">
        <v>718.17</v>
      </c>
      <c r="E8" s="67">
        <v>15</v>
      </c>
      <c r="F8" s="66">
        <f>D8*E8</f>
        <v>10772.55</v>
      </c>
      <c r="G8" s="66"/>
      <c r="H8" s="66"/>
      <c r="I8" s="66"/>
      <c r="J8" s="66">
        <f>SUM(F8:I8)</f>
        <v>10772.55</v>
      </c>
      <c r="K8" s="66">
        <v>1662.8423039999998</v>
      </c>
      <c r="L8" s="66"/>
      <c r="M8" s="66"/>
      <c r="N8" s="66"/>
      <c r="O8" s="66">
        <f>SUM(K8:N8)</f>
        <v>1662.8423039999998</v>
      </c>
      <c r="P8" s="66">
        <f>J8-K8</f>
        <v>9109.7076959999995</v>
      </c>
      <c r="Q8" s="66">
        <f>F8*4%</f>
        <v>430.90199999999999</v>
      </c>
      <c r="R8" s="66">
        <f>P8-Q8</f>
        <v>8678.8056959999994</v>
      </c>
      <c r="S8" s="65"/>
    </row>
    <row r="9" spans="2:19" ht="65.099999999999994" customHeight="1" x14ac:dyDescent="0.25">
      <c r="B9" s="23" t="s">
        <v>318</v>
      </c>
      <c r="C9" s="69" t="s">
        <v>323</v>
      </c>
      <c r="D9" s="66">
        <v>718.17</v>
      </c>
      <c r="E9" s="67">
        <v>15</v>
      </c>
      <c r="F9" s="66">
        <f>D9*E9</f>
        <v>10772.55</v>
      </c>
      <c r="G9" s="66"/>
      <c r="H9" s="66"/>
      <c r="I9" s="66"/>
      <c r="J9" s="66">
        <f>SUM(F9:I9)</f>
        <v>10772.55</v>
      </c>
      <c r="K9" s="66">
        <v>1662.8423039999998</v>
      </c>
      <c r="L9" s="66"/>
      <c r="M9" s="66"/>
      <c r="N9" s="66"/>
      <c r="O9" s="66">
        <f>SUM(K9:N9)</f>
        <v>1662.8423039999998</v>
      </c>
      <c r="P9" s="66">
        <f>J9-K9</f>
        <v>9109.7076959999995</v>
      </c>
      <c r="Q9" s="66">
        <f>F9*4%</f>
        <v>430.90199999999999</v>
      </c>
      <c r="R9" s="66">
        <f>P9-Q9</f>
        <v>8678.8056959999994</v>
      </c>
      <c r="S9" s="65"/>
    </row>
    <row r="10" spans="2:19" ht="65.099999999999994" customHeight="1" x14ac:dyDescent="0.25">
      <c r="B10" s="23" t="s">
        <v>318</v>
      </c>
      <c r="C10" s="69" t="s">
        <v>322</v>
      </c>
      <c r="D10" s="66">
        <v>718.17</v>
      </c>
      <c r="E10" s="67">
        <v>15</v>
      </c>
      <c r="F10" s="66">
        <f>D10*E10</f>
        <v>10772.55</v>
      </c>
      <c r="G10" s="66"/>
      <c r="H10" s="66"/>
      <c r="I10" s="66"/>
      <c r="J10" s="66">
        <f>SUM(F10:I10)</f>
        <v>10772.55</v>
      </c>
      <c r="K10" s="66">
        <v>1662.8423039999998</v>
      </c>
      <c r="L10" s="66"/>
      <c r="M10" s="66"/>
      <c r="N10" s="66"/>
      <c r="O10" s="66">
        <f>SUM(K10:N10)</f>
        <v>1662.8423039999998</v>
      </c>
      <c r="P10" s="66">
        <f>J10-K10</f>
        <v>9109.7076959999995</v>
      </c>
      <c r="Q10" s="66">
        <f>F10*4%</f>
        <v>430.90199999999999</v>
      </c>
      <c r="R10" s="66">
        <f>P10-Q10</f>
        <v>8678.8056959999994</v>
      </c>
      <c r="S10" s="65"/>
    </row>
    <row r="11" spans="2:19" ht="65.099999999999994" customHeight="1" x14ac:dyDescent="0.25">
      <c r="B11" s="23" t="s">
        <v>318</v>
      </c>
      <c r="C11" s="69" t="s">
        <v>321</v>
      </c>
      <c r="D11" s="66">
        <v>718.17</v>
      </c>
      <c r="E11" s="67">
        <v>15</v>
      </c>
      <c r="F11" s="66">
        <f>D11*E11</f>
        <v>10772.55</v>
      </c>
      <c r="G11" s="66"/>
      <c r="H11" s="66"/>
      <c r="I11" s="66"/>
      <c r="J11" s="66">
        <f>SUM(F11:I11)</f>
        <v>10772.55</v>
      </c>
      <c r="K11" s="66">
        <v>1662.8423039999998</v>
      </c>
      <c r="L11" s="66"/>
      <c r="M11" s="66"/>
      <c r="N11" s="66"/>
      <c r="O11" s="66">
        <f>SUM(K11:N11)</f>
        <v>1662.8423039999998</v>
      </c>
      <c r="P11" s="66">
        <f>J11-K11</f>
        <v>9109.7076959999995</v>
      </c>
      <c r="Q11" s="66"/>
      <c r="R11" s="66">
        <f>P11-Q11</f>
        <v>9109.7076959999995</v>
      </c>
      <c r="S11" s="65"/>
    </row>
    <row r="12" spans="2:19" ht="65.099999999999994" customHeight="1" x14ac:dyDescent="0.25">
      <c r="B12" s="23" t="s">
        <v>318</v>
      </c>
      <c r="C12" s="69" t="s">
        <v>320</v>
      </c>
      <c r="D12" s="66">
        <v>718.17</v>
      </c>
      <c r="E12" s="67">
        <v>15</v>
      </c>
      <c r="F12" s="66">
        <f>D12*E12</f>
        <v>10772.55</v>
      </c>
      <c r="G12" s="66"/>
      <c r="H12" s="66"/>
      <c r="I12" s="66"/>
      <c r="J12" s="66">
        <f>SUM(F12:I12)</f>
        <v>10772.55</v>
      </c>
      <c r="K12" s="66">
        <v>1662.8423039999998</v>
      </c>
      <c r="L12" s="66"/>
      <c r="M12" s="66"/>
      <c r="N12" s="66"/>
      <c r="O12" s="66">
        <f>SUM(K12:N12)</f>
        <v>1662.8423039999998</v>
      </c>
      <c r="P12" s="66">
        <f>J12-K12</f>
        <v>9109.7076959999995</v>
      </c>
      <c r="Q12" s="66"/>
      <c r="R12" s="66">
        <f>P12-Q12</f>
        <v>9109.7076959999995</v>
      </c>
      <c r="S12" s="65"/>
    </row>
    <row r="13" spans="2:19" ht="65.099999999999994" customHeight="1" x14ac:dyDescent="0.25">
      <c r="B13" s="23" t="s">
        <v>318</v>
      </c>
      <c r="C13" s="69" t="s">
        <v>319</v>
      </c>
      <c r="D13" s="66">
        <v>718.17</v>
      </c>
      <c r="E13" s="67">
        <v>15</v>
      </c>
      <c r="F13" s="66">
        <f>D13*E13</f>
        <v>10772.55</v>
      </c>
      <c r="G13" s="66"/>
      <c r="H13" s="66"/>
      <c r="I13" s="66"/>
      <c r="J13" s="66">
        <f>SUM(F13:I13)</f>
        <v>10772.55</v>
      </c>
      <c r="K13" s="66">
        <v>1662.8423039999998</v>
      </c>
      <c r="L13" s="66"/>
      <c r="M13" s="66"/>
      <c r="N13" s="66"/>
      <c r="O13" s="66">
        <f>SUM(K13:N13)</f>
        <v>1662.8423039999998</v>
      </c>
      <c r="P13" s="66">
        <f>J13-K13</f>
        <v>9109.7076959999995</v>
      </c>
      <c r="Q13" s="66"/>
      <c r="R13" s="66">
        <f>P13-Q13</f>
        <v>9109.7076959999995</v>
      </c>
      <c r="S13" s="65"/>
    </row>
    <row r="14" spans="2:19" ht="65.099999999999994" customHeight="1" x14ac:dyDescent="0.25">
      <c r="B14" s="23" t="s">
        <v>318</v>
      </c>
      <c r="C14" s="69" t="s">
        <v>317</v>
      </c>
      <c r="D14" s="66">
        <v>718.17</v>
      </c>
      <c r="E14" s="67">
        <v>15</v>
      </c>
      <c r="F14" s="66">
        <f>D14*E14</f>
        <v>10772.55</v>
      </c>
      <c r="G14" s="66"/>
      <c r="H14" s="66"/>
      <c r="I14" s="66"/>
      <c r="J14" s="66">
        <f>SUM(F14:I14)</f>
        <v>10772.55</v>
      </c>
      <c r="K14" s="66">
        <v>1662.8423039999998</v>
      </c>
      <c r="L14" s="66"/>
      <c r="M14" s="66"/>
      <c r="N14" s="66"/>
      <c r="O14" s="66">
        <f>SUM(K14:N14)</f>
        <v>1662.8423039999998</v>
      </c>
      <c r="P14" s="66">
        <f>J14-K14</f>
        <v>9109.7076959999995</v>
      </c>
      <c r="Q14" s="66"/>
      <c r="R14" s="66">
        <f>P14-Q14</f>
        <v>9109.7076959999995</v>
      </c>
      <c r="S14" s="65"/>
    </row>
    <row r="15" spans="2:19" ht="65.099999999999994" customHeight="1" thickBot="1" x14ac:dyDescent="0.3">
      <c r="B15" s="75" t="s">
        <v>316</v>
      </c>
      <c r="C15" s="74" t="s">
        <v>315</v>
      </c>
      <c r="D15" s="73">
        <v>718.17</v>
      </c>
      <c r="E15" s="72">
        <v>15</v>
      </c>
      <c r="F15" s="66">
        <f>D15*E15</f>
        <v>10772.55</v>
      </c>
      <c r="G15" s="66"/>
      <c r="H15" s="66"/>
      <c r="I15" s="66"/>
      <c r="J15" s="66">
        <f>SUM(F15:I15)</f>
        <v>10772.55</v>
      </c>
      <c r="K15" s="66">
        <v>1662.8423039999998</v>
      </c>
      <c r="L15" s="66"/>
      <c r="M15" s="66"/>
      <c r="N15" s="66"/>
      <c r="O15" s="66">
        <f>SUM(K15:N15)</f>
        <v>1662.8423039999998</v>
      </c>
      <c r="P15" s="66">
        <f>J15-K15</f>
        <v>9109.7076959999995</v>
      </c>
      <c r="Q15" s="66">
        <f>F15*4%</f>
        <v>430.90199999999999</v>
      </c>
      <c r="R15" s="66">
        <f>P15-Q15</f>
        <v>8678.8056959999994</v>
      </c>
      <c r="S15" s="65"/>
    </row>
    <row r="16" spans="2:19" ht="65.099999999999994" customHeight="1" thickBot="1" x14ac:dyDescent="0.3">
      <c r="B16" s="16" t="s">
        <v>314</v>
      </c>
      <c r="C16" s="15"/>
      <c r="D16" s="15"/>
      <c r="E16" s="14"/>
      <c r="F16" s="13" t="s">
        <v>11</v>
      </c>
      <c r="G16" s="10" t="s">
        <v>10</v>
      </c>
      <c r="H16" s="10" t="s">
        <v>9</v>
      </c>
      <c r="I16" s="10" t="s">
        <v>8</v>
      </c>
      <c r="J16" s="10" t="s">
        <v>3</v>
      </c>
      <c r="K16" s="12" t="s">
        <v>7</v>
      </c>
      <c r="L16" s="12" t="s">
        <v>6</v>
      </c>
      <c r="M16" s="12" t="s">
        <v>5</v>
      </c>
      <c r="N16" s="12" t="s">
        <v>4</v>
      </c>
      <c r="O16" s="12" t="s">
        <v>3</v>
      </c>
      <c r="P16" s="10" t="s">
        <v>2</v>
      </c>
      <c r="Q16" s="11" t="s">
        <v>1</v>
      </c>
      <c r="R16" s="10" t="s">
        <v>0</v>
      </c>
      <c r="S16" s="60"/>
    </row>
    <row r="17" spans="1:19" ht="65.099999999999994" customHeight="1" thickBot="1" x14ac:dyDescent="0.35">
      <c r="B17" s="9"/>
      <c r="C17" s="8"/>
      <c r="D17" s="8"/>
      <c r="E17" s="7"/>
      <c r="F17" s="6">
        <f>SUM(F6:F15)</f>
        <v>107725.50000000001</v>
      </c>
      <c r="G17" s="6">
        <f>SUM(G6:G15)</f>
        <v>0</v>
      </c>
      <c r="H17" s="6">
        <f>SUM(H6:H15)</f>
        <v>0</v>
      </c>
      <c r="I17" s="6">
        <f>SUM(I6:I15)</f>
        <v>0</v>
      </c>
      <c r="J17" s="6">
        <f>SUM(J6:J15)</f>
        <v>107725.50000000001</v>
      </c>
      <c r="K17" s="6">
        <f>SUM(K6:K15)</f>
        <v>16628.423039999998</v>
      </c>
      <c r="L17" s="6">
        <f>SUM(L6:L15)</f>
        <v>0</v>
      </c>
      <c r="M17" s="6">
        <f>SUM(M6:M15)</f>
        <v>0</v>
      </c>
      <c r="N17" s="6">
        <f>SUM(N6:N15)</f>
        <v>0</v>
      </c>
      <c r="O17" s="6">
        <f>SUM(O6:O15)</f>
        <v>16628.423039999998</v>
      </c>
      <c r="P17" s="6">
        <f>SUM(P6:P15)</f>
        <v>91097.076959999991</v>
      </c>
      <c r="Q17" s="6">
        <f>SUM(Q6:Q15)</f>
        <v>2585.4119999999998</v>
      </c>
      <c r="R17" s="6">
        <f>SUM(R6:R15)</f>
        <v>88511.66495999998</v>
      </c>
      <c r="S17" s="60"/>
    </row>
    <row r="18" spans="1:19" ht="65.099999999999994" customHeight="1" thickBot="1" x14ac:dyDescent="0.3">
      <c r="B18" s="41"/>
      <c r="C18" s="71"/>
      <c r="D18" s="61"/>
      <c r="E18" s="63"/>
      <c r="S18" s="60"/>
    </row>
    <row r="19" spans="1:19" ht="65.099999999999994" customHeight="1" thickBot="1" x14ac:dyDescent="0.3">
      <c r="B19" s="70" t="s">
        <v>313</v>
      </c>
      <c r="C19" s="40"/>
      <c r="D19" s="39"/>
      <c r="E19" s="38"/>
      <c r="F19" s="39"/>
      <c r="G19" s="39"/>
      <c r="H19" s="39"/>
      <c r="I19" s="39"/>
      <c r="J19" s="39"/>
      <c r="K19" s="48"/>
      <c r="L19" s="39"/>
      <c r="M19" s="39"/>
      <c r="N19" s="39"/>
      <c r="O19" s="39"/>
      <c r="P19" s="39"/>
      <c r="Q19" s="39"/>
      <c r="R19" s="39"/>
      <c r="S19" s="26"/>
    </row>
    <row r="20" spans="1:19" ht="65.099999999999994" customHeight="1" x14ac:dyDescent="0.25">
      <c r="B20" s="42" t="s">
        <v>312</v>
      </c>
      <c r="C20" s="69" t="s">
        <v>311</v>
      </c>
      <c r="D20" s="66">
        <v>1780.55</v>
      </c>
      <c r="E20" s="67">
        <v>15</v>
      </c>
      <c r="F20" s="66">
        <f>D20*E20</f>
        <v>26708.25</v>
      </c>
      <c r="G20" s="66"/>
      <c r="H20" s="66"/>
      <c r="I20" s="66"/>
      <c r="J20" s="66">
        <f>SUM(F20:I20)</f>
        <v>26708.25</v>
      </c>
      <c r="K20" s="66">
        <v>5895.4470000000001</v>
      </c>
      <c r="L20" s="66"/>
      <c r="M20" s="66"/>
      <c r="N20" s="66"/>
      <c r="O20" s="66">
        <f>SUM(K20:N20)</f>
        <v>5895.4470000000001</v>
      </c>
      <c r="P20" s="66">
        <f>J20-O20</f>
        <v>20812.803</v>
      </c>
      <c r="Q20" s="66">
        <f>F20*5%</f>
        <v>1335.4125000000001</v>
      </c>
      <c r="R20" s="66">
        <f>P20-Q20</f>
        <v>19477.390500000001</v>
      </c>
      <c r="S20" s="65"/>
    </row>
    <row r="21" spans="1:19" ht="65.099999999999994" customHeight="1" x14ac:dyDescent="0.25">
      <c r="B21" s="23" t="s">
        <v>310</v>
      </c>
      <c r="C21" s="69" t="s">
        <v>309</v>
      </c>
      <c r="D21" s="66">
        <v>719.46</v>
      </c>
      <c r="E21" s="67">
        <v>15</v>
      </c>
      <c r="F21" s="66">
        <f>D21*E21</f>
        <v>10791.900000000001</v>
      </c>
      <c r="G21" s="66"/>
      <c r="H21" s="66"/>
      <c r="I21" s="66"/>
      <c r="J21" s="66">
        <f>SUM(F21:I21)</f>
        <v>10791.900000000001</v>
      </c>
      <c r="K21" s="66">
        <v>1666.9754640000001</v>
      </c>
      <c r="L21" s="66"/>
      <c r="M21" s="66"/>
      <c r="N21" s="66"/>
      <c r="O21" s="66">
        <f>SUM(K21:N21)</f>
        <v>1666.9754640000001</v>
      </c>
      <c r="P21" s="66">
        <f>J21-O21</f>
        <v>9124.9245360000023</v>
      </c>
      <c r="Q21" s="66">
        <f>F21*4%</f>
        <v>431.67600000000004</v>
      </c>
      <c r="R21" s="66">
        <f>P21-Q21</f>
        <v>8693.2485360000028</v>
      </c>
      <c r="S21" s="65"/>
    </row>
    <row r="22" spans="1:19" ht="65.099999999999994" customHeight="1" x14ac:dyDescent="0.25">
      <c r="B22" s="23" t="s">
        <v>50</v>
      </c>
      <c r="C22" s="69" t="s">
        <v>308</v>
      </c>
      <c r="D22" s="66">
        <v>292.32</v>
      </c>
      <c r="E22" s="67">
        <v>15</v>
      </c>
      <c r="F22" s="66">
        <f>D22*E22</f>
        <v>4384.8</v>
      </c>
      <c r="G22" s="66"/>
      <c r="H22" s="66"/>
      <c r="I22" s="66"/>
      <c r="J22" s="66">
        <f>SUM(F22:I22)</f>
        <v>4384.8</v>
      </c>
      <c r="K22" s="66">
        <v>362.15240000000006</v>
      </c>
      <c r="L22" s="66">
        <v>52.07</v>
      </c>
      <c r="M22" s="66"/>
      <c r="N22" s="66">
        <f>F22*1%</f>
        <v>43.848000000000006</v>
      </c>
      <c r="O22" s="66">
        <f>SUM(K22:N22)</f>
        <v>458.07040000000006</v>
      </c>
      <c r="P22" s="66">
        <f>J22-O22</f>
        <v>3926.7296000000001</v>
      </c>
      <c r="Q22" s="66"/>
      <c r="R22" s="66">
        <f>P22-Q22</f>
        <v>3926.7296000000001</v>
      </c>
      <c r="S22" s="65"/>
    </row>
    <row r="23" spans="1:19" ht="65.099999999999994" customHeight="1" x14ac:dyDescent="0.25">
      <c r="B23" s="23" t="s">
        <v>307</v>
      </c>
      <c r="C23" s="69" t="s">
        <v>306</v>
      </c>
      <c r="D23" s="66">
        <v>207.77</v>
      </c>
      <c r="E23" s="67">
        <v>15</v>
      </c>
      <c r="F23" s="66">
        <f>D23*E23</f>
        <v>3116.55</v>
      </c>
      <c r="G23" s="66"/>
      <c r="H23" s="66"/>
      <c r="I23" s="66"/>
      <c r="J23" s="66">
        <f>SUM(F23:I23)</f>
        <v>3116.55</v>
      </c>
      <c r="K23" s="66">
        <v>92.578912000000031</v>
      </c>
      <c r="L23" s="66">
        <v>37.01</v>
      </c>
      <c r="M23" s="66"/>
      <c r="N23" s="66">
        <f>F23*1%</f>
        <v>31.165500000000002</v>
      </c>
      <c r="O23" s="66">
        <f>SUM(K23:N23)</f>
        <v>160.75441200000003</v>
      </c>
      <c r="P23" s="66">
        <f>J23-O23</f>
        <v>2955.795588</v>
      </c>
      <c r="Q23" s="66"/>
      <c r="R23" s="66">
        <f>P23-Q23</f>
        <v>2955.795588</v>
      </c>
      <c r="S23" s="65"/>
    </row>
    <row r="24" spans="1:19" ht="65.099999999999994" customHeight="1" x14ac:dyDescent="0.25">
      <c r="B24" s="23" t="s">
        <v>59</v>
      </c>
      <c r="C24" s="69" t="s">
        <v>305</v>
      </c>
      <c r="D24" s="66">
        <v>257.26</v>
      </c>
      <c r="E24" s="67">
        <v>15</v>
      </c>
      <c r="F24" s="66">
        <f>D24*E24</f>
        <v>3858.8999999999996</v>
      </c>
      <c r="G24" s="66"/>
      <c r="H24" s="66"/>
      <c r="I24" s="66"/>
      <c r="J24" s="66">
        <f>SUM(F24:I24)</f>
        <v>3858.8999999999996</v>
      </c>
      <c r="K24" s="66">
        <v>298.44659200000001</v>
      </c>
      <c r="L24" s="66"/>
      <c r="M24" s="66"/>
      <c r="N24" s="66" t="s">
        <v>44</v>
      </c>
      <c r="O24" s="66">
        <f>SUM(K24:N24)</f>
        <v>298.44659200000001</v>
      </c>
      <c r="P24" s="66">
        <f>J24-O24</f>
        <v>3560.4534079999994</v>
      </c>
      <c r="Q24" s="66"/>
      <c r="R24" s="66">
        <f>P24-Q24</f>
        <v>3560.4534079999994</v>
      </c>
      <c r="S24" s="65"/>
    </row>
    <row r="25" spans="1:19" ht="65.099999999999994" customHeight="1" x14ac:dyDescent="0.25">
      <c r="B25" s="23" t="s">
        <v>100</v>
      </c>
      <c r="C25" s="22" t="s">
        <v>304</v>
      </c>
      <c r="D25" s="66">
        <v>172.91</v>
      </c>
      <c r="E25" s="67">
        <v>15</v>
      </c>
      <c r="F25" s="66">
        <f>D25*E25</f>
        <v>2593.65</v>
      </c>
      <c r="G25" s="66"/>
      <c r="H25" s="66"/>
      <c r="I25" s="66"/>
      <c r="J25" s="66">
        <f>SUM(F25:I25)</f>
        <v>2593.65</v>
      </c>
      <c r="K25" s="66">
        <v>0.43739200000001688</v>
      </c>
      <c r="L25" s="66"/>
      <c r="M25" s="66"/>
      <c r="N25" s="66" t="s">
        <v>44</v>
      </c>
      <c r="O25" s="66">
        <f>SUM(K25:N25)</f>
        <v>0.43739200000001688</v>
      </c>
      <c r="P25" s="66">
        <f>J25-O25</f>
        <v>2593.2126080000003</v>
      </c>
      <c r="Q25" s="66"/>
      <c r="R25" s="66">
        <f>P25-Q25</f>
        <v>2593.2126080000003</v>
      </c>
      <c r="S25" s="65"/>
    </row>
    <row r="26" spans="1:19" ht="65.099999999999994" customHeight="1" x14ac:dyDescent="0.3">
      <c r="A26" s="68"/>
      <c r="B26" s="41"/>
      <c r="C26" s="40"/>
      <c r="D26" s="61"/>
      <c r="E26" s="63"/>
      <c r="F26" s="64">
        <f>SUM(F20:F25)</f>
        <v>51454.05000000001</v>
      </c>
      <c r="G26" s="64">
        <f>SUM(G20:G25)</f>
        <v>0</v>
      </c>
      <c r="H26" s="64">
        <f>SUM(H20:H25)</f>
        <v>0</v>
      </c>
      <c r="I26" s="64">
        <f>SUM(I20:I25)</f>
        <v>0</v>
      </c>
      <c r="J26" s="64">
        <f>SUM(J20:J25)</f>
        <v>51454.05000000001</v>
      </c>
      <c r="K26" s="64">
        <f>SUM(K20:K25)</f>
        <v>8316.0377599999993</v>
      </c>
      <c r="L26" s="64">
        <f>SUM(L20:L25)</f>
        <v>89.08</v>
      </c>
      <c r="M26" s="64">
        <f>SUM(M20:M25)</f>
        <v>0</v>
      </c>
      <c r="N26" s="64">
        <f>SUM(N20:N25)</f>
        <v>75.013500000000008</v>
      </c>
      <c r="O26" s="64">
        <f>SUM(O20:O25)</f>
        <v>8480.1312600000001</v>
      </c>
      <c r="P26" s="64">
        <f>SUM(P20:P25)</f>
        <v>42973.918740000008</v>
      </c>
      <c r="Q26" s="64">
        <f>SUM(Q20:Q25)</f>
        <v>1767.0885000000003</v>
      </c>
      <c r="R26" s="64">
        <f>SUM(R20:R25)</f>
        <v>41206.830240000003</v>
      </c>
      <c r="S26" s="60"/>
    </row>
    <row r="27" spans="1:19" ht="29.25" customHeight="1" x14ac:dyDescent="0.25">
      <c r="A27" s="68"/>
      <c r="B27" s="41"/>
      <c r="C27" s="40"/>
      <c r="D27" s="61"/>
      <c r="E27" s="63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0"/>
    </row>
    <row r="28" spans="1:19" ht="65.099999999999994" customHeight="1" x14ac:dyDescent="0.25">
      <c r="B28" s="23" t="s">
        <v>303</v>
      </c>
      <c r="C28" s="22"/>
      <c r="D28" s="66">
        <v>207.79</v>
      </c>
      <c r="E28" s="67"/>
      <c r="F28" s="66">
        <f>D28*E28</f>
        <v>0</v>
      </c>
      <c r="G28" s="66"/>
      <c r="H28" s="66"/>
      <c r="I28" s="66"/>
      <c r="J28" s="66">
        <f>SUM(F28:I28)</f>
        <v>0</v>
      </c>
      <c r="K28" s="66"/>
      <c r="L28" s="66"/>
      <c r="M28" s="66"/>
      <c r="N28" s="66" t="s">
        <v>44</v>
      </c>
      <c r="O28" s="66">
        <f>SUM(K28:N28)</f>
        <v>0</v>
      </c>
      <c r="P28" s="66">
        <f>J28-O28</f>
        <v>0</v>
      </c>
      <c r="Q28" s="66"/>
      <c r="R28" s="66">
        <f>P28-Q28</f>
        <v>0</v>
      </c>
      <c r="S28" s="65"/>
    </row>
    <row r="29" spans="1:19" ht="65.099999999999994" customHeight="1" x14ac:dyDescent="0.25">
      <c r="B29" s="23" t="s">
        <v>302</v>
      </c>
      <c r="C29" s="22" t="s">
        <v>301</v>
      </c>
      <c r="D29" s="66">
        <v>225.9</v>
      </c>
      <c r="E29" s="67">
        <v>15</v>
      </c>
      <c r="F29" s="66">
        <f>D29*E29</f>
        <v>3388.5</v>
      </c>
      <c r="G29" s="66"/>
      <c r="H29" s="66"/>
      <c r="I29" s="66"/>
      <c r="J29" s="66">
        <f>SUM(F29:I29)</f>
        <v>3388.5</v>
      </c>
      <c r="K29" s="66">
        <v>122.16707199999999</v>
      </c>
      <c r="L29" s="66">
        <f>F29*1.1875%</f>
        <v>40.238437500000003</v>
      </c>
      <c r="M29" s="66"/>
      <c r="N29" s="66">
        <f>F29*1%</f>
        <v>33.884999999999998</v>
      </c>
      <c r="O29" s="66">
        <f>SUM(K29:N29)</f>
        <v>196.29050949999998</v>
      </c>
      <c r="P29" s="66">
        <f>J29-O29</f>
        <v>3192.2094904999999</v>
      </c>
      <c r="Q29" s="66"/>
      <c r="R29" s="66">
        <f>P29-Q29</f>
        <v>3192.2094904999999</v>
      </c>
      <c r="S29" s="65"/>
    </row>
    <row r="30" spans="1:19" ht="65.099999999999994" customHeight="1" x14ac:dyDescent="0.3">
      <c r="B30" s="41"/>
      <c r="C30" s="40"/>
      <c r="D30" s="61"/>
      <c r="E30" s="63"/>
      <c r="F30" s="64">
        <f>SUM(F28:F29)</f>
        <v>3388.5</v>
      </c>
      <c r="G30" s="64">
        <f>SUM(G28:G29)</f>
        <v>0</v>
      </c>
      <c r="H30" s="64">
        <f>SUM(H28:H29)</f>
        <v>0</v>
      </c>
      <c r="I30" s="64">
        <f>SUM(I28:I29)</f>
        <v>0</v>
      </c>
      <c r="J30" s="64">
        <f>SUM(J28:J29)</f>
        <v>3388.5</v>
      </c>
      <c r="K30" s="64">
        <f>SUM(K28:K29)</f>
        <v>122.16707199999999</v>
      </c>
      <c r="L30" s="64">
        <f>SUM(L28:L29)</f>
        <v>40.238437500000003</v>
      </c>
      <c r="M30" s="64">
        <f>SUM(M28:M29)</f>
        <v>0</v>
      </c>
      <c r="N30" s="64">
        <f>SUM(N28:N29)</f>
        <v>33.884999999999998</v>
      </c>
      <c r="O30" s="64">
        <f>SUM(O28:O29)</f>
        <v>196.29050949999998</v>
      </c>
      <c r="P30" s="64">
        <f>SUM(P28:P29)</f>
        <v>3192.2094904999999</v>
      </c>
      <c r="Q30" s="64">
        <f>SUM(Q28:Q29)</f>
        <v>0</v>
      </c>
      <c r="R30" s="64">
        <f>SUM(R28:R29)</f>
        <v>3192.2094904999999</v>
      </c>
      <c r="S30" s="60"/>
    </row>
    <row r="31" spans="1:19" ht="29.25" customHeight="1" thickBot="1" x14ac:dyDescent="0.3">
      <c r="B31" s="41"/>
      <c r="C31" s="40"/>
      <c r="D31" s="61"/>
      <c r="E31" s="63"/>
      <c r="F31" s="61"/>
      <c r="G31" s="61"/>
      <c r="H31" s="61"/>
      <c r="I31" s="61"/>
      <c r="J31" s="61"/>
      <c r="K31" s="62"/>
      <c r="L31" s="61"/>
      <c r="M31" s="61"/>
      <c r="N31" s="61"/>
      <c r="O31" s="61"/>
      <c r="P31" s="61"/>
      <c r="Q31" s="61"/>
      <c r="R31" s="61"/>
      <c r="S31" s="60"/>
    </row>
    <row r="32" spans="1:19" ht="65.099999999999994" customHeight="1" thickBot="1" x14ac:dyDescent="0.3">
      <c r="B32" s="43" t="s">
        <v>300</v>
      </c>
      <c r="C32" s="40"/>
      <c r="D32" s="39"/>
      <c r="E32" s="38"/>
      <c r="F32" s="39"/>
      <c r="G32" s="39"/>
      <c r="H32" s="39"/>
      <c r="I32" s="39"/>
      <c r="J32" s="39"/>
      <c r="K32" s="48"/>
      <c r="L32" s="39"/>
      <c r="M32" s="39"/>
      <c r="N32" s="39"/>
      <c r="O32" s="39"/>
      <c r="P32" s="39"/>
      <c r="Q32" s="39"/>
      <c r="R32" s="39"/>
      <c r="S32" s="26"/>
    </row>
    <row r="33" spans="2:19" ht="65.099999999999994" customHeight="1" x14ac:dyDescent="0.25">
      <c r="B33" s="42" t="s">
        <v>299</v>
      </c>
      <c r="C33" s="22" t="s">
        <v>298</v>
      </c>
      <c r="D33" s="20">
        <v>705.14</v>
      </c>
      <c r="E33" s="21">
        <v>15</v>
      </c>
      <c r="F33" s="20">
        <f>D33*E33</f>
        <v>10577.1</v>
      </c>
      <c r="G33" s="20"/>
      <c r="H33" s="20"/>
      <c r="I33" s="20"/>
      <c r="J33" s="20">
        <f>SUM(F33:I33)</f>
        <v>10577.1</v>
      </c>
      <c r="K33" s="20">
        <v>1621.094184</v>
      </c>
      <c r="L33" s="20"/>
      <c r="M33" s="20"/>
      <c r="N33" s="20"/>
      <c r="O33" s="20">
        <f>SUM(K33:N33)</f>
        <v>1621.094184</v>
      </c>
      <c r="P33" s="20">
        <f>J33-O33</f>
        <v>8956.0058160000008</v>
      </c>
      <c r="Q33" s="20">
        <f>F33*4%</f>
        <v>423.084</v>
      </c>
      <c r="R33" s="20">
        <f>P33-Q33</f>
        <v>8532.921816</v>
      </c>
      <c r="S33" s="19"/>
    </row>
    <row r="34" spans="2:19" ht="65.099999999999994" customHeight="1" x14ac:dyDescent="0.25">
      <c r="B34" s="23" t="s">
        <v>297</v>
      </c>
      <c r="C34" s="22" t="s">
        <v>296</v>
      </c>
      <c r="D34" s="20">
        <v>400</v>
      </c>
      <c r="E34" s="21">
        <v>15</v>
      </c>
      <c r="F34" s="20">
        <f>D34*E34</f>
        <v>6000</v>
      </c>
      <c r="G34" s="20"/>
      <c r="H34" s="20"/>
      <c r="I34" s="20"/>
      <c r="J34" s="20">
        <f>SUM(F34:I34)</f>
        <v>6000</v>
      </c>
      <c r="K34" s="20">
        <v>608.53284799999994</v>
      </c>
      <c r="L34" s="20"/>
      <c r="M34" s="20"/>
      <c r="N34" s="20"/>
      <c r="O34" s="20">
        <f>SUM(K34:N34)</f>
        <v>608.53284799999994</v>
      </c>
      <c r="P34" s="20">
        <f>J34-O34</f>
        <v>5391.4671520000002</v>
      </c>
      <c r="Q34" s="20">
        <f>F34*3%</f>
        <v>180</v>
      </c>
      <c r="R34" s="20">
        <f>P34-Q34</f>
        <v>5211.4671520000002</v>
      </c>
      <c r="S34" s="19"/>
    </row>
    <row r="35" spans="2:19" ht="65.099999999999994" customHeight="1" x14ac:dyDescent="0.3">
      <c r="B35" s="41"/>
      <c r="C35" s="40"/>
      <c r="D35" s="39"/>
      <c r="E35" s="38"/>
      <c r="F35" s="18">
        <f>SUM(F33:F34)</f>
        <v>16577.099999999999</v>
      </c>
      <c r="G35" s="18">
        <f>SUM(G33:G34)</f>
        <v>0</v>
      </c>
      <c r="H35" s="18">
        <f>SUM(H33:H34)</f>
        <v>0</v>
      </c>
      <c r="I35" s="18">
        <f>SUM(I33:I34)</f>
        <v>0</v>
      </c>
      <c r="J35" s="18">
        <f>SUM(J33:J34)</f>
        <v>16577.099999999999</v>
      </c>
      <c r="K35" s="18">
        <f>SUM(K33:K34)</f>
        <v>2229.6270319999999</v>
      </c>
      <c r="L35" s="18">
        <f>SUM(L33:L34)</f>
        <v>0</v>
      </c>
      <c r="M35" s="18">
        <f>SUM(M33:M34)</f>
        <v>0</v>
      </c>
      <c r="N35" s="18">
        <f>SUM(N33:N34)</f>
        <v>0</v>
      </c>
      <c r="O35" s="18">
        <f>SUM(O33:O34)</f>
        <v>2229.6270319999999</v>
      </c>
      <c r="P35" s="18">
        <f>SUM(P33:P34)</f>
        <v>14347.472968000002</v>
      </c>
      <c r="Q35" s="18">
        <f>SUM(Q33:Q34)</f>
        <v>603.08400000000006</v>
      </c>
      <c r="R35" s="18">
        <f>SUM(R33:R34)</f>
        <v>13744.388967999999</v>
      </c>
      <c r="S35" s="26"/>
    </row>
    <row r="36" spans="2:19" ht="33.75" customHeight="1" thickBot="1" x14ac:dyDescent="0.3">
      <c r="B36" s="41"/>
      <c r="C36" s="40"/>
      <c r="D36" s="39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26"/>
    </row>
    <row r="37" spans="2:19" ht="65.099999999999994" customHeight="1" thickBot="1" x14ac:dyDescent="0.3">
      <c r="B37" s="44" t="s">
        <v>295</v>
      </c>
      <c r="C37" s="40"/>
      <c r="D37" s="39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26"/>
    </row>
    <row r="38" spans="2:19" ht="65.099999999999994" customHeight="1" x14ac:dyDescent="0.25">
      <c r="B38" s="42" t="s">
        <v>294</v>
      </c>
      <c r="C38" s="22" t="s">
        <v>293</v>
      </c>
      <c r="D38" s="20">
        <v>262.45999999999998</v>
      </c>
      <c r="E38" s="21">
        <v>15</v>
      </c>
      <c r="F38" s="20">
        <f>D38*E38</f>
        <v>3936.8999999999996</v>
      </c>
      <c r="G38" s="20"/>
      <c r="H38" s="20"/>
      <c r="I38" s="20"/>
      <c r="J38" s="20">
        <f>SUM(F38:I38)</f>
        <v>3936.8999999999996</v>
      </c>
      <c r="K38" s="20">
        <v>306.93299199999996</v>
      </c>
      <c r="L38" s="20"/>
      <c r="M38" s="20"/>
      <c r="N38" s="20"/>
      <c r="O38" s="20">
        <f>SUM(K38:N38)</f>
        <v>306.93299199999996</v>
      </c>
      <c r="P38" s="20">
        <f>J38-O38</f>
        <v>3629.9670079999996</v>
      </c>
      <c r="Q38" s="20"/>
      <c r="R38" s="20">
        <f>P38-Q38</f>
        <v>3629.9670079999996</v>
      </c>
      <c r="S38" s="19"/>
    </row>
    <row r="39" spans="2:19" ht="65.099999999999994" customHeight="1" x14ac:dyDescent="0.3">
      <c r="B39" s="41"/>
      <c r="C39" s="40"/>
      <c r="D39" s="39"/>
      <c r="E39" s="38"/>
      <c r="F39" s="18">
        <f>SUM(F38)</f>
        <v>3936.8999999999996</v>
      </c>
      <c r="G39" s="18">
        <f>SUM(G38)</f>
        <v>0</v>
      </c>
      <c r="H39" s="18">
        <f>SUM(H38)</f>
        <v>0</v>
      </c>
      <c r="I39" s="18">
        <f>SUM(I38)</f>
        <v>0</v>
      </c>
      <c r="J39" s="18">
        <f>SUM(J38)</f>
        <v>3936.8999999999996</v>
      </c>
      <c r="K39" s="18">
        <f>SUM(K38)</f>
        <v>306.93299199999996</v>
      </c>
      <c r="L39" s="18">
        <f>SUM(L38)</f>
        <v>0</v>
      </c>
      <c r="M39" s="18">
        <f>SUM(M38)</f>
        <v>0</v>
      </c>
      <c r="N39" s="18">
        <f>SUM(N38)</f>
        <v>0</v>
      </c>
      <c r="O39" s="18">
        <f>SUM(O38)</f>
        <v>306.93299199999996</v>
      </c>
      <c r="P39" s="18">
        <f>SUM(P38)</f>
        <v>3629.9670079999996</v>
      </c>
      <c r="Q39" s="18">
        <f>SUM(Q38)</f>
        <v>0</v>
      </c>
      <c r="R39" s="18">
        <f>SUM(R38)</f>
        <v>3629.9670079999996</v>
      </c>
      <c r="S39" s="26"/>
    </row>
    <row r="40" spans="2:19" ht="65.099999999999994" customHeight="1" thickBot="1" x14ac:dyDescent="0.3">
      <c r="B40" s="41"/>
      <c r="C40" s="40"/>
      <c r="D40" s="39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26"/>
    </row>
    <row r="41" spans="2:19" ht="65.099999999999994" customHeight="1" thickBot="1" x14ac:dyDescent="0.3">
      <c r="B41" s="43" t="s">
        <v>292</v>
      </c>
      <c r="C41" s="40"/>
      <c r="D41" s="39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26"/>
    </row>
    <row r="42" spans="2:19" ht="65.099999999999994" customHeight="1" x14ac:dyDescent="0.25">
      <c r="B42" s="53" t="s">
        <v>291</v>
      </c>
      <c r="C42" s="22" t="s">
        <v>290</v>
      </c>
      <c r="D42" s="20">
        <v>358.8</v>
      </c>
      <c r="E42" s="21">
        <v>15</v>
      </c>
      <c r="F42" s="20">
        <f>D42*E42</f>
        <v>5382</v>
      </c>
      <c r="G42" s="20"/>
      <c r="H42" s="20"/>
      <c r="I42" s="20"/>
      <c r="J42" s="20">
        <f>SUM(F42:I42)</f>
        <v>5382</v>
      </c>
      <c r="K42" s="20">
        <v>530.04324799999995</v>
      </c>
      <c r="L42" s="20"/>
      <c r="M42" s="20"/>
      <c r="N42" s="20"/>
      <c r="O42" s="20">
        <f>SUM(K42:N42)</f>
        <v>530.04324799999995</v>
      </c>
      <c r="P42" s="20">
        <f>J42-O42</f>
        <v>4851.9567520000001</v>
      </c>
      <c r="Q42" s="20">
        <f>J42*3%</f>
        <v>161.46</v>
      </c>
      <c r="R42" s="20">
        <f>P42-Q42</f>
        <v>4690.496752</v>
      </c>
      <c r="S42" s="19"/>
    </row>
    <row r="43" spans="2:19" ht="65.099999999999994" customHeight="1" x14ac:dyDescent="0.25">
      <c r="B43" s="52" t="s">
        <v>289</v>
      </c>
      <c r="C43" s="22" t="s">
        <v>288</v>
      </c>
      <c r="D43" s="20">
        <v>258.20999999999998</v>
      </c>
      <c r="E43" s="21">
        <v>15</v>
      </c>
      <c r="F43" s="20">
        <f>D43*E43</f>
        <v>3873.1499999999996</v>
      </c>
      <c r="G43" s="20"/>
      <c r="H43" s="20"/>
      <c r="I43" s="20"/>
      <c r="J43" s="20">
        <f>SUM(F43:I43)</f>
        <v>3873.1499999999996</v>
      </c>
      <c r="K43" s="20">
        <v>300</v>
      </c>
      <c r="L43" s="20"/>
      <c r="M43" s="20"/>
      <c r="N43" s="20"/>
      <c r="O43" s="20">
        <f>SUM(K43:N43)</f>
        <v>300</v>
      </c>
      <c r="P43" s="20">
        <f>J43-O43</f>
        <v>3573.1499999999996</v>
      </c>
      <c r="Q43" s="20"/>
      <c r="R43" s="20">
        <f>P43-Q43</f>
        <v>3573.1499999999996</v>
      </c>
      <c r="S43" s="19"/>
    </row>
    <row r="44" spans="2:19" ht="65.099999999999994" customHeight="1" x14ac:dyDescent="0.3">
      <c r="B44" s="41"/>
      <c r="C44" s="40"/>
      <c r="D44" s="39"/>
      <c r="E44" s="38"/>
      <c r="F44" s="18">
        <f>SUM(F42:F43)</f>
        <v>9255.15</v>
      </c>
      <c r="G44" s="18">
        <f>SUM(G42:G43)</f>
        <v>0</v>
      </c>
      <c r="H44" s="18">
        <f>SUM(H42:H43)</f>
        <v>0</v>
      </c>
      <c r="I44" s="18">
        <f>SUM(I42:I43)</f>
        <v>0</v>
      </c>
      <c r="J44" s="18">
        <f>SUM(J42:J43)</f>
        <v>9255.15</v>
      </c>
      <c r="K44" s="18">
        <f>SUM(K42:K43)</f>
        <v>830.04324799999995</v>
      </c>
      <c r="L44" s="18">
        <f>SUM(L42:L43)</f>
        <v>0</v>
      </c>
      <c r="M44" s="18">
        <f>SUM(M42:M43)</f>
        <v>0</v>
      </c>
      <c r="N44" s="18">
        <f>SUM(N42:N43)</f>
        <v>0</v>
      </c>
      <c r="O44" s="18">
        <f>SUM(O42:O43)</f>
        <v>830.04324799999995</v>
      </c>
      <c r="P44" s="18">
        <f>SUM(P42:P43)</f>
        <v>8425.1067519999997</v>
      </c>
      <c r="Q44" s="18">
        <f>SUM(Q42:Q43)</f>
        <v>161.46</v>
      </c>
      <c r="R44" s="18">
        <f>SUM(R42:R43)</f>
        <v>8263.6467520000006</v>
      </c>
      <c r="S44" s="26"/>
    </row>
    <row r="45" spans="2:19" ht="65.099999999999994" customHeight="1" thickBot="1" x14ac:dyDescent="0.3">
      <c r="B45" s="41"/>
      <c r="C45" s="40"/>
      <c r="D45" s="39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26"/>
    </row>
    <row r="46" spans="2:19" ht="65.099999999999994" customHeight="1" thickBot="1" x14ac:dyDescent="0.3">
      <c r="B46" s="43" t="s">
        <v>287</v>
      </c>
      <c r="C46" s="40"/>
      <c r="D46" s="39"/>
      <c r="E46" s="3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26"/>
    </row>
    <row r="47" spans="2:19" ht="65.099999999999994" customHeight="1" x14ac:dyDescent="0.25">
      <c r="B47" s="42" t="s">
        <v>286</v>
      </c>
      <c r="C47" s="22" t="s">
        <v>285</v>
      </c>
      <c r="D47" s="20">
        <v>258.20999999999998</v>
      </c>
      <c r="E47" s="21">
        <v>15</v>
      </c>
      <c r="F47" s="20">
        <f>D47*E47</f>
        <v>3873.1499999999996</v>
      </c>
      <c r="G47" s="20"/>
      <c r="H47" s="20"/>
      <c r="I47" s="20"/>
      <c r="J47" s="20">
        <f>SUM(F47:I47)</f>
        <v>3873.1499999999996</v>
      </c>
      <c r="K47" s="20">
        <v>299.99699199999998</v>
      </c>
      <c r="L47" s="20">
        <f>F47*1.1875%</f>
        <v>45.993656249999994</v>
      </c>
      <c r="M47" s="20"/>
      <c r="N47" s="20">
        <f>F47*1%</f>
        <v>38.731499999999997</v>
      </c>
      <c r="O47" s="20">
        <f>SUM(K47:N47)</f>
        <v>384.72214824999998</v>
      </c>
      <c r="P47" s="20">
        <f>J47-O47</f>
        <v>3488.4278517499997</v>
      </c>
      <c r="Q47" s="20"/>
      <c r="R47" s="20">
        <f>P47-Q47</f>
        <v>3488.4278517499997</v>
      </c>
      <c r="S47" s="19"/>
    </row>
    <row r="48" spans="2:19" ht="65.099999999999994" customHeight="1" x14ac:dyDescent="0.3">
      <c r="B48" s="41"/>
      <c r="C48" s="40"/>
      <c r="D48" s="39"/>
      <c r="E48" s="38"/>
      <c r="F48" s="18">
        <f>SUM(F47)</f>
        <v>3873.1499999999996</v>
      </c>
      <c r="G48" s="18">
        <f>SUM(G47)</f>
        <v>0</v>
      </c>
      <c r="H48" s="18">
        <f>SUM(H47)</f>
        <v>0</v>
      </c>
      <c r="I48" s="18">
        <f>SUM(I47)</f>
        <v>0</v>
      </c>
      <c r="J48" s="18">
        <f>SUM(J47)</f>
        <v>3873.1499999999996</v>
      </c>
      <c r="K48" s="18">
        <f>SUM(K47)</f>
        <v>299.99699199999998</v>
      </c>
      <c r="L48" s="18">
        <f>SUM(L47)</f>
        <v>45.993656249999994</v>
      </c>
      <c r="M48" s="18">
        <f>SUM(M47)</f>
        <v>0</v>
      </c>
      <c r="N48" s="18">
        <f>SUM(N47)</f>
        <v>38.731499999999997</v>
      </c>
      <c r="O48" s="18">
        <f>SUM(O47)</f>
        <v>384.72214824999998</v>
      </c>
      <c r="P48" s="18">
        <f>SUM(P47)</f>
        <v>3488.4278517499997</v>
      </c>
      <c r="Q48" s="18">
        <f>SUM(Q47)</f>
        <v>0</v>
      </c>
      <c r="R48" s="18">
        <f>SUM(R47)</f>
        <v>3488.4278517499997</v>
      </c>
      <c r="S48" s="26"/>
    </row>
    <row r="49" spans="2:19" ht="65.099999999999994" customHeight="1" thickBot="1" x14ac:dyDescent="0.3">
      <c r="B49" s="41"/>
      <c r="C49" s="40"/>
      <c r="D49" s="39"/>
      <c r="E49" s="38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26"/>
    </row>
    <row r="50" spans="2:19" ht="65.099999999999994" customHeight="1" thickBot="1" x14ac:dyDescent="0.3">
      <c r="B50" s="43" t="s">
        <v>284</v>
      </c>
      <c r="C50" s="40"/>
      <c r="D50" s="39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26"/>
    </row>
    <row r="51" spans="2:19" ht="65.099999999999994" customHeight="1" thickBot="1" x14ac:dyDescent="0.3">
      <c r="B51" s="46"/>
      <c r="C51" s="40"/>
      <c r="D51" s="39"/>
      <c r="E51" s="38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26"/>
    </row>
    <row r="52" spans="2:19" ht="65.099999999999994" customHeight="1" thickBot="1" x14ac:dyDescent="0.3">
      <c r="B52" s="43" t="s">
        <v>283</v>
      </c>
      <c r="C52" s="40"/>
      <c r="D52" s="39"/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26"/>
    </row>
    <row r="53" spans="2:19" ht="65.099999999999994" customHeight="1" x14ac:dyDescent="0.25">
      <c r="B53" s="42" t="s">
        <v>282</v>
      </c>
      <c r="C53" s="22" t="s">
        <v>281</v>
      </c>
      <c r="D53" s="20">
        <v>423</v>
      </c>
      <c r="E53" s="21">
        <v>15</v>
      </c>
      <c r="F53" s="20">
        <f>D53*E53</f>
        <v>6345</v>
      </c>
      <c r="G53" s="20"/>
      <c r="H53" s="20"/>
      <c r="I53" s="20"/>
      <c r="J53" s="20">
        <f>SUM(F53:I53)</f>
        <v>6345</v>
      </c>
      <c r="K53" s="20">
        <v>717.11762400000009</v>
      </c>
      <c r="L53" s="20"/>
      <c r="M53" s="20"/>
      <c r="N53" s="20"/>
      <c r="O53" s="20">
        <f>SUM(K53:N53)</f>
        <v>717.11762400000009</v>
      </c>
      <c r="P53" s="20">
        <f>J53-O53</f>
        <v>5627.8823759999996</v>
      </c>
      <c r="Q53" s="20">
        <f>F53*3%</f>
        <v>190.35</v>
      </c>
      <c r="R53" s="20">
        <f>P53-Q53</f>
        <v>5437.5323759999992</v>
      </c>
      <c r="S53" s="19"/>
    </row>
    <row r="54" spans="2:19" ht="65.099999999999994" customHeight="1" x14ac:dyDescent="0.25">
      <c r="B54" s="23" t="s">
        <v>280</v>
      </c>
      <c r="C54" s="22" t="s">
        <v>279</v>
      </c>
      <c r="D54" s="20">
        <v>238.67</v>
      </c>
      <c r="E54" s="21">
        <v>15</v>
      </c>
      <c r="F54" s="20">
        <f>D54*E54</f>
        <v>3580.0499999999997</v>
      </c>
      <c r="G54" s="20"/>
      <c r="H54" s="20"/>
      <c r="I54" s="20"/>
      <c r="J54" s="20">
        <f>SUM(F54:I54)</f>
        <v>3580.0499999999997</v>
      </c>
      <c r="K54" s="20">
        <v>160.70771199999999</v>
      </c>
      <c r="L54" s="20"/>
      <c r="M54" s="20"/>
      <c r="N54" s="20"/>
      <c r="O54" s="20">
        <f>SUM(K54:N54)</f>
        <v>160.70771199999999</v>
      </c>
      <c r="P54" s="20">
        <f>J54-O54</f>
        <v>3419.3422879999998</v>
      </c>
      <c r="Q54" s="20"/>
      <c r="R54" s="20">
        <f>P54-Q54</f>
        <v>3419.3422879999998</v>
      </c>
      <c r="S54" s="19"/>
    </row>
    <row r="55" spans="2:19" ht="65.099999999999994" customHeight="1" x14ac:dyDescent="0.25">
      <c r="B55" s="23" t="s">
        <v>278</v>
      </c>
      <c r="C55" s="22"/>
      <c r="D55" s="20"/>
      <c r="E55" s="21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>
        <f>P55-Q55</f>
        <v>0</v>
      </c>
      <c r="S55" s="19"/>
    </row>
    <row r="56" spans="2:19" ht="65.099999999999994" customHeight="1" x14ac:dyDescent="0.25">
      <c r="B56" s="59" t="s">
        <v>277</v>
      </c>
      <c r="C56" s="22" t="s">
        <v>276</v>
      </c>
      <c r="D56" s="20">
        <v>238.67</v>
      </c>
      <c r="E56" s="21">
        <v>15</v>
      </c>
      <c r="F56" s="20">
        <f>D56*E56</f>
        <v>3580.0499999999997</v>
      </c>
      <c r="G56" s="20"/>
      <c r="H56" s="20"/>
      <c r="I56" s="20"/>
      <c r="J56" s="20">
        <f>SUM(F56:I56)</f>
        <v>3580.0499999999997</v>
      </c>
      <c r="K56" s="20">
        <v>160.70771199999999</v>
      </c>
      <c r="L56" s="20"/>
      <c r="M56" s="20"/>
      <c r="N56" s="20"/>
      <c r="O56" s="20">
        <f>SUM(K56:N56)</f>
        <v>160.70771199999999</v>
      </c>
      <c r="P56" s="20">
        <f>J56-O56</f>
        <v>3419.3422879999998</v>
      </c>
      <c r="Q56" s="20"/>
      <c r="R56" s="20">
        <f>P56-Q56</f>
        <v>3419.3422879999998</v>
      </c>
      <c r="S56" s="19"/>
    </row>
    <row r="57" spans="2:19" ht="65.099999999999994" customHeight="1" x14ac:dyDescent="0.3">
      <c r="B57" s="46"/>
      <c r="C57" s="40"/>
      <c r="D57" s="39"/>
      <c r="E57" s="38"/>
      <c r="F57" s="18">
        <f>SUM(F53:F56)</f>
        <v>13505.099999999999</v>
      </c>
      <c r="G57" s="18">
        <f>SUM(G53:G56)</f>
        <v>0</v>
      </c>
      <c r="H57" s="18">
        <f>SUM(H53:H56)</f>
        <v>0</v>
      </c>
      <c r="I57" s="18">
        <f>SUM(I53:I56)</f>
        <v>0</v>
      </c>
      <c r="J57" s="18">
        <f>SUM(J53:J56)</f>
        <v>13505.099999999999</v>
      </c>
      <c r="K57" s="18">
        <f>SUM(K53:K56)</f>
        <v>1038.533048</v>
      </c>
      <c r="L57" s="18">
        <f>SUM(L53:L56)</f>
        <v>0</v>
      </c>
      <c r="M57" s="18">
        <f>SUM(M53:M56)</f>
        <v>0</v>
      </c>
      <c r="N57" s="18">
        <f>SUM(N53:N56)</f>
        <v>0</v>
      </c>
      <c r="O57" s="18">
        <f>SUM(O53:O56)</f>
        <v>1038.533048</v>
      </c>
      <c r="P57" s="18">
        <f>SUM(P53:P56)</f>
        <v>12466.566951999999</v>
      </c>
      <c r="Q57" s="18">
        <f>SUM(Q53:Q56)</f>
        <v>190.35</v>
      </c>
      <c r="R57" s="18">
        <f>SUM(R53:R56)</f>
        <v>12276.216951999999</v>
      </c>
      <c r="S57" s="26"/>
    </row>
    <row r="58" spans="2:19" ht="65.099999999999994" customHeight="1" thickBot="1" x14ac:dyDescent="0.3">
      <c r="B58" s="46"/>
      <c r="C58" s="40"/>
      <c r="D58" s="39"/>
      <c r="E58" s="3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26"/>
    </row>
    <row r="59" spans="2:19" ht="65.099999999999994" customHeight="1" thickBot="1" x14ac:dyDescent="0.3">
      <c r="B59" s="43" t="s">
        <v>275</v>
      </c>
      <c r="C59" s="40"/>
      <c r="D59" s="39"/>
      <c r="E59" s="38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26"/>
    </row>
    <row r="60" spans="2:19" ht="65.099999999999994" customHeight="1" x14ac:dyDescent="0.25">
      <c r="B60" s="42" t="s">
        <v>223</v>
      </c>
      <c r="C60" s="22" t="s">
        <v>274</v>
      </c>
      <c r="D60" s="20">
        <v>423.02</v>
      </c>
      <c r="E60" s="21">
        <v>15</v>
      </c>
      <c r="F60" s="20">
        <f>D60*E60</f>
        <v>6345.2999999999993</v>
      </c>
      <c r="G60" s="20"/>
      <c r="H60" s="20"/>
      <c r="I60" s="20"/>
      <c r="J60" s="20">
        <f>SUM(F60:I60)</f>
        <v>6345.2999999999993</v>
      </c>
      <c r="K60" s="20">
        <v>717.18170399999985</v>
      </c>
      <c r="L60" s="20"/>
      <c r="M60" s="20"/>
      <c r="N60" s="20"/>
      <c r="O60" s="20">
        <f>SUM(K60:N60)</f>
        <v>717.18170399999985</v>
      </c>
      <c r="P60" s="20">
        <f>J60-O60</f>
        <v>5628.1182959999996</v>
      </c>
      <c r="Q60" s="20">
        <f>F60*3%</f>
        <v>190.35899999999998</v>
      </c>
      <c r="R60" s="20">
        <f>P60-Q60</f>
        <v>5437.7592959999993</v>
      </c>
      <c r="S60" s="19"/>
    </row>
    <row r="61" spans="2:19" ht="65.099999999999994" customHeight="1" x14ac:dyDescent="0.25">
      <c r="B61" s="23" t="s">
        <v>273</v>
      </c>
      <c r="C61" s="22" t="s">
        <v>272</v>
      </c>
      <c r="D61" s="20">
        <v>225.21</v>
      </c>
      <c r="E61" s="21">
        <v>15</v>
      </c>
      <c r="F61" s="20">
        <f>D61*E61</f>
        <v>3378.15</v>
      </c>
      <c r="G61" s="20"/>
      <c r="H61" s="20"/>
      <c r="I61" s="20"/>
      <c r="J61" s="20">
        <f>SUM(F61:I61)</f>
        <v>3378.15</v>
      </c>
      <c r="K61" s="20">
        <v>121.04099199999999</v>
      </c>
      <c r="L61" s="20">
        <f>F61*1.1875%</f>
        <v>40.115531250000004</v>
      </c>
      <c r="M61" s="20"/>
      <c r="N61" s="20">
        <f>F61*1%</f>
        <v>33.781500000000001</v>
      </c>
      <c r="O61" s="20">
        <f>SUM(K61:N61)</f>
        <v>194.93802324999999</v>
      </c>
      <c r="P61" s="20">
        <f>J61-O61</f>
        <v>3183.2119767500003</v>
      </c>
      <c r="Q61" s="20"/>
      <c r="R61" s="20">
        <f>P61-Q61</f>
        <v>3183.2119767500003</v>
      </c>
      <c r="S61" s="19"/>
    </row>
    <row r="62" spans="2:19" ht="65.099999999999994" customHeight="1" x14ac:dyDescent="0.25">
      <c r="B62" s="23" t="s">
        <v>50</v>
      </c>
      <c r="C62" s="22" t="s">
        <v>271</v>
      </c>
      <c r="D62" s="20">
        <v>207.79</v>
      </c>
      <c r="E62" s="21">
        <v>15</v>
      </c>
      <c r="F62" s="20">
        <f>D62*E62</f>
        <v>3116.85</v>
      </c>
      <c r="G62" s="20"/>
      <c r="H62" s="20"/>
      <c r="I62" s="20"/>
      <c r="J62" s="20">
        <f>SUM(F62:I62)</f>
        <v>3116.85</v>
      </c>
      <c r="K62" s="20">
        <v>92.611551999999989</v>
      </c>
      <c r="L62" s="20">
        <f>F62*1.1875%</f>
        <v>37.012593750000001</v>
      </c>
      <c r="M62" s="20"/>
      <c r="N62" s="20">
        <f>F62*1%</f>
        <v>31.168499999999998</v>
      </c>
      <c r="O62" s="20">
        <f>SUM(K62:N62)</f>
        <v>160.79264574999999</v>
      </c>
      <c r="P62" s="20">
        <f>J62-O62</f>
        <v>2956.0573542500001</v>
      </c>
      <c r="Q62" s="20"/>
      <c r="R62" s="20">
        <f>P62-Q62</f>
        <v>2956.0573542500001</v>
      </c>
      <c r="S62" s="19"/>
    </row>
    <row r="63" spans="2:19" ht="65.099999999999994" customHeight="1" x14ac:dyDescent="0.25">
      <c r="B63" s="23" t="s">
        <v>50</v>
      </c>
      <c r="C63" s="22"/>
      <c r="D63" s="20">
        <v>207.79</v>
      </c>
      <c r="E63" s="21"/>
      <c r="F63" s="20">
        <f>D63*E63</f>
        <v>0</v>
      </c>
      <c r="G63" s="20"/>
      <c r="H63" s="20"/>
      <c r="I63" s="20"/>
      <c r="J63" s="20">
        <f>SUM(F63:I63)</f>
        <v>0</v>
      </c>
      <c r="K63" s="20"/>
      <c r="L63" s="20">
        <f>F63*1.1875%</f>
        <v>0</v>
      </c>
      <c r="M63" s="20"/>
      <c r="N63" s="20">
        <f>F63*1%</f>
        <v>0</v>
      </c>
      <c r="O63" s="20">
        <f>SUM(K63:N63)</f>
        <v>0</v>
      </c>
      <c r="P63" s="20">
        <f>J63-O63</f>
        <v>0</v>
      </c>
      <c r="Q63" s="20"/>
      <c r="R63" s="20">
        <f>P63-Q63</f>
        <v>0</v>
      </c>
      <c r="S63" s="19"/>
    </row>
    <row r="64" spans="2:19" ht="65.099999999999994" customHeight="1" x14ac:dyDescent="0.3">
      <c r="B64" s="41"/>
      <c r="C64" s="40"/>
      <c r="D64" s="39"/>
      <c r="E64" s="38"/>
      <c r="F64" s="18">
        <f>SUM(F60:F63)</f>
        <v>12840.3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12840.3</v>
      </c>
      <c r="K64" s="18">
        <f>SUM(K60:K63)</f>
        <v>930.83424799999977</v>
      </c>
      <c r="L64" s="18">
        <f>SUM(L60:L63)</f>
        <v>77.128125000000011</v>
      </c>
      <c r="M64" s="18">
        <f>SUM(M60:M63)</f>
        <v>0</v>
      </c>
      <c r="N64" s="18">
        <f>SUM(N60:N63)</f>
        <v>64.95</v>
      </c>
      <c r="O64" s="18">
        <f>SUM(O60:O63)</f>
        <v>1072.9123729999999</v>
      </c>
      <c r="P64" s="18">
        <f>SUM(P60:P63)</f>
        <v>11767.387627</v>
      </c>
      <c r="Q64" s="18">
        <f>SUM(Q60:Q63)</f>
        <v>190.35899999999998</v>
      </c>
      <c r="R64" s="18">
        <f>SUM(R60:R63)</f>
        <v>11577.028627</v>
      </c>
      <c r="S64" s="26"/>
    </row>
    <row r="65" spans="2:19" ht="65.099999999999994" customHeight="1" thickBot="1" x14ac:dyDescent="0.3">
      <c r="B65" s="41"/>
      <c r="C65" s="40"/>
      <c r="D65" s="39"/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26"/>
    </row>
    <row r="66" spans="2:19" ht="65.099999999999994" customHeight="1" thickBot="1" x14ac:dyDescent="0.3">
      <c r="B66" s="43" t="s">
        <v>270</v>
      </c>
      <c r="C66" s="40"/>
      <c r="D66" s="39"/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26"/>
    </row>
    <row r="67" spans="2:19" ht="65.099999999999994" customHeight="1" x14ac:dyDescent="0.25">
      <c r="B67" s="42" t="s">
        <v>269</v>
      </c>
      <c r="C67" s="22" t="s">
        <v>268</v>
      </c>
      <c r="D67" s="20">
        <v>400</v>
      </c>
      <c r="E67" s="21">
        <v>15</v>
      </c>
      <c r="F67" s="20">
        <f>D67*E67</f>
        <v>6000</v>
      </c>
      <c r="G67" s="20"/>
      <c r="H67" s="20"/>
      <c r="I67" s="20"/>
      <c r="J67" s="20">
        <f>SUM(F67:I67)</f>
        <v>6000</v>
      </c>
      <c r="K67" s="20">
        <v>603.85572799999989</v>
      </c>
      <c r="L67" s="20"/>
      <c r="M67" s="20"/>
      <c r="N67" s="20"/>
      <c r="O67" s="20">
        <f>SUM(K67:N67)</f>
        <v>603.85572799999989</v>
      </c>
      <c r="P67" s="20">
        <f>J67-O67</f>
        <v>5396.1442720000005</v>
      </c>
      <c r="Q67" s="20">
        <f>F67*3%</f>
        <v>180</v>
      </c>
      <c r="R67" s="20">
        <f>P67-Q67</f>
        <v>5216.1442720000005</v>
      </c>
      <c r="S67" s="19"/>
    </row>
    <row r="68" spans="2:19" ht="65.099999999999994" customHeight="1" x14ac:dyDescent="0.25">
      <c r="B68" s="23" t="s">
        <v>266</v>
      </c>
      <c r="C68" s="22" t="s">
        <v>267</v>
      </c>
      <c r="D68" s="20">
        <v>145.51</v>
      </c>
      <c r="E68" s="21">
        <v>15</v>
      </c>
      <c r="F68" s="20">
        <f>D68*E68</f>
        <v>2182.6499999999996</v>
      </c>
      <c r="G68" s="20"/>
      <c r="H68" s="20"/>
      <c r="I68" s="58">
        <v>61.72984000000001</v>
      </c>
      <c r="J68" s="20">
        <f>SUM(F68:I68)</f>
        <v>2244.3798399999996</v>
      </c>
      <c r="K68" s="20"/>
      <c r="L68" s="20"/>
      <c r="M68" s="20"/>
      <c r="N68" s="20"/>
      <c r="O68" s="20">
        <f>SUM(K68:N68)</f>
        <v>0</v>
      </c>
      <c r="P68" s="20">
        <f>J68-O68</f>
        <v>2244.3798399999996</v>
      </c>
      <c r="Q68" s="20"/>
      <c r="R68" s="20">
        <f>P68-Q68</f>
        <v>2244.3798399999996</v>
      </c>
      <c r="S68" s="19"/>
    </row>
    <row r="69" spans="2:19" ht="65.099999999999994" customHeight="1" x14ac:dyDescent="0.25">
      <c r="B69" s="23" t="s">
        <v>266</v>
      </c>
      <c r="C69" s="22" t="s">
        <v>265</v>
      </c>
      <c r="D69" s="20">
        <v>207.79</v>
      </c>
      <c r="E69" s="21">
        <v>15</v>
      </c>
      <c r="F69" s="20">
        <f>D69*E69</f>
        <v>3116.85</v>
      </c>
      <c r="G69" s="20"/>
      <c r="H69" s="20"/>
      <c r="I69" s="20"/>
      <c r="J69" s="20">
        <f>SUM(F69:I69)</f>
        <v>3116.85</v>
      </c>
      <c r="K69" s="20">
        <v>92.611551999999989</v>
      </c>
      <c r="L69" s="20">
        <f>F69*1.1875%</f>
        <v>37.012593750000001</v>
      </c>
      <c r="M69" s="20"/>
      <c r="N69" s="20">
        <f>F69*1%</f>
        <v>31.168499999999998</v>
      </c>
      <c r="O69" s="20">
        <f>SUM(K69:N69)</f>
        <v>160.79264574999999</v>
      </c>
      <c r="P69" s="20">
        <f>J69-O69</f>
        <v>2956.0573542500001</v>
      </c>
      <c r="Q69" s="20"/>
      <c r="R69" s="20">
        <f>P69-Q69</f>
        <v>2956.0573542500001</v>
      </c>
      <c r="S69" s="19"/>
    </row>
    <row r="70" spans="2:19" ht="65.099999999999994" customHeight="1" x14ac:dyDescent="0.25">
      <c r="B70" s="23" t="s">
        <v>264</v>
      </c>
      <c r="C70" s="22" t="s">
        <v>263</v>
      </c>
      <c r="D70" s="20">
        <v>207.79</v>
      </c>
      <c r="E70" s="21">
        <v>15</v>
      </c>
      <c r="F70" s="20">
        <f>D70*E70</f>
        <v>3116.85</v>
      </c>
      <c r="G70" s="20"/>
      <c r="H70" s="20"/>
      <c r="I70" s="20"/>
      <c r="J70" s="20">
        <f>SUM(F70:I70)</f>
        <v>3116.85</v>
      </c>
      <c r="K70" s="20">
        <v>92.611551999999989</v>
      </c>
      <c r="L70" s="20"/>
      <c r="M70" s="20"/>
      <c r="N70" s="20" t="s">
        <v>44</v>
      </c>
      <c r="O70" s="20">
        <f>SUM(K70:N70)</f>
        <v>92.611551999999989</v>
      </c>
      <c r="P70" s="20">
        <f>J70-O70</f>
        <v>3024.2384480000001</v>
      </c>
      <c r="Q70" s="20"/>
      <c r="R70" s="20">
        <f>P70-Q70</f>
        <v>3024.2384480000001</v>
      </c>
      <c r="S70" s="19"/>
    </row>
    <row r="71" spans="2:19" ht="65.099999999999994" customHeight="1" x14ac:dyDescent="0.25">
      <c r="B71" s="23" t="s">
        <v>121</v>
      </c>
      <c r="C71" s="22" t="s">
        <v>262</v>
      </c>
      <c r="D71" s="20">
        <v>225.48</v>
      </c>
      <c r="E71" s="21">
        <v>15</v>
      </c>
      <c r="F71" s="20">
        <f>D71*E71</f>
        <v>3382.2</v>
      </c>
      <c r="G71" s="20"/>
      <c r="H71" s="20"/>
      <c r="I71" s="20"/>
      <c r="J71" s="20">
        <f>SUM(F71:I71)</f>
        <v>3382.2</v>
      </c>
      <c r="K71" s="20">
        <v>121.48</v>
      </c>
      <c r="L71" s="20">
        <f>F71*1.1875%</f>
        <v>40.163624999999996</v>
      </c>
      <c r="M71" s="20"/>
      <c r="N71" s="20">
        <f>F71*1%</f>
        <v>33.821999999999996</v>
      </c>
      <c r="O71" s="20">
        <f>SUM(K71:N71)</f>
        <v>195.46562499999999</v>
      </c>
      <c r="P71" s="20">
        <f>J71-O71</f>
        <v>3186.734375</v>
      </c>
      <c r="Q71" s="20"/>
      <c r="R71" s="20">
        <f>P71-Q71</f>
        <v>3186.734375</v>
      </c>
      <c r="S71" s="19"/>
    </row>
    <row r="72" spans="2:19" ht="65.099999999999994" customHeight="1" x14ac:dyDescent="0.25">
      <c r="B72" s="23" t="s">
        <v>121</v>
      </c>
      <c r="C72" s="22" t="s">
        <v>261</v>
      </c>
      <c r="D72" s="20">
        <v>284.97000000000003</v>
      </c>
      <c r="E72" s="21">
        <v>15</v>
      </c>
      <c r="F72" s="20">
        <f>D72*E72</f>
        <v>4274.55</v>
      </c>
      <c r="G72" s="20"/>
      <c r="H72" s="20"/>
      <c r="I72" s="20"/>
      <c r="J72" s="20">
        <f>SUM(F72:I72)</f>
        <v>4274.55</v>
      </c>
      <c r="K72" s="20">
        <v>344.51240000000007</v>
      </c>
      <c r="L72" s="20">
        <f>F72*1.1875%</f>
        <v>50.760281250000006</v>
      </c>
      <c r="M72" s="20"/>
      <c r="N72" s="20">
        <f>F72*1%</f>
        <v>42.7455</v>
      </c>
      <c r="O72" s="20">
        <f>SUM(K72:N72)</f>
        <v>438.01818125000005</v>
      </c>
      <c r="P72" s="20">
        <f>J72-O72</f>
        <v>3836.5318187500002</v>
      </c>
      <c r="Q72" s="20"/>
      <c r="R72" s="20">
        <f>P72-Q72</f>
        <v>3836.5318187500002</v>
      </c>
      <c r="S72" s="19"/>
    </row>
    <row r="73" spans="2:19" ht="65.099999999999994" customHeight="1" x14ac:dyDescent="0.25">
      <c r="B73" s="23" t="s">
        <v>121</v>
      </c>
      <c r="C73" s="22" t="s">
        <v>260</v>
      </c>
      <c r="D73" s="20">
        <v>284.97000000000003</v>
      </c>
      <c r="E73" s="21">
        <v>15</v>
      </c>
      <c r="F73" s="20">
        <f>D73*E73</f>
        <v>4274.55</v>
      </c>
      <c r="G73" s="20"/>
      <c r="H73" s="20"/>
      <c r="I73" s="20"/>
      <c r="J73" s="20">
        <f>SUM(F73:I73)</f>
        <v>4274.55</v>
      </c>
      <c r="K73" s="20">
        <v>344.51240000000007</v>
      </c>
      <c r="L73" s="20"/>
      <c r="M73" s="20"/>
      <c r="N73" s="20">
        <f>F73*1%</f>
        <v>42.7455</v>
      </c>
      <c r="O73" s="20">
        <f>SUM(K73:N73)</f>
        <v>387.25790000000006</v>
      </c>
      <c r="P73" s="20">
        <f>J73-O73</f>
        <v>3887.2921000000001</v>
      </c>
      <c r="Q73" s="20"/>
      <c r="R73" s="20">
        <f>P73-Q73</f>
        <v>3887.2921000000001</v>
      </c>
      <c r="S73" s="19"/>
    </row>
    <row r="74" spans="2:19" ht="65.099999999999994" customHeight="1" x14ac:dyDescent="0.25">
      <c r="B74" s="23" t="s">
        <v>259</v>
      </c>
      <c r="C74" s="22" t="s">
        <v>258</v>
      </c>
      <c r="D74" s="20">
        <v>546.12</v>
      </c>
      <c r="E74" s="21">
        <v>15</v>
      </c>
      <c r="F74" s="20">
        <f>D74*E74</f>
        <v>8191.8</v>
      </c>
      <c r="G74" s="20"/>
      <c r="H74" s="20"/>
      <c r="I74" s="20"/>
      <c r="J74" s="20">
        <f>SUM(F74:I74)</f>
        <v>8191.8</v>
      </c>
      <c r="K74" s="20">
        <v>1111.5941040000002</v>
      </c>
      <c r="L74" s="20"/>
      <c r="M74" s="20"/>
      <c r="N74" s="20">
        <f>F74*1%</f>
        <v>81.918000000000006</v>
      </c>
      <c r="O74" s="20">
        <f>SUM(K74:N74)</f>
        <v>1193.5121040000004</v>
      </c>
      <c r="P74" s="20">
        <f>J74-O74</f>
        <v>6998.2878959999998</v>
      </c>
      <c r="Q74" s="20"/>
      <c r="R74" s="20">
        <f>P74-Q74</f>
        <v>6998.2878959999998</v>
      </c>
      <c r="S74" s="19"/>
    </row>
    <row r="75" spans="2:19" ht="65.099999999999994" customHeight="1" x14ac:dyDescent="0.25">
      <c r="B75" s="23" t="s">
        <v>257</v>
      </c>
      <c r="C75" s="22" t="s">
        <v>256</v>
      </c>
      <c r="D75" s="20">
        <v>225.89</v>
      </c>
      <c r="E75" s="21">
        <v>15</v>
      </c>
      <c r="F75" s="20">
        <f>D75*E75</f>
        <v>3388.35</v>
      </c>
      <c r="G75" s="20"/>
      <c r="H75" s="20"/>
      <c r="I75" s="20"/>
      <c r="J75" s="20">
        <f>SUM(F75:I75)</f>
        <v>3388.35</v>
      </c>
      <c r="K75" s="20">
        <v>122.15075199999998</v>
      </c>
      <c r="L75" s="20"/>
      <c r="M75" s="20"/>
      <c r="N75" s="20"/>
      <c r="O75" s="20">
        <f>SUM(K75:N75)</f>
        <v>122.15075199999998</v>
      </c>
      <c r="P75" s="20">
        <f>J75-O75</f>
        <v>3266.1992479999999</v>
      </c>
      <c r="Q75" s="20"/>
      <c r="R75" s="20">
        <f>P75-Q75</f>
        <v>3266.1992479999999</v>
      </c>
      <c r="S75" s="19"/>
    </row>
    <row r="76" spans="2:19" ht="65.099999999999994" customHeight="1" x14ac:dyDescent="0.25">
      <c r="B76" s="23" t="s">
        <v>255</v>
      </c>
      <c r="C76" s="57" t="s">
        <v>254</v>
      </c>
      <c r="D76" s="20">
        <v>112.49</v>
      </c>
      <c r="E76" s="21">
        <v>15</v>
      </c>
      <c r="F76" s="20">
        <f>D76*E76</f>
        <v>1687.35</v>
      </c>
      <c r="G76" s="20"/>
      <c r="H76" s="20"/>
      <c r="I76" s="20">
        <v>105.42904</v>
      </c>
      <c r="J76" s="20">
        <f>SUM(F76:I76)</f>
        <v>1792.7790399999999</v>
      </c>
      <c r="K76" s="20"/>
      <c r="L76" s="20">
        <f>F76*1.1875%</f>
        <v>20.037281249999999</v>
      </c>
      <c r="M76" s="20"/>
      <c r="N76" s="20" t="s">
        <v>44</v>
      </c>
      <c r="O76" s="20">
        <f>SUM(K76:N76)</f>
        <v>20.037281249999999</v>
      </c>
      <c r="P76" s="20">
        <f>J76-O76</f>
        <v>1772.7417587499999</v>
      </c>
      <c r="Q76" s="20"/>
      <c r="R76" s="20">
        <f>P76-Q76</f>
        <v>1772.7417587499999</v>
      </c>
      <c r="S76" s="19"/>
    </row>
    <row r="77" spans="2:19" ht="65.099999999999994" customHeight="1" x14ac:dyDescent="0.25">
      <c r="B77" s="23" t="s">
        <v>253</v>
      </c>
      <c r="C77" s="22" t="s">
        <v>252</v>
      </c>
      <c r="D77" s="20">
        <v>253.09</v>
      </c>
      <c r="E77" s="21">
        <v>15</v>
      </c>
      <c r="F77" s="20">
        <f>D77*E77</f>
        <v>3796.35</v>
      </c>
      <c r="G77" s="20"/>
      <c r="H77" s="20"/>
      <c r="I77" s="20"/>
      <c r="J77" s="20">
        <f>SUM(F77:I77)</f>
        <v>3796.35</v>
      </c>
      <c r="K77" s="20">
        <v>291.64115199999998</v>
      </c>
      <c r="L77" s="20"/>
      <c r="M77" s="20"/>
      <c r="N77" s="20">
        <f>F77*1%</f>
        <v>37.963500000000003</v>
      </c>
      <c r="O77" s="20">
        <f>SUM(K77:N77)</f>
        <v>329.60465199999999</v>
      </c>
      <c r="P77" s="20">
        <f>J77-O77</f>
        <v>3466.7453479999999</v>
      </c>
      <c r="Q77" s="20"/>
      <c r="R77" s="20">
        <f>P77-Q77</f>
        <v>3466.7453479999999</v>
      </c>
      <c r="S77" s="19"/>
    </row>
    <row r="78" spans="2:19" ht="65.099999999999994" customHeight="1" x14ac:dyDescent="0.3">
      <c r="B78" s="41"/>
      <c r="C78" s="40"/>
      <c r="D78" s="39"/>
      <c r="E78" s="38"/>
      <c r="F78" s="18">
        <f>SUM(F67:F77)</f>
        <v>43411.499999999993</v>
      </c>
      <c r="G78" s="18">
        <f>SUM(G67:G77)</f>
        <v>0</v>
      </c>
      <c r="H78" s="18">
        <f>SUM(H67:H77)</f>
        <v>0</v>
      </c>
      <c r="I78" s="18">
        <f>SUM(I67:I77)</f>
        <v>167.15888000000001</v>
      </c>
      <c r="J78" s="18">
        <f>SUM(J67:J77)</f>
        <v>43578.658879999995</v>
      </c>
      <c r="K78" s="18">
        <f>SUM(K67:K77)</f>
        <v>3124.9696400000003</v>
      </c>
      <c r="L78" s="18">
        <f>SUM(L67:L77)</f>
        <v>147.97378125</v>
      </c>
      <c r="M78" s="18">
        <f>SUM(M67:M77)</f>
        <v>0</v>
      </c>
      <c r="N78" s="18">
        <f>SUM(N67:N77)</f>
        <v>270.363</v>
      </c>
      <c r="O78" s="18">
        <f>SUM(O67:O77)</f>
        <v>3543.3064212500003</v>
      </c>
      <c r="P78" s="18">
        <f>SUM(P67:P77)</f>
        <v>40035.35245875</v>
      </c>
      <c r="Q78" s="18">
        <f>SUM(Q67:Q77)</f>
        <v>180</v>
      </c>
      <c r="R78" s="18">
        <f>SUM(R67:R77)</f>
        <v>39855.35245875</v>
      </c>
      <c r="S78" s="26"/>
    </row>
    <row r="79" spans="2:19" ht="36.75" customHeight="1" thickBot="1" x14ac:dyDescent="0.3">
      <c r="B79" s="41"/>
      <c r="C79" s="40"/>
      <c r="D79" s="39"/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26"/>
    </row>
    <row r="80" spans="2:19" ht="65.099999999999994" customHeight="1" thickBot="1" x14ac:dyDescent="0.3">
      <c r="B80" s="45" t="s">
        <v>251</v>
      </c>
      <c r="C80" s="40"/>
      <c r="D80" s="39"/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26"/>
    </row>
    <row r="81" spans="2:19" ht="65.099999999999994" customHeight="1" x14ac:dyDescent="0.25">
      <c r="B81" s="42" t="s">
        <v>198</v>
      </c>
      <c r="C81" s="22" t="s">
        <v>250</v>
      </c>
      <c r="D81" s="20">
        <v>358.8</v>
      </c>
      <c r="E81" s="21">
        <v>15</v>
      </c>
      <c r="F81" s="20">
        <f>D81*E81</f>
        <v>5382</v>
      </c>
      <c r="G81" s="20"/>
      <c r="H81" s="20"/>
      <c r="I81" s="20"/>
      <c r="J81" s="20">
        <f>SUM(F81:I81)</f>
        <v>5382</v>
      </c>
      <c r="K81" s="20">
        <v>530.04324799999995</v>
      </c>
      <c r="L81" s="20"/>
      <c r="M81" s="20"/>
      <c r="N81" s="20"/>
      <c r="O81" s="20">
        <f>SUM(K81:N81)</f>
        <v>530.04324799999995</v>
      </c>
      <c r="P81" s="20">
        <f>J81-O81</f>
        <v>4851.9567520000001</v>
      </c>
      <c r="Q81" s="20">
        <f>F81*3%</f>
        <v>161.46</v>
      </c>
      <c r="R81" s="20">
        <f>P81-Q81</f>
        <v>4690.496752</v>
      </c>
      <c r="S81" s="19"/>
    </row>
    <row r="82" spans="2:19" ht="65.099999999999994" customHeight="1" x14ac:dyDescent="0.25">
      <c r="B82" s="23" t="s">
        <v>249</v>
      </c>
      <c r="C82" s="22" t="s">
        <v>248</v>
      </c>
      <c r="D82" s="20">
        <v>207.79</v>
      </c>
      <c r="E82" s="21">
        <v>15</v>
      </c>
      <c r="F82" s="20">
        <f>D82*E82</f>
        <v>3116.85</v>
      </c>
      <c r="G82" s="20"/>
      <c r="H82" s="20"/>
      <c r="I82" s="20"/>
      <c r="J82" s="20">
        <f>SUM(F82:I82)</f>
        <v>3116.85</v>
      </c>
      <c r="K82" s="20">
        <v>92.61</v>
      </c>
      <c r="L82" s="20"/>
      <c r="M82" s="20"/>
      <c r="N82" s="20"/>
      <c r="O82" s="20">
        <f>SUM(K82:N82)</f>
        <v>92.61</v>
      </c>
      <c r="P82" s="20">
        <f>J82-O82</f>
        <v>3024.24</v>
      </c>
      <c r="Q82" s="20"/>
      <c r="R82" s="20">
        <f>P82-Q82</f>
        <v>3024.24</v>
      </c>
      <c r="S82" s="19"/>
    </row>
    <row r="83" spans="2:19" ht="65.099999999999994" customHeight="1" x14ac:dyDescent="0.25">
      <c r="B83" s="23" t="s">
        <v>247</v>
      </c>
      <c r="C83" s="22" t="s">
        <v>246</v>
      </c>
      <c r="D83" s="20">
        <v>299.95999999999998</v>
      </c>
      <c r="E83" s="21">
        <v>15</v>
      </c>
      <c r="F83" s="20">
        <f>D83*E83</f>
        <v>4499.3999999999996</v>
      </c>
      <c r="G83" s="20"/>
      <c r="H83" s="20"/>
      <c r="I83" s="20"/>
      <c r="J83" s="20">
        <f>SUM(F83:I83)</f>
        <v>4499.3999999999996</v>
      </c>
      <c r="K83" s="20">
        <v>380.48840000000001</v>
      </c>
      <c r="L83" s="20"/>
      <c r="M83" s="20"/>
      <c r="N83" s="20"/>
      <c r="O83" s="20">
        <f>SUM(K83:N83)</f>
        <v>380.48840000000001</v>
      </c>
      <c r="P83" s="20">
        <f>J83-O83</f>
        <v>4118.9115999999995</v>
      </c>
      <c r="Q83" s="20">
        <f>F83*2%</f>
        <v>89.988</v>
      </c>
      <c r="R83" s="20">
        <f>P83-Q83</f>
        <v>4028.9235999999996</v>
      </c>
      <c r="S83" s="19"/>
    </row>
    <row r="84" spans="2:19" ht="65.099999999999994" customHeight="1" x14ac:dyDescent="0.25">
      <c r="B84" s="23" t="s">
        <v>245</v>
      </c>
      <c r="C84" s="22" t="s">
        <v>244</v>
      </c>
      <c r="D84" s="20">
        <v>207.79</v>
      </c>
      <c r="E84" s="21">
        <v>15</v>
      </c>
      <c r="F84" s="20">
        <f>D84*E84</f>
        <v>3116.85</v>
      </c>
      <c r="G84" s="20"/>
      <c r="H84" s="20"/>
      <c r="I84" s="20"/>
      <c r="J84" s="20">
        <f>SUM(F84:I84)</f>
        <v>3116.85</v>
      </c>
      <c r="K84" s="20">
        <v>92.61</v>
      </c>
      <c r="L84" s="20">
        <f>F84*1.1875%</f>
        <v>37.012593750000001</v>
      </c>
      <c r="M84" s="20"/>
      <c r="N84" s="20">
        <f>F84*1%</f>
        <v>31.168499999999998</v>
      </c>
      <c r="O84" s="20">
        <f>SUM(K84:N84)</f>
        <v>160.79109374999999</v>
      </c>
      <c r="P84" s="20">
        <f>J84-O84</f>
        <v>2956.0589062499998</v>
      </c>
      <c r="Q84" s="20"/>
      <c r="R84" s="20">
        <f>P84-Q84</f>
        <v>2956.0589062499998</v>
      </c>
      <c r="S84" s="19"/>
    </row>
    <row r="85" spans="2:19" ht="65.099999999999994" customHeight="1" x14ac:dyDescent="0.25">
      <c r="B85" s="23" t="s">
        <v>243</v>
      </c>
      <c r="C85" s="22" t="s">
        <v>242</v>
      </c>
      <c r="D85" s="20">
        <v>180.72</v>
      </c>
      <c r="E85" s="21">
        <v>15</v>
      </c>
      <c r="F85" s="20">
        <f>D85*E85</f>
        <v>2710.8</v>
      </c>
      <c r="G85" s="20"/>
      <c r="H85" s="20"/>
      <c r="I85" s="20"/>
      <c r="J85" s="20">
        <f>SUM(F85:I85)</f>
        <v>2710.8</v>
      </c>
      <c r="K85" s="20">
        <v>28.183312000000029</v>
      </c>
      <c r="L85" s="20" t="s">
        <v>44</v>
      </c>
      <c r="M85" s="20"/>
      <c r="N85" s="20">
        <f>F85*1%</f>
        <v>27.108000000000004</v>
      </c>
      <c r="O85" s="20">
        <f>SUM(K85:N85)</f>
        <v>55.291312000000033</v>
      </c>
      <c r="P85" s="20">
        <f>J85-O85</f>
        <v>2655.5086880000003</v>
      </c>
      <c r="Q85" s="20"/>
      <c r="R85" s="20">
        <f>P85-Q85</f>
        <v>2655.5086880000003</v>
      </c>
      <c r="S85" s="19"/>
    </row>
    <row r="86" spans="2:19" ht="65.099999999999994" customHeight="1" x14ac:dyDescent="0.25">
      <c r="B86" s="23" t="s">
        <v>240</v>
      </c>
      <c r="C86" s="22" t="s">
        <v>241</v>
      </c>
      <c r="D86" s="20">
        <v>273.95</v>
      </c>
      <c r="E86" s="21">
        <v>15</v>
      </c>
      <c r="F86" s="20">
        <f>D86*E86</f>
        <v>4109.25</v>
      </c>
      <c r="G86" s="20"/>
      <c r="H86" s="20"/>
      <c r="I86" s="20"/>
      <c r="J86" s="20">
        <f>SUM(F86:I86)</f>
        <v>4109.25</v>
      </c>
      <c r="K86" s="20">
        <v>325.68467199999998</v>
      </c>
      <c r="L86" s="20">
        <f>F86*1.1875%</f>
        <v>48.797343750000003</v>
      </c>
      <c r="M86" s="20"/>
      <c r="N86" s="20">
        <f>F86*1%</f>
        <v>41.092500000000001</v>
      </c>
      <c r="O86" s="20">
        <f>SUM(K86:N86)</f>
        <v>415.57451574999993</v>
      </c>
      <c r="P86" s="20">
        <f>J86-O86</f>
        <v>3693.67548425</v>
      </c>
      <c r="Q86" s="20"/>
      <c r="R86" s="20">
        <f>P86-Q86</f>
        <v>3693.67548425</v>
      </c>
      <c r="S86" s="19"/>
    </row>
    <row r="87" spans="2:19" ht="65.099999999999994" customHeight="1" x14ac:dyDescent="0.25">
      <c r="B87" s="23" t="s">
        <v>240</v>
      </c>
      <c r="C87" s="22" t="s">
        <v>239</v>
      </c>
      <c r="D87" s="20">
        <v>175.86</v>
      </c>
      <c r="E87" s="21">
        <v>15</v>
      </c>
      <c r="F87" s="20">
        <f>D87*E87</f>
        <v>2637.9</v>
      </c>
      <c r="G87" s="20"/>
      <c r="H87" s="20"/>
      <c r="I87" s="20"/>
      <c r="J87" s="20">
        <f>SUM(F87:I87)</f>
        <v>2637.9</v>
      </c>
      <c r="K87" s="20">
        <v>20.251791999999995</v>
      </c>
      <c r="L87" s="20">
        <f>F87*1.1875%</f>
        <v>31.325062500000001</v>
      </c>
      <c r="M87" s="20"/>
      <c r="N87" s="20">
        <f>F87*1%</f>
        <v>26.379000000000001</v>
      </c>
      <c r="O87" s="20">
        <f>SUM(K87:N87)</f>
        <v>77.955854500000001</v>
      </c>
      <c r="P87" s="20">
        <f>J87-O87</f>
        <v>2559.9441455000001</v>
      </c>
      <c r="Q87" s="20"/>
      <c r="R87" s="20">
        <f>P87-Q87</f>
        <v>2559.9441455000001</v>
      </c>
      <c r="S87" s="19"/>
    </row>
    <row r="88" spans="2:19" ht="65.099999999999994" customHeight="1" x14ac:dyDescent="0.3">
      <c r="B88" s="41"/>
      <c r="C88" s="40"/>
      <c r="D88" s="39"/>
      <c r="E88" s="38"/>
      <c r="F88" s="18">
        <f>SUM(F81:F87)</f>
        <v>25573.050000000003</v>
      </c>
      <c r="G88" s="18">
        <f>SUM(G81:G87)</f>
        <v>0</v>
      </c>
      <c r="H88" s="18">
        <f>SUM(H81:H87)</f>
        <v>0</v>
      </c>
      <c r="I88" s="18">
        <f>SUM(I81:I87)</f>
        <v>0</v>
      </c>
      <c r="J88" s="18">
        <f>SUM(J81:J87)</f>
        <v>25573.050000000003</v>
      </c>
      <c r="K88" s="18">
        <f>SUM(K81:K87)</f>
        <v>1469.8714239999999</v>
      </c>
      <c r="L88" s="18">
        <f>SUM(L81:L87)</f>
        <v>117.13500000000001</v>
      </c>
      <c r="M88" s="18">
        <f>SUM(M81:M87)</f>
        <v>0</v>
      </c>
      <c r="N88" s="18">
        <f>SUM(N81:N87)</f>
        <v>125.748</v>
      </c>
      <c r="O88" s="18">
        <f>SUM(O81:O87)</f>
        <v>1712.7544240000002</v>
      </c>
      <c r="P88" s="18">
        <f>SUM(P81:P87)</f>
        <v>23860.295576000004</v>
      </c>
      <c r="Q88" s="18">
        <f>SUM(Q81:Q87)</f>
        <v>251.44800000000001</v>
      </c>
      <c r="R88" s="18">
        <f>SUM(R81:R87)</f>
        <v>23608.847576000004</v>
      </c>
      <c r="S88" s="26"/>
    </row>
    <row r="89" spans="2:19" ht="32.25" customHeight="1" thickBot="1" x14ac:dyDescent="0.3">
      <c r="B89" s="41"/>
      <c r="C89" s="40"/>
      <c r="D89" s="39"/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26"/>
    </row>
    <row r="90" spans="2:19" ht="65.099999999999994" customHeight="1" thickBot="1" x14ac:dyDescent="0.3">
      <c r="B90" s="47" t="s">
        <v>238</v>
      </c>
      <c r="C90" s="40"/>
      <c r="D90" s="39"/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26"/>
    </row>
    <row r="91" spans="2:19" ht="65.099999999999994" customHeight="1" x14ac:dyDescent="0.25">
      <c r="B91" s="42" t="s">
        <v>237</v>
      </c>
      <c r="C91" s="22" t="s">
        <v>236</v>
      </c>
      <c r="D91" s="20">
        <v>273.02999999999997</v>
      </c>
      <c r="E91" s="21">
        <v>15</v>
      </c>
      <c r="F91" s="20">
        <f>D91*E91</f>
        <v>4095.45</v>
      </c>
      <c r="G91" s="20"/>
      <c r="H91" s="20"/>
      <c r="I91" s="20"/>
      <c r="J91" s="20">
        <f>SUM(F91:I91)</f>
        <v>4095.45</v>
      </c>
      <c r="K91" s="20">
        <v>324.18323199999998</v>
      </c>
      <c r="L91" s="20"/>
      <c r="M91" s="20"/>
      <c r="N91" s="20"/>
      <c r="O91" s="20">
        <f>SUM(K91:N91)</f>
        <v>324.18323199999998</v>
      </c>
      <c r="P91" s="20">
        <f>J91-O91</f>
        <v>3771.266768</v>
      </c>
      <c r="Q91" s="20"/>
      <c r="R91" s="20">
        <f>P91-Q91</f>
        <v>3771.266768</v>
      </c>
      <c r="S91" s="19"/>
    </row>
    <row r="92" spans="2:19" ht="65.099999999999994" customHeight="1" x14ac:dyDescent="0.3">
      <c r="B92" s="41"/>
      <c r="C92" s="40"/>
      <c r="D92" s="39"/>
      <c r="E92" s="38"/>
      <c r="F92" s="18">
        <f>SUM(F91)</f>
        <v>4095.45</v>
      </c>
      <c r="G92" s="18">
        <f>SUM(G91)</f>
        <v>0</v>
      </c>
      <c r="H92" s="18">
        <f>SUM(H91)</f>
        <v>0</v>
      </c>
      <c r="I92" s="18">
        <f>SUM(I91)</f>
        <v>0</v>
      </c>
      <c r="J92" s="18">
        <f>SUM(J91)</f>
        <v>4095.45</v>
      </c>
      <c r="K92" s="18">
        <f>SUM(K91)</f>
        <v>324.18323199999998</v>
      </c>
      <c r="L92" s="18">
        <f>SUM(L91)</f>
        <v>0</v>
      </c>
      <c r="M92" s="18">
        <f>SUM(M91)</f>
        <v>0</v>
      </c>
      <c r="N92" s="18">
        <f>SUM(N91)</f>
        <v>0</v>
      </c>
      <c r="O92" s="18">
        <f>SUM(O91)</f>
        <v>324.18323199999998</v>
      </c>
      <c r="P92" s="18">
        <f>SUM(P91)</f>
        <v>3771.266768</v>
      </c>
      <c r="Q92" s="18">
        <f>SUM(Q91)</f>
        <v>0</v>
      </c>
      <c r="R92" s="18">
        <f>SUM(R91)</f>
        <v>3771.266768</v>
      </c>
      <c r="S92" s="26"/>
    </row>
    <row r="93" spans="2:19" ht="36.75" customHeight="1" thickBot="1" x14ac:dyDescent="0.3">
      <c r="B93" s="41"/>
      <c r="C93" s="40"/>
      <c r="D93" s="39"/>
      <c r="E93" s="3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26"/>
    </row>
    <row r="94" spans="2:19" ht="65.099999999999994" customHeight="1" thickBot="1" x14ac:dyDescent="0.3">
      <c r="B94" s="47" t="s">
        <v>235</v>
      </c>
      <c r="C94" s="40"/>
      <c r="D94" s="39"/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26"/>
    </row>
    <row r="95" spans="2:19" ht="65.099999999999994" customHeight="1" x14ac:dyDescent="0.25">
      <c r="B95" s="42" t="s">
        <v>234</v>
      </c>
      <c r="C95" s="22" t="s">
        <v>233</v>
      </c>
      <c r="D95" s="20">
        <v>400</v>
      </c>
      <c r="E95" s="21">
        <v>15</v>
      </c>
      <c r="F95" s="20">
        <f>D95*E95</f>
        <v>6000</v>
      </c>
      <c r="G95" s="20"/>
      <c r="H95" s="20"/>
      <c r="I95" s="20"/>
      <c r="J95" s="20">
        <f>SUM(F95:I95)</f>
        <v>6000</v>
      </c>
      <c r="K95" s="20">
        <v>643.42562400000008</v>
      </c>
      <c r="L95" s="20"/>
      <c r="M95" s="20"/>
      <c r="N95" s="20"/>
      <c r="O95" s="20">
        <f>SUM(K95:N95)</f>
        <v>643.42562400000008</v>
      </c>
      <c r="P95" s="20">
        <f>J95-O95</f>
        <v>5356.5743759999996</v>
      </c>
      <c r="Q95" s="20">
        <f>F95*3%</f>
        <v>180</v>
      </c>
      <c r="R95" s="20">
        <f>P95-Q95</f>
        <v>5176.5743759999996</v>
      </c>
      <c r="S95" s="19"/>
    </row>
    <row r="96" spans="2:19" ht="65.099999999999994" customHeight="1" x14ac:dyDescent="0.3">
      <c r="B96" s="41"/>
      <c r="C96" s="40"/>
      <c r="D96" s="39"/>
      <c r="E96" s="38"/>
      <c r="F96" s="18">
        <f>SUM(F95)</f>
        <v>6000</v>
      </c>
      <c r="G96" s="18">
        <f>SUM(G95)</f>
        <v>0</v>
      </c>
      <c r="H96" s="18">
        <f>SUM(H95)</f>
        <v>0</v>
      </c>
      <c r="I96" s="18">
        <f>SUM(I95)</f>
        <v>0</v>
      </c>
      <c r="J96" s="18">
        <f>SUM(J95)</f>
        <v>6000</v>
      </c>
      <c r="K96" s="18">
        <f>SUM(K95)</f>
        <v>643.42562400000008</v>
      </c>
      <c r="L96" s="18">
        <f>SUM(L95)</f>
        <v>0</v>
      </c>
      <c r="M96" s="18">
        <f>SUM(M95)</f>
        <v>0</v>
      </c>
      <c r="N96" s="18">
        <f>SUM(N95)</f>
        <v>0</v>
      </c>
      <c r="O96" s="18">
        <f>SUM(O95)</f>
        <v>643.42562400000008</v>
      </c>
      <c r="P96" s="18">
        <f>SUM(P95)</f>
        <v>5356.5743759999996</v>
      </c>
      <c r="Q96" s="18">
        <f>SUM(Q95)</f>
        <v>180</v>
      </c>
      <c r="R96" s="18">
        <f>SUM(R95)</f>
        <v>5176.5743759999996</v>
      </c>
      <c r="S96" s="26"/>
    </row>
    <row r="97" spans="1:20" ht="39" customHeight="1" thickBot="1" x14ac:dyDescent="0.3">
      <c r="B97" s="41"/>
      <c r="C97" s="40"/>
      <c r="D97" s="39"/>
      <c r="E97" s="3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26"/>
    </row>
    <row r="98" spans="1:20" ht="65.099999999999994" customHeight="1" thickBot="1" x14ac:dyDescent="0.3">
      <c r="B98" s="47" t="s">
        <v>232</v>
      </c>
      <c r="C98" s="40"/>
      <c r="D98" s="39"/>
      <c r="E98" s="3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26"/>
    </row>
    <row r="99" spans="1:20" ht="65.099999999999994" customHeight="1" x14ac:dyDescent="0.25">
      <c r="B99" s="42" t="s">
        <v>231</v>
      </c>
      <c r="C99" s="22" t="s">
        <v>230</v>
      </c>
      <c r="D99" s="20">
        <v>400</v>
      </c>
      <c r="E99" s="21">
        <v>15</v>
      </c>
      <c r="F99" s="20">
        <f>D99*E99</f>
        <v>6000</v>
      </c>
      <c r="G99" s="20"/>
      <c r="H99" s="20"/>
      <c r="I99" s="20"/>
      <c r="J99" s="20">
        <f>SUM(F99:I99)</f>
        <v>6000</v>
      </c>
      <c r="K99" s="20">
        <v>643.42562400000008</v>
      </c>
      <c r="L99" s="20"/>
      <c r="M99" s="20"/>
      <c r="N99" s="20"/>
      <c r="O99" s="20">
        <f>SUM(K99:N99)</f>
        <v>643.42562400000008</v>
      </c>
      <c r="P99" s="20">
        <f>J99-O99</f>
        <v>5356.5743759999996</v>
      </c>
      <c r="Q99" s="20">
        <f>F99*3%</f>
        <v>180</v>
      </c>
      <c r="R99" s="20">
        <f>P99-Q99</f>
        <v>5176.5743759999996</v>
      </c>
      <c r="S99" s="19"/>
    </row>
    <row r="100" spans="1:20" ht="65.099999999999994" customHeight="1" x14ac:dyDescent="0.25">
      <c r="B100" s="23" t="s">
        <v>229</v>
      </c>
      <c r="C100" s="22" t="s">
        <v>228</v>
      </c>
      <c r="D100" s="20">
        <v>320</v>
      </c>
      <c r="E100" s="21">
        <v>15</v>
      </c>
      <c r="F100" s="20">
        <f>D100*E100</f>
        <v>4800</v>
      </c>
      <c r="G100" s="20"/>
      <c r="H100" s="20"/>
      <c r="I100" s="20"/>
      <c r="J100" s="20">
        <f>SUM(F100:I100)</f>
        <v>4800</v>
      </c>
      <c r="K100" s="20">
        <v>428.58440000000007</v>
      </c>
      <c r="L100" s="20"/>
      <c r="M100" s="20"/>
      <c r="N100" s="20"/>
      <c r="O100" s="20">
        <f>SUM(K100:N100)</f>
        <v>428.58440000000007</v>
      </c>
      <c r="P100" s="20">
        <f>J100-O100</f>
        <v>4371.4156000000003</v>
      </c>
      <c r="Q100" s="20">
        <f>F100*2%</f>
        <v>96</v>
      </c>
      <c r="R100" s="20">
        <f>P100-Q100</f>
        <v>4275.4156000000003</v>
      </c>
      <c r="S100" s="19"/>
    </row>
    <row r="101" spans="1:20" ht="65.099999999999994" customHeight="1" thickBot="1" x14ac:dyDescent="0.35">
      <c r="B101" s="41"/>
      <c r="C101" s="40"/>
      <c r="D101" s="39"/>
      <c r="E101" s="38"/>
      <c r="F101" s="18">
        <f>SUM(F99:F100)</f>
        <v>10800</v>
      </c>
      <c r="G101" s="18">
        <f>SUM(G99:G100)</f>
        <v>0</v>
      </c>
      <c r="H101" s="18">
        <f>SUM(H99:H100)</f>
        <v>0</v>
      </c>
      <c r="I101" s="18">
        <f>SUM(I99:I100)</f>
        <v>0</v>
      </c>
      <c r="J101" s="18">
        <f>SUM(J99:J100)</f>
        <v>10800</v>
      </c>
      <c r="K101" s="18">
        <f>SUM(K99:K100)</f>
        <v>1072.0100240000002</v>
      </c>
      <c r="L101" s="18">
        <f>SUM(L99:L100)</f>
        <v>0</v>
      </c>
      <c r="M101" s="18">
        <f>SUM(M99:M100)</f>
        <v>0</v>
      </c>
      <c r="N101" s="18">
        <f>SUM(N99:N100)</f>
        <v>0</v>
      </c>
      <c r="O101" s="18">
        <f>SUM(O99:O100)</f>
        <v>1072.0100240000002</v>
      </c>
      <c r="P101" s="18">
        <f>SUM(P99:P100)</f>
        <v>9727.9899760000008</v>
      </c>
      <c r="Q101" s="18">
        <f>SUM(Q99:Q100)</f>
        <v>276</v>
      </c>
      <c r="R101" s="18">
        <f>SUM(R99:R100)</f>
        <v>9451.9899760000008</v>
      </c>
      <c r="S101" s="26"/>
    </row>
    <row r="102" spans="1:20" s="55" customFormat="1" ht="65.099999999999994" customHeight="1" thickBot="1" x14ac:dyDescent="0.3">
      <c r="A102" s="25"/>
      <c r="B102" s="47" t="s">
        <v>227</v>
      </c>
      <c r="C102" s="40"/>
      <c r="D102" s="39"/>
      <c r="E102" s="38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26"/>
      <c r="T102" s="25"/>
    </row>
    <row r="103" spans="1:20" s="55" customFormat="1" ht="65.099999999999994" customHeight="1" thickBot="1" x14ac:dyDescent="0.3">
      <c r="A103" s="25"/>
      <c r="B103" s="56"/>
      <c r="C103" s="40"/>
      <c r="D103" s="39"/>
      <c r="E103" s="38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26"/>
      <c r="T103" s="25"/>
    </row>
    <row r="104" spans="1:20" s="55" customFormat="1" ht="65.099999999999994" customHeight="1" thickBot="1" x14ac:dyDescent="0.3">
      <c r="A104" s="25"/>
      <c r="B104" s="47" t="s">
        <v>226</v>
      </c>
      <c r="C104" s="40"/>
      <c r="D104" s="39"/>
      <c r="E104" s="38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26"/>
      <c r="T104" s="25"/>
    </row>
    <row r="105" spans="1:20" ht="65.099999999999994" customHeight="1" x14ac:dyDescent="0.25">
      <c r="B105" s="53" t="s">
        <v>225</v>
      </c>
      <c r="C105" s="22" t="s">
        <v>224</v>
      </c>
      <c r="D105" s="20">
        <v>164.98</v>
      </c>
      <c r="E105" s="21">
        <v>15</v>
      </c>
      <c r="F105" s="20">
        <f>D105*E105</f>
        <v>2474.6999999999998</v>
      </c>
      <c r="G105" s="20"/>
      <c r="H105" s="20"/>
      <c r="I105" s="20">
        <v>12.504368000000028</v>
      </c>
      <c r="J105" s="20">
        <f>SUM(F105:I105)</f>
        <v>2487.2043679999997</v>
      </c>
      <c r="K105" s="20"/>
      <c r="L105" s="20"/>
      <c r="M105" s="20"/>
      <c r="N105" s="20"/>
      <c r="O105" s="20">
        <f>SUM(K105:N105)</f>
        <v>0</v>
      </c>
      <c r="P105" s="20">
        <f>J105-O105</f>
        <v>2487.2043679999997</v>
      </c>
      <c r="Q105" s="20"/>
      <c r="R105" s="20">
        <f>P105-Q105</f>
        <v>2487.2043679999997</v>
      </c>
      <c r="S105" s="19"/>
    </row>
    <row r="106" spans="1:20" ht="65.099999999999994" customHeight="1" x14ac:dyDescent="0.25">
      <c r="B106" s="52" t="s">
        <v>223</v>
      </c>
      <c r="C106" s="22" t="s">
        <v>222</v>
      </c>
      <c r="D106" s="20">
        <v>108.16</v>
      </c>
      <c r="E106" s="21">
        <v>15</v>
      </c>
      <c r="F106" s="20">
        <f>D106*E106</f>
        <v>1622.3999999999999</v>
      </c>
      <c r="G106" s="20"/>
      <c r="H106" s="20"/>
      <c r="I106" s="20">
        <v>109.58584</v>
      </c>
      <c r="J106" s="20">
        <f>SUM(F106:I106)</f>
        <v>1731.9858399999998</v>
      </c>
      <c r="K106" s="20"/>
      <c r="L106" s="20"/>
      <c r="M106" s="20"/>
      <c r="N106" s="20"/>
      <c r="O106" s="20">
        <f>SUM(K106:N106)</f>
        <v>0</v>
      </c>
      <c r="P106" s="20">
        <f>J106-O106</f>
        <v>1731.9858399999998</v>
      </c>
      <c r="Q106" s="20"/>
      <c r="R106" s="20">
        <f>P106-Q106</f>
        <v>1731.9858399999998</v>
      </c>
      <c r="S106" s="19"/>
    </row>
    <row r="107" spans="1:20" ht="65.099999999999994" customHeight="1" x14ac:dyDescent="0.25">
      <c r="B107" s="52" t="s">
        <v>97</v>
      </c>
      <c r="C107" s="22" t="s">
        <v>221</v>
      </c>
      <c r="D107" s="20">
        <v>100.86</v>
      </c>
      <c r="E107" s="21">
        <v>15</v>
      </c>
      <c r="F107" s="20">
        <f>D107*E107</f>
        <v>1512.9</v>
      </c>
      <c r="G107" s="20"/>
      <c r="H107" s="20"/>
      <c r="I107" s="20">
        <v>116.59383999999999</v>
      </c>
      <c r="J107" s="20">
        <f>SUM(F107:I107)</f>
        <v>1629.4938400000001</v>
      </c>
      <c r="K107" s="20"/>
      <c r="L107" s="20"/>
      <c r="M107" s="20"/>
      <c r="N107" s="20"/>
      <c r="O107" s="20">
        <f>SUM(K107:N107)</f>
        <v>0</v>
      </c>
      <c r="P107" s="20">
        <f>J107-O107</f>
        <v>1629.4938400000001</v>
      </c>
      <c r="Q107" s="20"/>
      <c r="R107" s="20">
        <f>P107-Q107</f>
        <v>1629.4938400000001</v>
      </c>
      <c r="S107" s="19"/>
    </row>
    <row r="108" spans="1:20" ht="65.099999999999994" customHeight="1" x14ac:dyDescent="0.25">
      <c r="B108" s="52" t="s">
        <v>220</v>
      </c>
      <c r="C108" s="22" t="s">
        <v>219</v>
      </c>
      <c r="D108" s="20">
        <v>86.37</v>
      </c>
      <c r="E108" s="21">
        <v>15</v>
      </c>
      <c r="F108" s="20">
        <f>D108*E108</f>
        <v>1295.5500000000002</v>
      </c>
      <c r="G108" s="20"/>
      <c r="H108" s="20"/>
      <c r="I108" s="20">
        <v>130.50423999999998</v>
      </c>
      <c r="J108" s="20">
        <f>SUM(F108:I108)</f>
        <v>1426.0542400000002</v>
      </c>
      <c r="K108" s="20"/>
      <c r="L108" s="20"/>
      <c r="M108" s="20"/>
      <c r="N108" s="20"/>
      <c r="O108" s="20">
        <f>SUM(K108:N108)</f>
        <v>0</v>
      </c>
      <c r="P108" s="20">
        <f>J108-O108</f>
        <v>1426.0542400000002</v>
      </c>
      <c r="Q108" s="20"/>
      <c r="R108" s="20">
        <f>P108-Q108</f>
        <v>1426.0542400000002</v>
      </c>
      <c r="S108" s="19"/>
    </row>
    <row r="109" spans="1:20" ht="65.099999999999994" customHeight="1" x14ac:dyDescent="0.3">
      <c r="B109" s="54"/>
      <c r="C109" s="40"/>
      <c r="D109" s="39"/>
      <c r="E109" s="38"/>
      <c r="F109" s="18">
        <f>SUM(F105:F108)</f>
        <v>6905.55</v>
      </c>
      <c r="G109" s="18">
        <f>SUM(G105:G108)</f>
        <v>0</v>
      </c>
      <c r="H109" s="18">
        <f>SUM(H105:H108)</f>
        <v>0</v>
      </c>
      <c r="I109" s="18">
        <f>SUM(I105:I108)</f>
        <v>369.188288</v>
      </c>
      <c r="J109" s="18">
        <f>SUM(J105:J108)</f>
        <v>7274.7382880000005</v>
      </c>
      <c r="K109" s="18">
        <f>SUM(K105:K108)</f>
        <v>0</v>
      </c>
      <c r="L109" s="18">
        <f>SUM(L105:L108)</f>
        <v>0</v>
      </c>
      <c r="M109" s="18">
        <f>SUM(M105:M108)</f>
        <v>0</v>
      </c>
      <c r="N109" s="18">
        <f>SUM(N105:N108)</f>
        <v>0</v>
      </c>
      <c r="O109" s="18">
        <f>SUM(O105:O108)</f>
        <v>0</v>
      </c>
      <c r="P109" s="18">
        <f>SUM(P105:P108)</f>
        <v>7274.7382880000005</v>
      </c>
      <c r="Q109" s="18">
        <f>SUM(Q105:Q108)</f>
        <v>0</v>
      </c>
      <c r="R109" s="18">
        <f>SUM(R105:R108)</f>
        <v>7274.7382880000005</v>
      </c>
      <c r="S109" s="26"/>
    </row>
    <row r="110" spans="1:20" ht="65.099999999999994" customHeight="1" thickBot="1" x14ac:dyDescent="0.3">
      <c r="B110" s="54"/>
      <c r="C110" s="40"/>
      <c r="D110" s="39"/>
      <c r="E110" s="38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26"/>
    </row>
    <row r="111" spans="1:20" ht="65.099999999999994" customHeight="1" thickBot="1" x14ac:dyDescent="0.3">
      <c r="B111" s="47" t="s">
        <v>218</v>
      </c>
      <c r="C111" s="40"/>
      <c r="D111" s="39"/>
      <c r="E111" s="38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26"/>
    </row>
    <row r="112" spans="1:20" ht="65.099999999999994" customHeight="1" x14ac:dyDescent="0.25">
      <c r="B112" s="53" t="s">
        <v>217</v>
      </c>
      <c r="C112" s="22" t="s">
        <v>216</v>
      </c>
      <c r="D112" s="20">
        <v>164.98</v>
      </c>
      <c r="E112" s="21">
        <v>15</v>
      </c>
      <c r="F112" s="20">
        <f>D112*E112</f>
        <v>2474.6999999999998</v>
      </c>
      <c r="G112" s="20"/>
      <c r="H112" s="20"/>
      <c r="I112" s="20">
        <v>12.5</v>
      </c>
      <c r="J112" s="20">
        <f>SUM(F112:I112)</f>
        <v>2487.1999999999998</v>
      </c>
      <c r="K112" s="20"/>
      <c r="L112" s="20"/>
      <c r="M112" s="20"/>
      <c r="N112" s="20"/>
      <c r="O112" s="20">
        <f>SUM(K112:N112)</f>
        <v>0</v>
      </c>
      <c r="P112" s="20">
        <f>J112-O112</f>
        <v>2487.1999999999998</v>
      </c>
      <c r="Q112" s="20"/>
      <c r="R112" s="20">
        <f>P112-Q112</f>
        <v>2487.1999999999998</v>
      </c>
      <c r="S112" s="19"/>
    </row>
    <row r="113" spans="2:19" ht="65.099999999999994" customHeight="1" x14ac:dyDescent="0.25">
      <c r="B113" s="52" t="s">
        <v>215</v>
      </c>
      <c r="C113" s="22" t="s">
        <v>214</v>
      </c>
      <c r="D113" s="20">
        <v>144.52000000000001</v>
      </c>
      <c r="E113" s="21">
        <v>15</v>
      </c>
      <c r="F113" s="20">
        <f>D113*E113</f>
        <v>2167.8000000000002</v>
      </c>
      <c r="G113" s="20"/>
      <c r="H113" s="20"/>
      <c r="I113" s="20">
        <v>62.680239999999984</v>
      </c>
      <c r="J113" s="20">
        <f>SUM(F113:I113)</f>
        <v>2230.4802400000003</v>
      </c>
      <c r="K113" s="20"/>
      <c r="L113" s="20"/>
      <c r="M113" s="20"/>
      <c r="N113" s="20">
        <f>F113*1%</f>
        <v>21.678000000000001</v>
      </c>
      <c r="O113" s="20">
        <f>SUM(K113:N113)</f>
        <v>21.678000000000001</v>
      </c>
      <c r="P113" s="20">
        <f>J113-O113</f>
        <v>2208.8022400000004</v>
      </c>
      <c r="Q113" s="20"/>
      <c r="R113" s="20">
        <f>P113-Q113</f>
        <v>2208.8022400000004</v>
      </c>
      <c r="S113" s="19"/>
    </row>
    <row r="114" spans="2:19" ht="65.099999999999994" customHeight="1" x14ac:dyDescent="0.25">
      <c r="B114" s="52" t="s">
        <v>213</v>
      </c>
      <c r="C114" s="22" t="s">
        <v>212</v>
      </c>
      <c r="D114" s="20">
        <v>162.06</v>
      </c>
      <c r="E114" s="21">
        <v>15</v>
      </c>
      <c r="F114" s="20">
        <f>D114*E114</f>
        <v>2430.9</v>
      </c>
      <c r="G114" s="20"/>
      <c r="H114" s="20"/>
      <c r="I114" s="20">
        <v>17.27</v>
      </c>
      <c r="J114" s="20">
        <f>SUM(F114:I114)</f>
        <v>2448.17</v>
      </c>
      <c r="K114" s="20"/>
      <c r="L114" s="20"/>
      <c r="M114" s="20"/>
      <c r="N114" s="20" t="s">
        <v>44</v>
      </c>
      <c r="O114" s="20">
        <f>SUM(K114:N114)</f>
        <v>0</v>
      </c>
      <c r="P114" s="20">
        <f>J114-O114</f>
        <v>2448.17</v>
      </c>
      <c r="Q114" s="20"/>
      <c r="R114" s="20">
        <f>P114-Q114</f>
        <v>2448.17</v>
      </c>
      <c r="S114" s="19"/>
    </row>
    <row r="115" spans="2:19" ht="65.099999999999994" customHeight="1" x14ac:dyDescent="0.25">
      <c r="B115" s="23" t="s">
        <v>77</v>
      </c>
      <c r="C115" s="22" t="s">
        <v>211</v>
      </c>
      <c r="D115" s="20">
        <v>198.78</v>
      </c>
      <c r="E115" s="21">
        <v>15</v>
      </c>
      <c r="F115" s="20">
        <f>D115*E115</f>
        <v>2981.7</v>
      </c>
      <c r="G115" s="20"/>
      <c r="H115" s="20"/>
      <c r="I115" s="20"/>
      <c r="J115" s="20">
        <f>SUM(F115:I115)</f>
        <v>2981.7</v>
      </c>
      <c r="K115" s="20">
        <v>57.657231999999993</v>
      </c>
      <c r="L115" s="20">
        <f>F115*1.1875%</f>
        <v>35.407687500000002</v>
      </c>
      <c r="M115" s="20"/>
      <c r="N115" s="20">
        <f>F115*1%</f>
        <v>29.817</v>
      </c>
      <c r="O115" s="20">
        <f>SUM(K115:N115)</f>
        <v>122.88191950000001</v>
      </c>
      <c r="P115" s="20">
        <f>J115-O115</f>
        <v>2858.8180804999997</v>
      </c>
      <c r="Q115" s="20"/>
      <c r="R115" s="20">
        <f>P115-Q115</f>
        <v>2858.8180804999997</v>
      </c>
      <c r="S115" s="19"/>
    </row>
    <row r="116" spans="2:19" ht="65.099999999999994" customHeight="1" x14ac:dyDescent="0.3">
      <c r="B116" s="41"/>
      <c r="C116" s="40"/>
      <c r="D116" s="39"/>
      <c r="E116" s="38"/>
      <c r="F116" s="18">
        <f>SUM(F112:F115)</f>
        <v>10055.099999999999</v>
      </c>
      <c r="G116" s="18">
        <f>SUM(G112:G115)</f>
        <v>0</v>
      </c>
      <c r="H116" s="18">
        <f>SUM(H112:H115)</f>
        <v>0</v>
      </c>
      <c r="I116" s="18">
        <f>SUM(I112:I115)</f>
        <v>92.45023999999998</v>
      </c>
      <c r="J116" s="18">
        <f>SUM(J112:J115)</f>
        <v>10147.55024</v>
      </c>
      <c r="K116" s="18">
        <f>SUM(K112:K115)</f>
        <v>57.657231999999993</v>
      </c>
      <c r="L116" s="18">
        <f>SUM(L112:L115)</f>
        <v>35.407687500000002</v>
      </c>
      <c r="M116" s="18">
        <f>SUM(M112:M115)</f>
        <v>0</v>
      </c>
      <c r="N116" s="18">
        <f>SUM(N112:N115)</f>
        <v>51.495000000000005</v>
      </c>
      <c r="O116" s="18">
        <f>SUM(O112:O115)</f>
        <v>144.55991950000001</v>
      </c>
      <c r="P116" s="18">
        <f>SUM(P112:P115)</f>
        <v>10002.990320499999</v>
      </c>
      <c r="Q116" s="18">
        <f>SUM(Q112:Q115)</f>
        <v>0</v>
      </c>
      <c r="R116" s="18">
        <f>SUM(R112:R115)</f>
        <v>10002.990320499999</v>
      </c>
      <c r="S116" s="26"/>
    </row>
    <row r="117" spans="2:19" ht="65.099999999999994" customHeight="1" thickBot="1" x14ac:dyDescent="0.3">
      <c r="B117" s="41"/>
      <c r="C117" s="40"/>
      <c r="D117" s="39"/>
      <c r="E117" s="38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26"/>
    </row>
    <row r="118" spans="2:19" ht="65.099999999999994" customHeight="1" thickBot="1" x14ac:dyDescent="0.3">
      <c r="B118" s="47" t="s">
        <v>210</v>
      </c>
      <c r="C118" s="40"/>
      <c r="D118" s="39"/>
      <c r="E118" s="38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26"/>
    </row>
    <row r="119" spans="2:19" ht="65.099999999999994" customHeight="1" x14ac:dyDescent="0.25">
      <c r="B119" s="42" t="s">
        <v>209</v>
      </c>
      <c r="C119" s="22" t="s">
        <v>207</v>
      </c>
      <c r="D119" s="20">
        <v>707.98</v>
      </c>
      <c r="E119" s="21">
        <v>15</v>
      </c>
      <c r="F119" s="20">
        <f>D119*E119</f>
        <v>10619.7</v>
      </c>
      <c r="G119" s="20"/>
      <c r="H119" s="20"/>
      <c r="I119" s="20"/>
      <c r="J119" s="20">
        <f>SUM(F119:I119)</f>
        <v>10619.7</v>
      </c>
      <c r="K119" s="20">
        <v>1630.1935440000002</v>
      </c>
      <c r="L119" s="20"/>
      <c r="M119" s="20"/>
      <c r="N119" s="20"/>
      <c r="O119" s="20">
        <f>SUM(K119:N119)</f>
        <v>1630.1935440000002</v>
      </c>
      <c r="P119" s="20">
        <f>J119-O119</f>
        <v>8989.506456000001</v>
      </c>
      <c r="Q119" s="20">
        <f>F119*4%</f>
        <v>424.78800000000001</v>
      </c>
      <c r="R119" s="20">
        <f>P119-Q119</f>
        <v>8564.7184560000005</v>
      </c>
      <c r="S119" s="19"/>
    </row>
    <row r="120" spans="2:19" ht="65.099999999999994" customHeight="1" x14ac:dyDescent="0.25">
      <c r="B120" s="23" t="s">
        <v>208</v>
      </c>
      <c r="C120" s="22" t="s">
        <v>207</v>
      </c>
      <c r="D120" s="20">
        <v>571.51</v>
      </c>
      <c r="E120" s="21">
        <v>15</v>
      </c>
      <c r="F120" s="20">
        <f>D120*E120</f>
        <v>8572.65</v>
      </c>
      <c r="G120" s="20"/>
      <c r="H120" s="20"/>
      <c r="I120" s="20"/>
      <c r="J120" s="20">
        <f>SUM(F120:I120)</f>
        <v>8572.65</v>
      </c>
      <c r="K120" s="20">
        <v>1192.9436639999999</v>
      </c>
      <c r="L120" s="20">
        <f>F120*1.1875%</f>
        <v>101.80021875</v>
      </c>
      <c r="M120" s="20"/>
      <c r="N120" s="20">
        <f>F120*1%</f>
        <v>85.726500000000001</v>
      </c>
      <c r="O120" s="20">
        <f>SUM(K120:N120)</f>
        <v>1380.47038275</v>
      </c>
      <c r="P120" s="20">
        <f>J120-O120</f>
        <v>7192.1796172499999</v>
      </c>
      <c r="Q120" s="20"/>
      <c r="R120" s="20">
        <f>P120-Q120</f>
        <v>7192.1796172499999</v>
      </c>
      <c r="S120" s="19"/>
    </row>
    <row r="121" spans="2:19" ht="65.099999999999994" customHeight="1" x14ac:dyDescent="0.25">
      <c r="B121" s="23" t="s">
        <v>206</v>
      </c>
      <c r="C121" s="22" t="s">
        <v>205</v>
      </c>
      <c r="D121" s="20">
        <v>403.87</v>
      </c>
      <c r="E121" s="21">
        <v>15</v>
      </c>
      <c r="F121" s="20">
        <f>D121*E121</f>
        <v>6058.05</v>
      </c>
      <c r="G121" s="20"/>
      <c r="H121" s="20"/>
      <c r="I121" s="20"/>
      <c r="J121" s="20">
        <f>SUM(F121:I121)</f>
        <v>6058.05</v>
      </c>
      <c r="K121" s="20">
        <v>655.82510400000001</v>
      </c>
      <c r="L121" s="20">
        <f>F121*1.1875%</f>
        <v>71.939343750000006</v>
      </c>
      <c r="M121" s="20"/>
      <c r="N121" s="20">
        <f>F121*1%</f>
        <v>60.580500000000001</v>
      </c>
      <c r="O121" s="20">
        <f>SUM(K121:N121)</f>
        <v>788.34494775000007</v>
      </c>
      <c r="P121" s="20">
        <f>J121-O121</f>
        <v>5269.7050522500003</v>
      </c>
      <c r="Q121" s="20"/>
      <c r="R121" s="20">
        <f>P121-Q121</f>
        <v>5269.7050522500003</v>
      </c>
      <c r="S121" s="19"/>
    </row>
    <row r="122" spans="2:19" ht="65.099999999999994" customHeight="1" x14ac:dyDescent="0.3">
      <c r="B122" s="41"/>
      <c r="C122" s="40"/>
      <c r="D122" s="39"/>
      <c r="E122" s="38"/>
      <c r="F122" s="18">
        <f>SUM(F119:F121)</f>
        <v>25250.399999999998</v>
      </c>
      <c r="G122" s="18">
        <f>SUM(G119:G121)</f>
        <v>0</v>
      </c>
      <c r="H122" s="18">
        <f>SUM(H119:H121)</f>
        <v>0</v>
      </c>
      <c r="I122" s="18">
        <f>SUM(I119:I121)</f>
        <v>0</v>
      </c>
      <c r="J122" s="18">
        <f>SUM(J119:J121)</f>
        <v>25250.399999999998</v>
      </c>
      <c r="K122" s="18">
        <f>SUM(K119:K121)</f>
        <v>3478.9623120000001</v>
      </c>
      <c r="L122" s="18">
        <f>SUM(L119:L121)</f>
        <v>173.73956250000001</v>
      </c>
      <c r="M122" s="18">
        <f>SUM(M119:M121)</f>
        <v>0</v>
      </c>
      <c r="N122" s="18">
        <f>SUM(N119:N121)</f>
        <v>146.30700000000002</v>
      </c>
      <c r="O122" s="18">
        <f>SUM(O119:O121)</f>
        <v>3799.0088745000003</v>
      </c>
      <c r="P122" s="18">
        <f>SUM(P119:P121)</f>
        <v>21451.391125500002</v>
      </c>
      <c r="Q122" s="18">
        <f>SUM(Q119:Q121)</f>
        <v>424.78800000000001</v>
      </c>
      <c r="R122" s="18">
        <f>SUM(R119:R121)</f>
        <v>21026.603125500002</v>
      </c>
      <c r="S122" s="26"/>
    </row>
    <row r="123" spans="2:19" ht="65.099999999999994" customHeight="1" thickBot="1" x14ac:dyDescent="0.3">
      <c r="B123" s="41"/>
      <c r="C123" s="40"/>
      <c r="D123" s="39"/>
      <c r="E123" s="38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26"/>
    </row>
    <row r="124" spans="2:19" ht="65.099999999999994" customHeight="1" thickBot="1" x14ac:dyDescent="0.3">
      <c r="B124" s="47" t="s">
        <v>204</v>
      </c>
      <c r="C124" s="40"/>
      <c r="D124" s="39"/>
      <c r="E124" s="38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26"/>
    </row>
    <row r="125" spans="2:19" ht="65.099999999999994" customHeight="1" x14ac:dyDescent="0.25">
      <c r="B125" s="42" t="s">
        <v>203</v>
      </c>
      <c r="C125" s="22" t="s">
        <v>202</v>
      </c>
      <c r="D125" s="20">
        <v>381.52</v>
      </c>
      <c r="E125" s="21">
        <v>15</v>
      </c>
      <c r="F125" s="20">
        <f>D125*E125</f>
        <v>5722.7999999999993</v>
      </c>
      <c r="G125" s="20"/>
      <c r="H125" s="20"/>
      <c r="I125" s="20"/>
      <c r="J125" s="20">
        <f>SUM(F125:I125)</f>
        <v>5722.7999999999993</v>
      </c>
      <c r="K125" s="20">
        <v>591.11460799999986</v>
      </c>
      <c r="L125" s="20">
        <f>F125*1.1875%</f>
        <v>67.958249999999992</v>
      </c>
      <c r="M125" s="20"/>
      <c r="N125" s="20">
        <f>F125*1%</f>
        <v>57.227999999999994</v>
      </c>
      <c r="O125" s="20">
        <f>SUM(K125:N125)</f>
        <v>716.30085799999983</v>
      </c>
      <c r="P125" s="20">
        <f>J125-O125</f>
        <v>5006.4991419999997</v>
      </c>
      <c r="Q125" s="20"/>
      <c r="R125" s="20">
        <f>P125-Q125</f>
        <v>5006.4991419999997</v>
      </c>
      <c r="S125" s="19"/>
    </row>
    <row r="126" spans="2:19" ht="65.099999999999994" customHeight="1" x14ac:dyDescent="0.25">
      <c r="B126" s="23" t="s">
        <v>201</v>
      </c>
      <c r="C126" s="22" t="s">
        <v>200</v>
      </c>
      <c r="D126" s="20">
        <v>238.67</v>
      </c>
      <c r="E126" s="21">
        <v>15</v>
      </c>
      <c r="F126" s="20">
        <f>D126*E126</f>
        <v>3580.0499999999997</v>
      </c>
      <c r="G126" s="20"/>
      <c r="H126" s="20"/>
      <c r="I126" s="20"/>
      <c r="J126" s="20">
        <f>SUM(F126:I126)</f>
        <v>3580.0499999999997</v>
      </c>
      <c r="K126" s="20">
        <v>160.70771199999999</v>
      </c>
      <c r="L126" s="20"/>
      <c r="M126" s="20"/>
      <c r="N126" s="20"/>
      <c r="O126" s="20">
        <f>SUM(K126:N126)</f>
        <v>160.70771199999999</v>
      </c>
      <c r="P126" s="20">
        <f>J126-O126</f>
        <v>3419.3422879999998</v>
      </c>
      <c r="Q126" s="20"/>
      <c r="R126" s="20">
        <f>P126-Q126</f>
        <v>3419.3422879999998</v>
      </c>
      <c r="S126" s="19"/>
    </row>
    <row r="127" spans="2:19" ht="65.099999999999994" customHeight="1" x14ac:dyDescent="0.3">
      <c r="B127" s="41"/>
      <c r="C127" s="40"/>
      <c r="D127" s="39"/>
      <c r="E127" s="38"/>
      <c r="F127" s="18">
        <f>SUM(F125:F126)</f>
        <v>9302.8499999999985</v>
      </c>
      <c r="G127" s="18">
        <f>SUM(G125:G126)</f>
        <v>0</v>
      </c>
      <c r="H127" s="18">
        <f>SUM(H125:H126)</f>
        <v>0</v>
      </c>
      <c r="I127" s="18">
        <f>SUM(I125:I126)</f>
        <v>0</v>
      </c>
      <c r="J127" s="18">
        <f>SUM(J125:J126)</f>
        <v>9302.8499999999985</v>
      </c>
      <c r="K127" s="18">
        <f>SUM(K125:K126)</f>
        <v>751.82231999999988</v>
      </c>
      <c r="L127" s="18">
        <f>SUM(L125:L126)</f>
        <v>67.958249999999992</v>
      </c>
      <c r="M127" s="18">
        <f>SUM(M125:M126)</f>
        <v>0</v>
      </c>
      <c r="N127" s="18">
        <f>SUM(N125:N126)</f>
        <v>57.227999999999994</v>
      </c>
      <c r="O127" s="18">
        <f>SUM(O125:O126)</f>
        <v>877.00856999999985</v>
      </c>
      <c r="P127" s="18">
        <f>SUM(P125:P126)</f>
        <v>8425.8414300000004</v>
      </c>
      <c r="Q127" s="18">
        <f>SUM(Q125:Q126)</f>
        <v>0</v>
      </c>
      <c r="R127" s="18">
        <f>SUM(R125:R126)</f>
        <v>8425.8414300000004</v>
      </c>
      <c r="S127" s="26"/>
    </row>
    <row r="128" spans="2:19" ht="65.099999999999994" customHeight="1" thickBot="1" x14ac:dyDescent="0.3">
      <c r="B128" s="41"/>
      <c r="C128" s="40"/>
      <c r="D128" s="39"/>
      <c r="E128" s="38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26"/>
    </row>
    <row r="129" spans="2:19" ht="65.099999999999994" customHeight="1" thickBot="1" x14ac:dyDescent="0.3">
      <c r="B129" s="47" t="s">
        <v>199</v>
      </c>
      <c r="C129" s="40"/>
      <c r="D129" s="39"/>
      <c r="E129" s="3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6"/>
    </row>
    <row r="130" spans="2:19" ht="65.099999999999994" customHeight="1" x14ac:dyDescent="0.25">
      <c r="B130" s="42" t="s">
        <v>198</v>
      </c>
      <c r="C130" s="22" t="s">
        <v>197</v>
      </c>
      <c r="D130" s="20">
        <v>358.8</v>
      </c>
      <c r="E130" s="21">
        <v>15</v>
      </c>
      <c r="F130" s="20">
        <f>D130*E130</f>
        <v>5382</v>
      </c>
      <c r="G130" s="20"/>
      <c r="H130" s="20"/>
      <c r="I130" s="20"/>
      <c r="J130" s="20">
        <f>SUM(F130:I130)</f>
        <v>5382</v>
      </c>
      <c r="K130" s="20">
        <v>530.04</v>
      </c>
      <c r="L130" s="20"/>
      <c r="M130" s="20"/>
      <c r="N130" s="20"/>
      <c r="O130" s="20">
        <f>SUM(K130:N130)</f>
        <v>530.04</v>
      </c>
      <c r="P130" s="20">
        <f>J130-O130</f>
        <v>4851.96</v>
      </c>
      <c r="Q130" s="20">
        <f>F130*3%</f>
        <v>161.46</v>
      </c>
      <c r="R130" s="20">
        <f>P130-Q130</f>
        <v>4690.5</v>
      </c>
      <c r="S130" s="19"/>
    </row>
    <row r="131" spans="2:19" ht="65.099999999999994" customHeight="1" x14ac:dyDescent="0.25">
      <c r="B131" s="23" t="s">
        <v>196</v>
      </c>
      <c r="C131" s="22" t="s">
        <v>195</v>
      </c>
      <c r="D131" s="20">
        <v>207.79</v>
      </c>
      <c r="E131" s="21">
        <v>15</v>
      </c>
      <c r="F131" s="20">
        <f>D131*E131</f>
        <v>3116.85</v>
      </c>
      <c r="G131" s="20"/>
      <c r="H131" s="20"/>
      <c r="I131" s="20"/>
      <c r="J131" s="20">
        <f>SUM(F131:I131)</f>
        <v>3116.85</v>
      </c>
      <c r="K131" s="20">
        <v>92.611551999999989</v>
      </c>
      <c r="L131" s="20">
        <f>F131*1.1875%</f>
        <v>37.012593750000001</v>
      </c>
      <c r="M131" s="20"/>
      <c r="N131" s="20">
        <f>F131*1%</f>
        <v>31.168499999999998</v>
      </c>
      <c r="O131" s="20">
        <f>SUM(K131:N131)</f>
        <v>160.79264574999999</v>
      </c>
      <c r="P131" s="20">
        <f>J131-O131</f>
        <v>2956.0573542500001</v>
      </c>
      <c r="Q131" s="20"/>
      <c r="R131" s="20">
        <f>P131-Q131</f>
        <v>2956.0573542500001</v>
      </c>
      <c r="S131" s="19"/>
    </row>
    <row r="132" spans="2:19" ht="65.099999999999994" customHeight="1" x14ac:dyDescent="0.3">
      <c r="B132" s="41"/>
      <c r="C132" s="40"/>
      <c r="D132" s="39"/>
      <c r="E132" s="38"/>
      <c r="F132" s="18">
        <f>SUM(F130:F131)</f>
        <v>8498.85</v>
      </c>
      <c r="G132" s="18">
        <f>SUM(G130:G131)</f>
        <v>0</v>
      </c>
      <c r="H132" s="18">
        <f>SUM(H130:H131)</f>
        <v>0</v>
      </c>
      <c r="I132" s="18">
        <f>SUM(I130:I131)</f>
        <v>0</v>
      </c>
      <c r="J132" s="18">
        <f>SUM(J130:J131)</f>
        <v>8498.85</v>
      </c>
      <c r="K132" s="18">
        <f>SUM(K130:K131)</f>
        <v>622.65155199999992</v>
      </c>
      <c r="L132" s="18">
        <f>SUM(L130:L131)</f>
        <v>37.012593750000001</v>
      </c>
      <c r="M132" s="18">
        <f>SUM(M130:M131)</f>
        <v>0</v>
      </c>
      <c r="N132" s="18">
        <f>SUM(N130:N131)</f>
        <v>31.168499999999998</v>
      </c>
      <c r="O132" s="18">
        <f>SUM(O130:O131)</f>
        <v>690.83264574999998</v>
      </c>
      <c r="P132" s="18">
        <f>SUM(P130:P131)</f>
        <v>7808.0173542499997</v>
      </c>
      <c r="Q132" s="18">
        <f>SUM(Q130:Q131)</f>
        <v>161.46</v>
      </c>
      <c r="R132" s="18">
        <f>SUM(R130:R131)</f>
        <v>7646.5573542500006</v>
      </c>
      <c r="S132" s="26"/>
    </row>
    <row r="133" spans="2:19" ht="65.099999999999994" customHeight="1" thickBot="1" x14ac:dyDescent="0.3">
      <c r="B133" s="41"/>
      <c r="C133" s="40"/>
      <c r="D133" s="39"/>
      <c r="E133" s="38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26"/>
    </row>
    <row r="134" spans="2:19" ht="65.099999999999994" customHeight="1" thickBot="1" x14ac:dyDescent="0.3">
      <c r="B134" s="47" t="s">
        <v>194</v>
      </c>
      <c r="C134" s="40"/>
      <c r="D134" s="39"/>
      <c r="E134" s="38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26"/>
    </row>
    <row r="135" spans="2:19" ht="65.099999999999994" customHeight="1" x14ac:dyDescent="0.25">
      <c r="B135" s="42" t="s">
        <v>193</v>
      </c>
      <c r="C135" s="22" t="s">
        <v>192</v>
      </c>
      <c r="D135" s="20">
        <v>364.81</v>
      </c>
      <c r="E135" s="21">
        <v>15</v>
      </c>
      <c r="F135" s="20">
        <f>D135*E135</f>
        <v>5472.15</v>
      </c>
      <c r="G135" s="20"/>
      <c r="H135" s="20"/>
      <c r="I135" s="20"/>
      <c r="J135" s="20">
        <f>SUM(F135:I135)</f>
        <v>5472.15</v>
      </c>
      <c r="K135" s="20">
        <v>546.19812799999988</v>
      </c>
      <c r="L135" s="20">
        <f>F135*1.1875%</f>
        <v>64.981781249999997</v>
      </c>
      <c r="M135" s="20"/>
      <c r="N135" s="20">
        <f>F135*1%</f>
        <v>54.721499999999999</v>
      </c>
      <c r="O135" s="20">
        <f>SUM(K135:N135)</f>
        <v>665.90140924999992</v>
      </c>
      <c r="P135" s="20">
        <f>J135-O135</f>
        <v>4806.2485907499995</v>
      </c>
      <c r="Q135" s="20"/>
      <c r="R135" s="20">
        <f>P135-Q135</f>
        <v>4806.2485907499995</v>
      </c>
      <c r="S135" s="19"/>
    </row>
    <row r="136" spans="2:19" ht="65.099999999999994" customHeight="1" x14ac:dyDescent="0.3">
      <c r="B136" s="41"/>
      <c r="C136" s="40"/>
      <c r="D136" s="39"/>
      <c r="E136" s="38"/>
      <c r="F136" s="18">
        <f>SUM(F135)</f>
        <v>5472.15</v>
      </c>
      <c r="G136" s="18">
        <f>SUM(G135)</f>
        <v>0</v>
      </c>
      <c r="H136" s="18">
        <f>SUM(H135)</f>
        <v>0</v>
      </c>
      <c r="I136" s="18">
        <f>SUM(I135)</f>
        <v>0</v>
      </c>
      <c r="J136" s="18">
        <f>SUM(J135)</f>
        <v>5472.15</v>
      </c>
      <c r="K136" s="18">
        <f>SUM(K135)</f>
        <v>546.19812799999988</v>
      </c>
      <c r="L136" s="18">
        <f>SUM(L135)</f>
        <v>64.981781249999997</v>
      </c>
      <c r="M136" s="18">
        <f>SUM(M135)</f>
        <v>0</v>
      </c>
      <c r="N136" s="18">
        <f>SUM(N135)</f>
        <v>54.721499999999999</v>
      </c>
      <c r="O136" s="18">
        <f>SUM(O135)</f>
        <v>665.90140924999992</v>
      </c>
      <c r="P136" s="18">
        <f>SUM(P135)</f>
        <v>4806.2485907499995</v>
      </c>
      <c r="Q136" s="18">
        <f>SUM(Q135)</f>
        <v>0</v>
      </c>
      <c r="R136" s="18">
        <f>SUM(R135)</f>
        <v>4806.2485907499995</v>
      </c>
      <c r="S136" s="26"/>
    </row>
    <row r="137" spans="2:19" ht="65.099999999999994" customHeight="1" thickBot="1" x14ac:dyDescent="0.3">
      <c r="B137" s="41"/>
      <c r="C137" s="40"/>
      <c r="D137" s="39"/>
      <c r="E137" s="38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26"/>
    </row>
    <row r="138" spans="2:19" ht="65.099999999999994" customHeight="1" thickBot="1" x14ac:dyDescent="0.3">
      <c r="B138" s="47" t="s">
        <v>191</v>
      </c>
      <c r="C138" s="40"/>
      <c r="D138" s="39"/>
      <c r="E138" s="38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26"/>
    </row>
    <row r="139" spans="2:19" ht="65.099999999999994" customHeight="1" x14ac:dyDescent="0.25">
      <c r="B139" s="42" t="s">
        <v>155</v>
      </c>
      <c r="C139" s="22" t="s">
        <v>190</v>
      </c>
      <c r="D139" s="20">
        <v>174.01</v>
      </c>
      <c r="E139" s="21">
        <v>15</v>
      </c>
      <c r="F139" s="20">
        <f>D139*E139</f>
        <v>2610.1499999999996</v>
      </c>
      <c r="G139" s="20"/>
      <c r="H139" s="20"/>
      <c r="I139" s="20"/>
      <c r="J139" s="20">
        <f>SUM(F139:I139)</f>
        <v>2610.1499999999996</v>
      </c>
      <c r="K139" s="20">
        <v>2.2325919999999542</v>
      </c>
      <c r="L139" s="20">
        <f>F139*1.1875%</f>
        <v>30.995531249999996</v>
      </c>
      <c r="M139" s="20"/>
      <c r="N139" s="20">
        <f>F139*1%</f>
        <v>26.101499999999998</v>
      </c>
      <c r="O139" s="20">
        <f>SUM(K139:N139)</f>
        <v>59.329623249999955</v>
      </c>
      <c r="P139" s="20">
        <f>J139-O139</f>
        <v>2550.8203767499995</v>
      </c>
      <c r="Q139" s="20"/>
      <c r="R139" s="20">
        <f>P139-Q139</f>
        <v>2550.8203767499995</v>
      </c>
      <c r="S139" s="19"/>
    </row>
    <row r="140" spans="2:19" ht="65.099999999999994" customHeight="1" x14ac:dyDescent="0.3">
      <c r="B140" s="41"/>
      <c r="C140" s="40"/>
      <c r="D140" s="39"/>
      <c r="E140" s="38"/>
      <c r="F140" s="18">
        <f>SUM(F139)</f>
        <v>2610.1499999999996</v>
      </c>
      <c r="G140" s="18">
        <f>SUM(G139)</f>
        <v>0</v>
      </c>
      <c r="H140" s="18">
        <f>SUM(H139)</f>
        <v>0</v>
      </c>
      <c r="I140" s="18">
        <f>SUM(I139)</f>
        <v>0</v>
      </c>
      <c r="J140" s="18">
        <f>SUM(J139)</f>
        <v>2610.1499999999996</v>
      </c>
      <c r="K140" s="18">
        <f>SUM(K139)</f>
        <v>2.2325919999999542</v>
      </c>
      <c r="L140" s="18">
        <f>SUM(L139)</f>
        <v>30.995531249999996</v>
      </c>
      <c r="M140" s="18">
        <f>SUM(M139)</f>
        <v>0</v>
      </c>
      <c r="N140" s="18">
        <f>SUM(N139)</f>
        <v>26.101499999999998</v>
      </c>
      <c r="O140" s="18">
        <f>SUM(O139)</f>
        <v>59.329623249999955</v>
      </c>
      <c r="P140" s="18">
        <f>SUM(P139)</f>
        <v>2550.8203767499995</v>
      </c>
      <c r="Q140" s="18">
        <f>SUM(Q139)</f>
        <v>0</v>
      </c>
      <c r="R140" s="18">
        <f>SUM(R139)</f>
        <v>2550.8203767499995</v>
      </c>
      <c r="S140" s="26"/>
    </row>
    <row r="141" spans="2:19" ht="65.099999999999994" customHeight="1" thickBot="1" x14ac:dyDescent="0.3">
      <c r="B141" s="41"/>
      <c r="C141" s="40"/>
      <c r="D141" s="39"/>
      <c r="E141" s="38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26"/>
    </row>
    <row r="142" spans="2:19" ht="65.099999999999994" customHeight="1" thickBot="1" x14ac:dyDescent="0.3">
      <c r="B142" s="47" t="s">
        <v>189</v>
      </c>
      <c r="C142" s="40"/>
      <c r="D142" s="39"/>
      <c r="E142" s="38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26"/>
    </row>
    <row r="143" spans="2:19" ht="65.099999999999994" customHeight="1" x14ac:dyDescent="0.25">
      <c r="B143" s="42" t="s">
        <v>188</v>
      </c>
      <c r="C143" s="22" t="s">
        <v>187</v>
      </c>
      <c r="D143" s="20">
        <v>400</v>
      </c>
      <c r="E143" s="21">
        <v>15</v>
      </c>
      <c r="F143" s="20">
        <f>D143*E143</f>
        <v>6000</v>
      </c>
      <c r="G143" s="20"/>
      <c r="H143" s="20"/>
      <c r="I143" s="20"/>
      <c r="J143" s="20">
        <f>SUM(F143:I143)</f>
        <v>6000</v>
      </c>
      <c r="K143" s="20">
        <v>643.42999999999995</v>
      </c>
      <c r="L143" s="20"/>
      <c r="M143" s="20"/>
      <c r="N143" s="20"/>
      <c r="O143" s="20">
        <f>SUM(K143:N143)</f>
        <v>643.42999999999995</v>
      </c>
      <c r="P143" s="20">
        <f>J143-O143</f>
        <v>5356.57</v>
      </c>
      <c r="Q143" s="20">
        <f>F143*3%</f>
        <v>180</v>
      </c>
      <c r="R143" s="20">
        <f>P143-Q143</f>
        <v>5176.57</v>
      </c>
      <c r="S143" s="19"/>
    </row>
    <row r="144" spans="2:19" ht="65.099999999999994" customHeight="1" x14ac:dyDescent="0.25">
      <c r="B144" s="23" t="s">
        <v>186</v>
      </c>
      <c r="C144" s="22" t="s">
        <v>185</v>
      </c>
      <c r="D144" s="20">
        <v>320</v>
      </c>
      <c r="E144" s="21">
        <v>15</v>
      </c>
      <c r="F144" s="20">
        <f>D144*E144</f>
        <v>4800</v>
      </c>
      <c r="G144" s="20"/>
      <c r="H144" s="20"/>
      <c r="I144" s="20"/>
      <c r="J144" s="20">
        <f>SUM(F144:I144)</f>
        <v>4800</v>
      </c>
      <c r="K144" s="20">
        <v>428.58</v>
      </c>
      <c r="L144" s="20">
        <f>F144*1.1875%</f>
        <v>57</v>
      </c>
      <c r="M144" s="20"/>
      <c r="N144" s="20">
        <f>F144*1%</f>
        <v>48</v>
      </c>
      <c r="O144" s="20">
        <f>SUM(K144:N144)</f>
        <v>533.57999999999993</v>
      </c>
      <c r="P144" s="20">
        <f>J144-O144</f>
        <v>4266.42</v>
      </c>
      <c r="Q144" s="20"/>
      <c r="R144" s="20">
        <f>P144-Q144</f>
        <v>4266.42</v>
      </c>
      <c r="S144" s="19"/>
    </row>
    <row r="145" spans="2:19" ht="65.099999999999994" customHeight="1" x14ac:dyDescent="0.3">
      <c r="B145" s="41"/>
      <c r="C145" s="40"/>
      <c r="D145" s="39"/>
      <c r="E145" s="38"/>
      <c r="F145" s="18">
        <f>SUM(F143:F144)</f>
        <v>10800</v>
      </c>
      <c r="G145" s="18">
        <f>SUM(G143:G144)</f>
        <v>0</v>
      </c>
      <c r="H145" s="18">
        <f>SUM(H143:H144)</f>
        <v>0</v>
      </c>
      <c r="I145" s="18">
        <f>SUM(I143:I144)</f>
        <v>0</v>
      </c>
      <c r="J145" s="18">
        <f>SUM(J143:J144)</f>
        <v>10800</v>
      </c>
      <c r="K145" s="18">
        <f>SUM(K143:K144)</f>
        <v>1072.01</v>
      </c>
      <c r="L145" s="18">
        <f>SUM(L143:L144)</f>
        <v>57</v>
      </c>
      <c r="M145" s="18">
        <f>SUM(M143:M144)</f>
        <v>0</v>
      </c>
      <c r="N145" s="18">
        <f>SUM(N143:N144)</f>
        <v>48</v>
      </c>
      <c r="O145" s="18">
        <f>SUM(O143:O144)</f>
        <v>1177.0099999999998</v>
      </c>
      <c r="P145" s="18">
        <f>SUM(P143:P144)</f>
        <v>9622.99</v>
      </c>
      <c r="Q145" s="18">
        <f>SUM(Q143:Q144)</f>
        <v>180</v>
      </c>
      <c r="R145" s="18">
        <f>SUM(R143:R144)</f>
        <v>9442.99</v>
      </c>
      <c r="S145" s="26"/>
    </row>
    <row r="146" spans="2:19" ht="65.099999999999994" customHeight="1" thickBot="1" x14ac:dyDescent="0.3">
      <c r="B146" s="41"/>
      <c r="C146" s="40"/>
      <c r="D146" s="39"/>
      <c r="E146" s="38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26"/>
    </row>
    <row r="147" spans="2:19" ht="65.099999999999994" customHeight="1" thickBot="1" x14ac:dyDescent="0.3">
      <c r="B147" s="47" t="s">
        <v>184</v>
      </c>
      <c r="C147" s="40"/>
      <c r="D147" s="39"/>
      <c r="E147" s="38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26"/>
    </row>
    <row r="148" spans="2:19" ht="65.099999999999994" customHeight="1" x14ac:dyDescent="0.25">
      <c r="B148" s="42" t="s">
        <v>183</v>
      </c>
      <c r="C148" s="22" t="s">
        <v>182</v>
      </c>
      <c r="D148" s="20">
        <v>529.88</v>
      </c>
      <c r="E148" s="21">
        <v>15</v>
      </c>
      <c r="F148" s="20">
        <f>D148*E148</f>
        <v>7948.2</v>
      </c>
      <c r="G148" s="20"/>
      <c r="H148" s="20"/>
      <c r="I148" s="20"/>
      <c r="J148" s="20">
        <f>SUM(F148:I148)</f>
        <v>7948.2</v>
      </c>
      <c r="K148" s="20">
        <v>1059.561144</v>
      </c>
      <c r="L148" s="20">
        <f>F148*1.1875%</f>
        <v>94.384874999999994</v>
      </c>
      <c r="M148" s="20"/>
      <c r="N148" s="20" t="s">
        <v>44</v>
      </c>
      <c r="O148" s="20">
        <f>SUM(K148:N148)</f>
        <v>1153.946019</v>
      </c>
      <c r="P148" s="20">
        <f>J148-O148</f>
        <v>6794.2539809999998</v>
      </c>
      <c r="Q148" s="20"/>
      <c r="R148" s="20">
        <f>P148-Q148</f>
        <v>6794.2539809999998</v>
      </c>
      <c r="S148" s="19"/>
    </row>
    <row r="149" spans="2:19" ht="65.099999999999994" customHeight="1" x14ac:dyDescent="0.25">
      <c r="B149" s="23" t="s">
        <v>181</v>
      </c>
      <c r="C149" s="22" t="s">
        <v>180</v>
      </c>
      <c r="D149" s="20">
        <v>207.79</v>
      </c>
      <c r="E149" s="21">
        <v>15</v>
      </c>
      <c r="F149" s="20">
        <f>D149*E149</f>
        <v>3116.85</v>
      </c>
      <c r="G149" s="20"/>
      <c r="H149" s="20"/>
      <c r="I149" s="20"/>
      <c r="J149" s="20">
        <f>SUM(F149:I149)</f>
        <v>3116.85</v>
      </c>
      <c r="K149" s="20">
        <v>92.611551999999989</v>
      </c>
      <c r="L149" s="20">
        <f>F149*1.1875%</f>
        <v>37.012593750000001</v>
      </c>
      <c r="M149" s="20"/>
      <c r="N149" s="20">
        <f>F149*1%</f>
        <v>31.168499999999998</v>
      </c>
      <c r="O149" s="20">
        <f>SUM(K149:N149)</f>
        <v>160.79264574999999</v>
      </c>
      <c r="P149" s="20">
        <f>J149-O149</f>
        <v>2956.0573542500001</v>
      </c>
      <c r="Q149" s="20"/>
      <c r="R149" s="20">
        <f>P149-Q149</f>
        <v>2956.0573542500001</v>
      </c>
      <c r="S149" s="19"/>
    </row>
    <row r="150" spans="2:19" ht="65.099999999999994" customHeight="1" x14ac:dyDescent="0.25">
      <c r="B150" s="23" t="s">
        <v>160</v>
      </c>
      <c r="C150" s="22" t="s">
        <v>179</v>
      </c>
      <c r="D150" s="20">
        <v>207.79</v>
      </c>
      <c r="E150" s="21">
        <v>15</v>
      </c>
      <c r="F150" s="20">
        <f>D150*E150</f>
        <v>3116.85</v>
      </c>
      <c r="G150" s="20"/>
      <c r="H150" s="20"/>
      <c r="I150" s="20"/>
      <c r="J150" s="20">
        <f>SUM(F150:I150)</f>
        <v>3116.85</v>
      </c>
      <c r="K150" s="20">
        <v>92.611551999999989</v>
      </c>
      <c r="L150" s="20">
        <f>F150*1.1875%</f>
        <v>37.012593750000001</v>
      </c>
      <c r="M150" s="20"/>
      <c r="N150" s="20">
        <f>F150*1%</f>
        <v>31.168499999999998</v>
      </c>
      <c r="O150" s="20">
        <f>SUM(K150:N150)</f>
        <v>160.79264574999999</v>
      </c>
      <c r="P150" s="20">
        <f>J150-O150</f>
        <v>2956.0573542500001</v>
      </c>
      <c r="Q150" s="20"/>
      <c r="R150" s="20">
        <f>P150-Q150</f>
        <v>2956.0573542500001</v>
      </c>
      <c r="S150" s="19"/>
    </row>
    <row r="151" spans="2:19" ht="65.099999999999994" customHeight="1" x14ac:dyDescent="0.25">
      <c r="B151" s="23" t="s">
        <v>178</v>
      </c>
      <c r="C151" s="22" t="s">
        <v>177</v>
      </c>
      <c r="D151" s="20">
        <v>207.79</v>
      </c>
      <c r="E151" s="21">
        <v>15</v>
      </c>
      <c r="F151" s="20">
        <f>D151*E151</f>
        <v>3116.85</v>
      </c>
      <c r="G151" s="20"/>
      <c r="H151" s="20"/>
      <c r="I151" s="20"/>
      <c r="J151" s="20">
        <f>SUM(F151:I151)</f>
        <v>3116.85</v>
      </c>
      <c r="K151" s="20">
        <v>92.611551999999989</v>
      </c>
      <c r="L151" s="20">
        <f>F151*1.1875%</f>
        <v>37.012593750000001</v>
      </c>
      <c r="M151" s="20"/>
      <c r="N151" s="20">
        <f>F151*1%</f>
        <v>31.168499999999998</v>
      </c>
      <c r="O151" s="20">
        <f>SUM(K151:N151)</f>
        <v>160.79264574999999</v>
      </c>
      <c r="P151" s="20">
        <f>J151-O151</f>
        <v>2956.0573542500001</v>
      </c>
      <c r="Q151" s="20"/>
      <c r="R151" s="20">
        <f>P151-Q151</f>
        <v>2956.0573542500001</v>
      </c>
      <c r="S151" s="19"/>
    </row>
    <row r="152" spans="2:19" ht="65.099999999999994" customHeight="1" x14ac:dyDescent="0.3">
      <c r="B152" s="41"/>
      <c r="C152" s="40"/>
      <c r="D152" s="39"/>
      <c r="E152" s="38"/>
      <c r="F152" s="18">
        <f>SUM(F148:F151)</f>
        <v>17298.75</v>
      </c>
      <c r="G152" s="18">
        <f>SUM(G148:G151)</f>
        <v>0</v>
      </c>
      <c r="H152" s="18">
        <f>SUM(H148:H151)</f>
        <v>0</v>
      </c>
      <c r="I152" s="18">
        <f>SUM(I148:I151)</f>
        <v>0</v>
      </c>
      <c r="J152" s="18">
        <f>SUM(J148:J151)</f>
        <v>17298.75</v>
      </c>
      <c r="K152" s="18">
        <f>SUM(K148:K151)</f>
        <v>1337.3958000000002</v>
      </c>
      <c r="L152" s="18">
        <f>SUM(L148:L151)</f>
        <v>205.42265625000002</v>
      </c>
      <c r="M152" s="18">
        <f>SUM(M148:M151)</f>
        <v>0</v>
      </c>
      <c r="N152" s="18">
        <f>SUM(N148:N151)</f>
        <v>93.505499999999998</v>
      </c>
      <c r="O152" s="18">
        <f>SUM(O148:O151)</f>
        <v>1636.32395625</v>
      </c>
      <c r="P152" s="18">
        <f>SUM(P148:P151)</f>
        <v>15662.426043750002</v>
      </c>
      <c r="Q152" s="18">
        <f>SUM(Q148:Q151)</f>
        <v>0</v>
      </c>
      <c r="R152" s="18">
        <f>SUM(R148:R151)</f>
        <v>15662.426043750002</v>
      </c>
      <c r="S152" s="26"/>
    </row>
    <row r="153" spans="2:19" ht="65.099999999999994" customHeight="1" thickBot="1" x14ac:dyDescent="0.3">
      <c r="B153" s="41"/>
      <c r="C153" s="40"/>
      <c r="D153" s="39"/>
      <c r="E153" s="38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26"/>
    </row>
    <row r="154" spans="2:19" ht="65.099999999999994" customHeight="1" thickBot="1" x14ac:dyDescent="0.3">
      <c r="B154" s="47" t="s">
        <v>176</v>
      </c>
      <c r="C154" s="40"/>
      <c r="D154" s="39"/>
      <c r="E154" s="38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26"/>
    </row>
    <row r="155" spans="2:19" ht="65.099999999999994" customHeight="1" x14ac:dyDescent="0.25">
      <c r="B155" s="42" t="s">
        <v>175</v>
      </c>
      <c r="C155" s="22" t="s">
        <v>174</v>
      </c>
      <c r="D155" s="20">
        <v>423.02</v>
      </c>
      <c r="E155" s="21">
        <v>15</v>
      </c>
      <c r="F155" s="20">
        <f>D155*E155</f>
        <v>6345.2999999999993</v>
      </c>
      <c r="G155" s="20"/>
      <c r="H155" s="20"/>
      <c r="I155" s="20"/>
      <c r="J155" s="20">
        <f>SUM(F155:I155)</f>
        <v>6345.2999999999993</v>
      </c>
      <c r="K155" s="20">
        <v>717.18170399999985</v>
      </c>
      <c r="L155" s="20"/>
      <c r="M155" s="20"/>
      <c r="N155" s="20" t="s">
        <v>44</v>
      </c>
      <c r="O155" s="20">
        <f>SUM(K155:N155)</f>
        <v>717.18170399999985</v>
      </c>
      <c r="P155" s="20">
        <f>J155-O155</f>
        <v>5628.1182959999996</v>
      </c>
      <c r="Q155" s="20">
        <f>F155*3%</f>
        <v>190.35899999999998</v>
      </c>
      <c r="R155" s="20">
        <f>P155-Q155</f>
        <v>5437.7592959999993</v>
      </c>
      <c r="S155" s="19"/>
    </row>
    <row r="156" spans="2:19" ht="65.099999999999994" customHeight="1" x14ac:dyDescent="0.25">
      <c r="B156" s="23" t="s">
        <v>50</v>
      </c>
      <c r="C156" s="22" t="s">
        <v>173</v>
      </c>
      <c r="D156" s="20">
        <v>207.79</v>
      </c>
      <c r="E156" s="21">
        <v>15</v>
      </c>
      <c r="F156" s="20">
        <f>D156*E156</f>
        <v>3116.85</v>
      </c>
      <c r="G156" s="20"/>
      <c r="H156" s="20"/>
      <c r="I156" s="20"/>
      <c r="J156" s="20">
        <f>SUM(F156:I156)</f>
        <v>3116.85</v>
      </c>
      <c r="K156" s="20">
        <v>92.61</v>
      </c>
      <c r="L156" s="20">
        <f>F156*1.1875%</f>
        <v>37.012593750000001</v>
      </c>
      <c r="M156" s="20"/>
      <c r="N156" s="20">
        <f>F156*1%</f>
        <v>31.168499999999998</v>
      </c>
      <c r="O156" s="20">
        <f>SUM(K156:N156)</f>
        <v>160.79109374999999</v>
      </c>
      <c r="P156" s="20">
        <f>J156-O156</f>
        <v>2956.0589062499998</v>
      </c>
      <c r="Q156" s="20"/>
      <c r="R156" s="20">
        <f>P156-Q156</f>
        <v>2956.0589062499998</v>
      </c>
      <c r="S156" s="19"/>
    </row>
    <row r="157" spans="2:19" ht="65.099999999999994" customHeight="1" x14ac:dyDescent="0.25">
      <c r="B157" s="23" t="s">
        <v>172</v>
      </c>
      <c r="C157" s="22" t="s">
        <v>171</v>
      </c>
      <c r="D157" s="20">
        <v>361.5</v>
      </c>
      <c r="E157" s="21">
        <v>15</v>
      </c>
      <c r="F157" s="20">
        <f>D157*E157</f>
        <v>5422.5</v>
      </c>
      <c r="G157" s="20"/>
      <c r="H157" s="20"/>
      <c r="I157" s="20"/>
      <c r="J157" s="20">
        <f>SUM(F157:I157)</f>
        <v>5422.5</v>
      </c>
      <c r="K157" s="20">
        <v>537.30084799999997</v>
      </c>
      <c r="L157" s="20">
        <v>64.39</v>
      </c>
      <c r="M157" s="20"/>
      <c r="N157" s="20">
        <f>F157*1%</f>
        <v>54.225000000000001</v>
      </c>
      <c r="O157" s="20">
        <f>SUM(K157:N157)</f>
        <v>655.91584799999998</v>
      </c>
      <c r="P157" s="20">
        <f>J157-O157</f>
        <v>4766.5841520000004</v>
      </c>
      <c r="Q157" s="20"/>
      <c r="R157" s="20">
        <f>P157-Q157</f>
        <v>4766.5841520000004</v>
      </c>
      <c r="S157" s="19"/>
    </row>
    <row r="158" spans="2:19" ht="65.099999999999994" customHeight="1" x14ac:dyDescent="0.3">
      <c r="B158" s="41"/>
      <c r="C158" s="40"/>
      <c r="D158" s="39"/>
      <c r="E158" s="38"/>
      <c r="F158" s="18">
        <f>SUM(F155:F157)</f>
        <v>14884.65</v>
      </c>
      <c r="G158" s="18">
        <f>SUM(G155:G157)</f>
        <v>0</v>
      </c>
      <c r="H158" s="18">
        <f>SUM(H155:H157)</f>
        <v>0</v>
      </c>
      <c r="I158" s="18">
        <f>SUM(I155:I157)</f>
        <v>0</v>
      </c>
      <c r="J158" s="18">
        <f>SUM(J155:J157)</f>
        <v>14884.65</v>
      </c>
      <c r="K158" s="18">
        <f>SUM(K155:K157)</f>
        <v>1347.0925519999998</v>
      </c>
      <c r="L158" s="18">
        <f>SUM(L155:L157)</f>
        <v>101.40259374999999</v>
      </c>
      <c r="M158" s="18">
        <f>SUM(M155:M157)</f>
        <v>0</v>
      </c>
      <c r="N158" s="18">
        <f>SUM(N155:N157)</f>
        <v>85.393500000000003</v>
      </c>
      <c r="O158" s="18">
        <f>SUM(O155:O157)</f>
        <v>1533.8886457499998</v>
      </c>
      <c r="P158" s="18">
        <f>SUM(P155:P157)</f>
        <v>13350.76135425</v>
      </c>
      <c r="Q158" s="18">
        <f>SUM(Q155:Q157)</f>
        <v>190.35899999999998</v>
      </c>
      <c r="R158" s="18">
        <f>SUM(R155:R157)</f>
        <v>13160.40235425</v>
      </c>
      <c r="S158" s="26"/>
    </row>
    <row r="159" spans="2:19" ht="65.099999999999994" customHeight="1" thickBot="1" x14ac:dyDescent="0.3">
      <c r="B159" s="41"/>
      <c r="C159" s="40"/>
      <c r="D159" s="39"/>
      <c r="E159" s="38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26"/>
    </row>
    <row r="160" spans="2:19" ht="65.099999999999994" customHeight="1" thickBot="1" x14ac:dyDescent="0.3">
      <c r="B160" s="47" t="s">
        <v>170</v>
      </c>
      <c r="C160" s="40"/>
      <c r="D160" s="39"/>
      <c r="E160" s="38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26"/>
    </row>
    <row r="161" spans="2:19" ht="65.099999999999994" customHeight="1" x14ac:dyDescent="0.25">
      <c r="B161" s="42" t="s">
        <v>169</v>
      </c>
      <c r="C161" s="22" t="s">
        <v>168</v>
      </c>
      <c r="D161" s="20">
        <v>647.99</v>
      </c>
      <c r="E161" s="21">
        <v>15</v>
      </c>
      <c r="F161" s="20">
        <f>D161*E161</f>
        <v>9719.85</v>
      </c>
      <c r="G161" s="20"/>
      <c r="H161" s="20"/>
      <c r="I161" s="20"/>
      <c r="J161" s="20">
        <f>SUM(F161:I161)</f>
        <v>9719.85</v>
      </c>
      <c r="K161" s="20">
        <v>1437.985584</v>
      </c>
      <c r="L161" s="20"/>
      <c r="M161" s="20"/>
      <c r="N161" s="20"/>
      <c r="O161" s="20">
        <f>SUM(K161:N161)</f>
        <v>1437.985584</v>
      </c>
      <c r="P161" s="20">
        <f>J161-O161</f>
        <v>8281.8644160000003</v>
      </c>
      <c r="Q161" s="20">
        <f>F161*4%</f>
        <v>388.79400000000004</v>
      </c>
      <c r="R161" s="20">
        <f>P161-Q161</f>
        <v>7893.0704160000005</v>
      </c>
      <c r="S161" s="19"/>
    </row>
    <row r="162" spans="2:19" ht="65.099999999999994" customHeight="1" x14ac:dyDescent="0.25">
      <c r="B162" s="23" t="s">
        <v>167</v>
      </c>
      <c r="C162" s="22" t="s">
        <v>166</v>
      </c>
      <c r="D162" s="20">
        <v>423.02</v>
      </c>
      <c r="E162" s="21">
        <v>15</v>
      </c>
      <c r="F162" s="20">
        <f>D162*E162</f>
        <v>6345.2999999999993</v>
      </c>
      <c r="G162" s="20"/>
      <c r="H162" s="20"/>
      <c r="I162" s="20"/>
      <c r="J162" s="20">
        <f>SUM(F162:I162)</f>
        <v>6345.2999999999993</v>
      </c>
      <c r="K162" s="20">
        <v>717.18</v>
      </c>
      <c r="L162" s="20"/>
      <c r="M162" s="20"/>
      <c r="N162" s="20"/>
      <c r="O162" s="20">
        <f>SUM(K162:N162)</f>
        <v>717.18</v>
      </c>
      <c r="P162" s="20">
        <f>J162-O162</f>
        <v>5628.119999999999</v>
      </c>
      <c r="Q162" s="20">
        <f>F162*3%</f>
        <v>190.35899999999998</v>
      </c>
      <c r="R162" s="20">
        <f>P162-Q162</f>
        <v>5437.7609999999986</v>
      </c>
      <c r="S162" s="19"/>
    </row>
    <row r="163" spans="2:19" ht="65.099999999999994" customHeight="1" x14ac:dyDescent="0.25">
      <c r="B163" s="23" t="s">
        <v>50</v>
      </c>
      <c r="C163" s="22" t="s">
        <v>165</v>
      </c>
      <c r="D163" s="20">
        <v>207.79</v>
      </c>
      <c r="E163" s="21">
        <v>15</v>
      </c>
      <c r="F163" s="20">
        <f>D163*E163</f>
        <v>3116.85</v>
      </c>
      <c r="G163" s="20"/>
      <c r="H163" s="20"/>
      <c r="I163" s="20"/>
      <c r="J163" s="20">
        <f>SUM(F163:I163)</f>
        <v>3116.85</v>
      </c>
      <c r="K163" s="20">
        <v>92.61</v>
      </c>
      <c r="L163" s="20">
        <f>F163*1.1875%</f>
        <v>37.012593750000001</v>
      </c>
      <c r="M163" s="20"/>
      <c r="N163" s="20">
        <f>F163*1%</f>
        <v>31.168499999999998</v>
      </c>
      <c r="O163" s="20">
        <f>SUM(K163:N163)</f>
        <v>160.79109374999999</v>
      </c>
      <c r="P163" s="20">
        <f>J163-O163</f>
        <v>2956.0589062499998</v>
      </c>
      <c r="Q163" s="20"/>
      <c r="R163" s="20">
        <f>P163-Q163</f>
        <v>2956.0589062499998</v>
      </c>
      <c r="S163" s="19"/>
    </row>
    <row r="164" spans="2:19" ht="65.099999999999994" customHeight="1" x14ac:dyDescent="0.25">
      <c r="B164" s="23" t="s">
        <v>50</v>
      </c>
      <c r="C164" s="22" t="s">
        <v>164</v>
      </c>
      <c r="D164" s="20">
        <v>207.79</v>
      </c>
      <c r="E164" s="21">
        <v>15</v>
      </c>
      <c r="F164" s="20">
        <f>D164*E164</f>
        <v>3116.85</v>
      </c>
      <c r="G164" s="20"/>
      <c r="H164" s="20"/>
      <c r="I164" s="20"/>
      <c r="J164" s="20">
        <f>SUM(F164:I164)</f>
        <v>3116.85</v>
      </c>
      <c r="K164" s="20">
        <v>92.61</v>
      </c>
      <c r="L164" s="20">
        <f>F164*1.1875%</f>
        <v>37.012593750000001</v>
      </c>
      <c r="M164" s="20"/>
      <c r="N164" s="20">
        <f>F164*1%</f>
        <v>31.168499999999998</v>
      </c>
      <c r="O164" s="20">
        <f>SUM(K164:N164)</f>
        <v>160.79109374999999</v>
      </c>
      <c r="P164" s="20">
        <f>J164-O164</f>
        <v>2956.0589062499998</v>
      </c>
      <c r="Q164" s="20"/>
      <c r="R164" s="20">
        <f>P164-Q164</f>
        <v>2956.0589062499998</v>
      </c>
      <c r="S164" s="19"/>
    </row>
    <row r="165" spans="2:19" ht="65.099999999999994" customHeight="1" x14ac:dyDescent="0.25">
      <c r="B165" s="23" t="s">
        <v>163</v>
      </c>
      <c r="C165" s="22" t="s">
        <v>162</v>
      </c>
      <c r="D165" s="20">
        <v>234.82</v>
      </c>
      <c r="E165" s="21">
        <v>15</v>
      </c>
      <c r="F165" s="20">
        <f>D165*E165</f>
        <v>3522.2999999999997</v>
      </c>
      <c r="G165" s="20"/>
      <c r="H165" s="20"/>
      <c r="I165" s="20"/>
      <c r="J165" s="20">
        <f>SUM(F165:I165)</f>
        <v>3522.2999999999997</v>
      </c>
      <c r="K165" s="20">
        <v>154.42451199999996</v>
      </c>
      <c r="L165" s="20">
        <f>F165*1.1875%</f>
        <v>41.827312499999998</v>
      </c>
      <c r="M165" s="20"/>
      <c r="N165" s="20">
        <f>F165*1%</f>
        <v>35.222999999999999</v>
      </c>
      <c r="O165" s="20">
        <f>SUM(K165:N165)</f>
        <v>231.47482449999995</v>
      </c>
      <c r="P165" s="20">
        <f>J165-O165</f>
        <v>3290.8251754999997</v>
      </c>
      <c r="Q165" s="20"/>
      <c r="R165" s="20">
        <f>P165-Q165</f>
        <v>3290.8251754999997</v>
      </c>
      <c r="S165" s="19"/>
    </row>
    <row r="166" spans="2:19" ht="65.099999999999994" customHeight="1" x14ac:dyDescent="0.3">
      <c r="B166" s="41"/>
      <c r="C166" s="40"/>
      <c r="D166" s="39"/>
      <c r="E166" s="38"/>
      <c r="F166" s="18">
        <f>SUM(F161:F165)</f>
        <v>25821.149999999998</v>
      </c>
      <c r="G166" s="18">
        <f>SUM(G161:G165)</f>
        <v>0</v>
      </c>
      <c r="H166" s="18">
        <f>SUM(H161:H165)</f>
        <v>0</v>
      </c>
      <c r="I166" s="18">
        <f>SUM(I161:I165)</f>
        <v>0</v>
      </c>
      <c r="J166" s="18">
        <f>SUM(J161:J165)</f>
        <v>25821.149999999998</v>
      </c>
      <c r="K166" s="18">
        <f>SUM(K161:K165)</f>
        <v>2494.8100960000002</v>
      </c>
      <c r="L166" s="18">
        <f>SUM(L161:L165)</f>
        <v>115.85249999999999</v>
      </c>
      <c r="M166" s="18">
        <f>SUM(M161:M165)</f>
        <v>0</v>
      </c>
      <c r="N166" s="18">
        <f>SUM(N161:N165)</f>
        <v>97.56</v>
      </c>
      <c r="O166" s="18">
        <f>SUM(O161:O165)</f>
        <v>2708.2225960000001</v>
      </c>
      <c r="P166" s="18">
        <f>SUM(P161:P165)</f>
        <v>23112.927403999998</v>
      </c>
      <c r="Q166" s="18">
        <f>SUM(Q161:Q165)</f>
        <v>579.15300000000002</v>
      </c>
      <c r="R166" s="18">
        <f>SUM(R161:R165)</f>
        <v>22533.774403999996</v>
      </c>
      <c r="S166" s="26"/>
    </row>
    <row r="167" spans="2:19" ht="65.099999999999994" customHeight="1" thickBot="1" x14ac:dyDescent="0.3">
      <c r="B167" s="41"/>
      <c r="C167" s="40"/>
      <c r="D167" s="39"/>
      <c r="E167" s="38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26"/>
    </row>
    <row r="168" spans="2:19" ht="65.099999999999994" customHeight="1" thickBot="1" x14ac:dyDescent="0.3">
      <c r="B168" s="47" t="s">
        <v>161</v>
      </c>
      <c r="C168" s="40"/>
      <c r="D168" s="39"/>
      <c r="E168" s="38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26"/>
    </row>
    <row r="169" spans="2:19" ht="65.099999999999994" customHeight="1" x14ac:dyDescent="0.25">
      <c r="B169" s="42" t="s">
        <v>160</v>
      </c>
      <c r="C169" s="22" t="s">
        <v>159</v>
      </c>
      <c r="D169" s="20">
        <v>299.95999999999998</v>
      </c>
      <c r="E169" s="21">
        <v>15</v>
      </c>
      <c r="F169" s="20">
        <f>D169*E169</f>
        <v>4499.3999999999996</v>
      </c>
      <c r="G169" s="20"/>
      <c r="H169" s="20"/>
      <c r="I169" s="20"/>
      <c r="J169" s="20">
        <f>SUM(F169:I169)</f>
        <v>4499.3999999999996</v>
      </c>
      <c r="K169" s="20">
        <v>380.48840000000001</v>
      </c>
      <c r="L169" s="20"/>
      <c r="M169" s="20"/>
      <c r="N169" s="20"/>
      <c r="O169" s="20">
        <f>SUM(K169:N169)</f>
        <v>380.48840000000001</v>
      </c>
      <c r="P169" s="20">
        <f>J169-O169</f>
        <v>4118.9115999999995</v>
      </c>
      <c r="Q169" s="20"/>
      <c r="R169" s="20">
        <f>P169-Q169</f>
        <v>4118.9115999999995</v>
      </c>
      <c r="S169" s="19"/>
    </row>
    <row r="170" spans="2:19" ht="65.099999999999994" customHeight="1" x14ac:dyDescent="0.25">
      <c r="B170" s="23" t="s">
        <v>158</v>
      </c>
      <c r="C170" s="22" t="s">
        <v>157</v>
      </c>
      <c r="D170" s="20">
        <v>291.93</v>
      </c>
      <c r="E170" s="21">
        <v>15</v>
      </c>
      <c r="F170" s="20">
        <f>D170*E170</f>
        <v>4378.95</v>
      </c>
      <c r="G170" s="20"/>
      <c r="H170" s="20"/>
      <c r="I170" s="20"/>
      <c r="J170" s="20">
        <f>SUM(F170:I170)</f>
        <v>4378.95</v>
      </c>
      <c r="K170" s="20">
        <v>361.21640000000002</v>
      </c>
      <c r="L170" s="20">
        <f>F170*1.1875%</f>
        <v>52.000031249999999</v>
      </c>
      <c r="M170" s="20"/>
      <c r="N170" s="20">
        <f>F170*1%</f>
        <v>43.789499999999997</v>
      </c>
      <c r="O170" s="20">
        <f>SUM(K170:N170)</f>
        <v>457.00593125</v>
      </c>
      <c r="P170" s="20">
        <f>J170-O170</f>
        <v>3921.94406875</v>
      </c>
      <c r="Q170" s="20"/>
      <c r="R170" s="20">
        <f>P170-Q170</f>
        <v>3921.94406875</v>
      </c>
      <c r="S170" s="19"/>
    </row>
    <row r="171" spans="2:19" ht="65.099999999999994" customHeight="1" x14ac:dyDescent="0.25">
      <c r="B171" s="23" t="s">
        <v>150</v>
      </c>
      <c r="C171" s="22" t="s">
        <v>156</v>
      </c>
      <c r="D171" s="20">
        <v>198.78</v>
      </c>
      <c r="E171" s="21">
        <v>15</v>
      </c>
      <c r="F171" s="20">
        <f>D171*E171</f>
        <v>2981.7</v>
      </c>
      <c r="G171" s="20"/>
      <c r="H171" s="20"/>
      <c r="I171" s="20"/>
      <c r="J171" s="20">
        <f>SUM(F171:I171)</f>
        <v>2981.7</v>
      </c>
      <c r="K171" s="20">
        <v>57.657231999999993</v>
      </c>
      <c r="L171" s="20" t="s">
        <v>44</v>
      </c>
      <c r="M171" s="20"/>
      <c r="N171" s="20">
        <f>F171*1%</f>
        <v>29.817</v>
      </c>
      <c r="O171" s="20">
        <f>SUM(K171:N171)</f>
        <v>87.474232000000001</v>
      </c>
      <c r="P171" s="20">
        <f>J171-O171</f>
        <v>2894.2257679999998</v>
      </c>
      <c r="Q171" s="20"/>
      <c r="R171" s="20">
        <f>P171-Q171</f>
        <v>2894.2257679999998</v>
      </c>
      <c r="S171" s="19"/>
    </row>
    <row r="172" spans="2:19" ht="65.099999999999994" customHeight="1" x14ac:dyDescent="0.25">
      <c r="B172" s="23" t="s">
        <v>155</v>
      </c>
      <c r="C172" s="22" t="s">
        <v>154</v>
      </c>
      <c r="D172" s="20">
        <v>144.08000000000001</v>
      </c>
      <c r="E172" s="21">
        <v>15</v>
      </c>
      <c r="F172" s="20">
        <f>D172*E172</f>
        <v>2161.2000000000003</v>
      </c>
      <c r="G172" s="20"/>
      <c r="H172" s="20"/>
      <c r="I172" s="20">
        <v>63.10263999999998</v>
      </c>
      <c r="J172" s="20">
        <f>SUM(F172:I172)</f>
        <v>2224.3026400000003</v>
      </c>
      <c r="K172" s="20"/>
      <c r="L172" s="20" t="s">
        <v>44</v>
      </c>
      <c r="M172" s="20"/>
      <c r="N172" s="20"/>
      <c r="O172" s="20">
        <f>SUM(K172:N172)</f>
        <v>0</v>
      </c>
      <c r="P172" s="20">
        <f>J172-O172</f>
        <v>2224.3026400000003</v>
      </c>
      <c r="Q172" s="20"/>
      <c r="R172" s="20">
        <f>P172-Q172</f>
        <v>2224.3026400000003</v>
      </c>
      <c r="S172" s="19"/>
    </row>
    <row r="173" spans="2:19" ht="65.099999999999994" customHeight="1" x14ac:dyDescent="0.25">
      <c r="B173" s="23" t="s">
        <v>150</v>
      </c>
      <c r="C173" s="22" t="s">
        <v>153</v>
      </c>
      <c r="D173" s="20">
        <v>190.67</v>
      </c>
      <c r="E173" s="21"/>
      <c r="F173" s="20">
        <f>D173*E173</f>
        <v>0</v>
      </c>
      <c r="G173" s="20"/>
      <c r="H173" s="20"/>
      <c r="I173" s="20"/>
      <c r="J173" s="20">
        <f>SUM(F173:I173)</f>
        <v>0</v>
      </c>
      <c r="K173" s="20"/>
      <c r="L173" s="20">
        <f>F173*1.1875%</f>
        <v>0</v>
      </c>
      <c r="M173" s="20"/>
      <c r="N173" s="20"/>
      <c r="O173" s="20">
        <f>SUM(K173:N173)</f>
        <v>0</v>
      </c>
      <c r="P173" s="20">
        <f>J173-O173</f>
        <v>0</v>
      </c>
      <c r="Q173" s="20"/>
      <c r="R173" s="20">
        <f>P173-Q173</f>
        <v>0</v>
      </c>
      <c r="S173" s="19"/>
    </row>
    <row r="174" spans="2:19" ht="65.099999999999994" customHeight="1" x14ac:dyDescent="0.25">
      <c r="B174" s="23" t="s">
        <v>150</v>
      </c>
      <c r="C174" s="22" t="s">
        <v>152</v>
      </c>
      <c r="D174" s="20">
        <v>173.96</v>
      </c>
      <c r="E174" s="21">
        <v>15</v>
      </c>
      <c r="F174" s="20">
        <f>D174*E174</f>
        <v>2609.4</v>
      </c>
      <c r="G174" s="20"/>
      <c r="H174" s="20"/>
      <c r="I174" s="20"/>
      <c r="J174" s="20">
        <f>SUM(F174:I174)</f>
        <v>2609.4</v>
      </c>
      <c r="K174" s="20">
        <v>2.15</v>
      </c>
      <c r="L174" s="20">
        <f>F174*1.1875%</f>
        <v>30.986625</v>
      </c>
      <c r="M174" s="20"/>
      <c r="N174" s="20"/>
      <c r="O174" s="20">
        <f>SUM(K174:N174)</f>
        <v>33.136625000000002</v>
      </c>
      <c r="P174" s="20">
        <f>J174-O174</f>
        <v>2576.263375</v>
      </c>
      <c r="Q174" s="20"/>
      <c r="R174" s="20">
        <f>P174-Q174</f>
        <v>2576.263375</v>
      </c>
      <c r="S174" s="19"/>
    </row>
    <row r="175" spans="2:19" ht="65.099999999999994" customHeight="1" x14ac:dyDescent="0.25">
      <c r="B175" s="23" t="s">
        <v>150</v>
      </c>
      <c r="C175" s="22" t="s">
        <v>151</v>
      </c>
      <c r="D175" s="20">
        <v>173.96</v>
      </c>
      <c r="E175" s="21">
        <v>15</v>
      </c>
      <c r="F175" s="20">
        <f>D175*E175</f>
        <v>2609.4</v>
      </c>
      <c r="G175" s="20"/>
      <c r="H175" s="20"/>
      <c r="I175" s="20"/>
      <c r="J175" s="20">
        <f>SUM(F175:I175)</f>
        <v>2609.4</v>
      </c>
      <c r="K175" s="20">
        <v>2.1509920000000022</v>
      </c>
      <c r="L175" s="20" t="s">
        <v>44</v>
      </c>
      <c r="M175" s="20"/>
      <c r="N175" s="20"/>
      <c r="O175" s="20">
        <f>SUM(K175:N175)</f>
        <v>2.1509920000000022</v>
      </c>
      <c r="P175" s="20">
        <f>J175-O175</f>
        <v>2607.2490080000002</v>
      </c>
      <c r="Q175" s="20"/>
      <c r="R175" s="20">
        <f>P175-Q175</f>
        <v>2607.2490080000002</v>
      </c>
      <c r="S175" s="19"/>
    </row>
    <row r="176" spans="2:19" ht="65.099999999999994" customHeight="1" x14ac:dyDescent="0.25">
      <c r="B176" s="23" t="s">
        <v>150</v>
      </c>
      <c r="C176" s="22" t="s">
        <v>149</v>
      </c>
      <c r="D176" s="20">
        <v>167.48</v>
      </c>
      <c r="E176" s="21">
        <v>15</v>
      </c>
      <c r="F176" s="20">
        <f>D176*E176</f>
        <v>2512.1999999999998</v>
      </c>
      <c r="G176" s="20"/>
      <c r="H176" s="20"/>
      <c r="I176" s="20">
        <v>8.4243680000000154</v>
      </c>
      <c r="J176" s="20">
        <f>SUM(F176:I176)</f>
        <v>2520.6243679999998</v>
      </c>
      <c r="K176" s="20"/>
      <c r="L176" s="20" t="s">
        <v>44</v>
      </c>
      <c r="M176" s="20"/>
      <c r="N176" s="20">
        <f>F176*1%</f>
        <v>25.122</v>
      </c>
      <c r="O176" s="20">
        <f>SUM(K176:N176)</f>
        <v>25.122</v>
      </c>
      <c r="P176" s="20">
        <f>J176-O176</f>
        <v>2495.5023679999999</v>
      </c>
      <c r="Q176" s="20"/>
      <c r="R176" s="20">
        <f>P176-Q176</f>
        <v>2495.5023679999999</v>
      </c>
      <c r="S176" s="19"/>
    </row>
    <row r="177" spans="2:19" ht="65.099999999999994" customHeight="1" x14ac:dyDescent="0.3">
      <c r="B177" s="41"/>
      <c r="C177" s="40"/>
      <c r="D177" s="39"/>
      <c r="E177" s="38"/>
      <c r="F177" s="18">
        <f>SUM(F169:F176)</f>
        <v>21752.250000000004</v>
      </c>
      <c r="G177" s="18">
        <f>SUM(G169:G176)</f>
        <v>0</v>
      </c>
      <c r="H177" s="18">
        <f>SUM(H169:H176)</f>
        <v>0</v>
      </c>
      <c r="I177" s="18">
        <f>SUM(I169:I176)</f>
        <v>71.527007999999995</v>
      </c>
      <c r="J177" s="18">
        <f>SUM(J169:J176)</f>
        <v>21823.777008000001</v>
      </c>
      <c r="K177" s="18">
        <f>SUM(K169:K176)</f>
        <v>803.66302399999995</v>
      </c>
      <c r="L177" s="18">
        <f>SUM(L169:L176)</f>
        <v>82.986656249999996</v>
      </c>
      <c r="M177" s="18">
        <f>SUM(M169:M176)</f>
        <v>0</v>
      </c>
      <c r="N177" s="18">
        <f>SUM(N169:N176)</f>
        <v>98.728499999999997</v>
      </c>
      <c r="O177" s="18">
        <f>SUM(O169:O176)</f>
        <v>985.3781802499999</v>
      </c>
      <c r="P177" s="18">
        <f>SUM(P169:P176)</f>
        <v>20838.398827749999</v>
      </c>
      <c r="Q177" s="18">
        <f>SUM(Q169:Q176)</f>
        <v>0</v>
      </c>
      <c r="R177" s="18">
        <f>SUM(R169:R176)</f>
        <v>20838.398827749999</v>
      </c>
      <c r="S177" s="26"/>
    </row>
    <row r="178" spans="2:19" ht="65.099999999999994" customHeight="1" thickBot="1" x14ac:dyDescent="0.3">
      <c r="B178" s="41"/>
      <c r="C178" s="40"/>
      <c r="D178" s="39"/>
      <c r="E178" s="38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26"/>
    </row>
    <row r="179" spans="2:19" ht="65.099999999999994" customHeight="1" thickBot="1" x14ac:dyDescent="0.3">
      <c r="B179" s="43" t="s">
        <v>148</v>
      </c>
      <c r="C179" s="40"/>
      <c r="D179" s="39"/>
      <c r="E179" s="38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26"/>
    </row>
    <row r="180" spans="2:19" ht="65.099999999999994" customHeight="1" x14ac:dyDescent="0.25">
      <c r="B180" s="42" t="s">
        <v>147</v>
      </c>
      <c r="C180" s="22" t="s">
        <v>146</v>
      </c>
      <c r="D180" s="20">
        <v>207.79</v>
      </c>
      <c r="E180" s="21">
        <v>15</v>
      </c>
      <c r="F180" s="20">
        <f>D180*E180</f>
        <v>3116.85</v>
      </c>
      <c r="G180" s="20"/>
      <c r="H180" s="20"/>
      <c r="I180" s="20"/>
      <c r="J180" s="20">
        <f>SUM(F180:I180)</f>
        <v>3116.85</v>
      </c>
      <c r="K180" s="20">
        <v>92.611551999999989</v>
      </c>
      <c r="L180" s="20">
        <f>F180*1.1875%</f>
        <v>37.012593750000001</v>
      </c>
      <c r="M180" s="20"/>
      <c r="N180" s="20">
        <f>F180*1%</f>
        <v>31.168499999999998</v>
      </c>
      <c r="O180" s="20">
        <f>SUM(K180:N180)</f>
        <v>160.79264574999999</v>
      </c>
      <c r="P180" s="20">
        <f>J180-O180</f>
        <v>2956.0573542500001</v>
      </c>
      <c r="Q180" s="20"/>
      <c r="R180" s="20">
        <f>P180-Q180</f>
        <v>2956.0573542500001</v>
      </c>
      <c r="S180" s="19"/>
    </row>
    <row r="181" spans="2:19" ht="65.099999999999994" customHeight="1" x14ac:dyDescent="0.3">
      <c r="B181" s="41"/>
      <c r="C181" s="40"/>
      <c r="D181" s="39"/>
      <c r="E181" s="38"/>
      <c r="F181" s="18">
        <f>SUM(F180)</f>
        <v>3116.85</v>
      </c>
      <c r="G181" s="18">
        <f>SUM(G180)</f>
        <v>0</v>
      </c>
      <c r="H181" s="18">
        <f>SUM(H180)</f>
        <v>0</v>
      </c>
      <c r="I181" s="18">
        <f>SUM(I180)</f>
        <v>0</v>
      </c>
      <c r="J181" s="18">
        <f>SUM(J180)</f>
        <v>3116.85</v>
      </c>
      <c r="K181" s="18">
        <f>SUM(K180)</f>
        <v>92.611551999999989</v>
      </c>
      <c r="L181" s="18">
        <f>SUM(L180)</f>
        <v>37.012593750000001</v>
      </c>
      <c r="M181" s="18">
        <f>SUM(M180)</f>
        <v>0</v>
      </c>
      <c r="N181" s="18">
        <f>SUM(N180)</f>
        <v>31.168499999999998</v>
      </c>
      <c r="O181" s="18">
        <f>SUM(O180)</f>
        <v>160.79264574999999</v>
      </c>
      <c r="P181" s="18">
        <f>SUM(P180)</f>
        <v>2956.0573542500001</v>
      </c>
      <c r="Q181" s="18">
        <f>SUM(Q180)</f>
        <v>0</v>
      </c>
      <c r="R181" s="18">
        <f>SUM(R180)</f>
        <v>2956.0573542500001</v>
      </c>
      <c r="S181" s="26"/>
    </row>
    <row r="182" spans="2:19" ht="65.099999999999994" customHeight="1" thickBot="1" x14ac:dyDescent="0.3">
      <c r="B182" s="41"/>
      <c r="C182" s="40"/>
      <c r="D182" s="39"/>
      <c r="E182" s="38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26"/>
    </row>
    <row r="183" spans="2:19" ht="65.099999999999994" customHeight="1" thickBot="1" x14ac:dyDescent="0.3">
      <c r="B183" s="43" t="s">
        <v>145</v>
      </c>
      <c r="C183" s="40"/>
      <c r="D183" s="39"/>
      <c r="E183" s="38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26"/>
    </row>
    <row r="184" spans="2:19" ht="65.099999999999994" customHeight="1" x14ac:dyDescent="0.25">
      <c r="B184" s="42" t="s">
        <v>143</v>
      </c>
      <c r="C184" s="22" t="s">
        <v>144</v>
      </c>
      <c r="D184" s="20">
        <v>239.8</v>
      </c>
      <c r="E184" s="21">
        <v>15</v>
      </c>
      <c r="F184" s="20">
        <f>D184*E184</f>
        <v>3597</v>
      </c>
      <c r="G184" s="20"/>
      <c r="H184" s="20"/>
      <c r="I184" s="20"/>
      <c r="J184" s="20">
        <f>SUM(F184:I184)</f>
        <v>3597</v>
      </c>
      <c r="K184" s="20">
        <v>162.55187199999997</v>
      </c>
      <c r="L184" s="20">
        <f>F184*1.1875%</f>
        <v>42.714375000000004</v>
      </c>
      <c r="M184" s="20"/>
      <c r="N184" s="20">
        <f>F184*1%</f>
        <v>35.97</v>
      </c>
      <c r="O184" s="20">
        <f>SUM(K184:N184)</f>
        <v>241.23624699999996</v>
      </c>
      <c r="P184" s="20">
        <f>J184-O184</f>
        <v>3355.7637530000002</v>
      </c>
      <c r="Q184" s="20"/>
      <c r="R184" s="20">
        <f>P184-Q184</f>
        <v>3355.7637530000002</v>
      </c>
      <c r="S184" s="19"/>
    </row>
    <row r="185" spans="2:19" ht="65.099999999999994" customHeight="1" x14ac:dyDescent="0.25">
      <c r="B185" s="23" t="s">
        <v>143</v>
      </c>
      <c r="C185" s="22" t="s">
        <v>142</v>
      </c>
      <c r="D185" s="20">
        <v>239.8</v>
      </c>
      <c r="E185" s="21">
        <v>15</v>
      </c>
      <c r="F185" s="20">
        <f>D185*E185</f>
        <v>3597</v>
      </c>
      <c r="G185" s="20"/>
      <c r="H185" s="20"/>
      <c r="I185" s="20"/>
      <c r="J185" s="20">
        <f>SUM(F185:I185)</f>
        <v>3597</v>
      </c>
      <c r="K185" s="20">
        <v>162.55000000000001</v>
      </c>
      <c r="L185" s="20">
        <f>F185*1.1875%</f>
        <v>42.714375000000004</v>
      </c>
      <c r="M185" s="20"/>
      <c r="N185" s="20">
        <f>F185*1%</f>
        <v>35.97</v>
      </c>
      <c r="O185" s="20">
        <f>SUM(K185:N185)</f>
        <v>241.23437500000003</v>
      </c>
      <c r="P185" s="20">
        <f>J185-O185</f>
        <v>3355.765625</v>
      </c>
      <c r="Q185" s="20"/>
      <c r="R185" s="20">
        <f>P185-Q185</f>
        <v>3355.765625</v>
      </c>
      <c r="S185" s="19"/>
    </row>
    <row r="186" spans="2:19" ht="65.099999999999994" customHeight="1" x14ac:dyDescent="0.25">
      <c r="B186" s="23" t="s">
        <v>141</v>
      </c>
      <c r="C186" s="22" t="s">
        <v>140</v>
      </c>
      <c r="D186" s="20">
        <v>260.05</v>
      </c>
      <c r="E186" s="21">
        <v>15</v>
      </c>
      <c r="F186" s="20">
        <f>D186*E186</f>
        <v>3900.75</v>
      </c>
      <c r="G186" s="20"/>
      <c r="H186" s="20"/>
      <c r="I186" s="20"/>
      <c r="J186" s="20">
        <f>SUM(F186:I186)</f>
        <v>3900.75</v>
      </c>
      <c r="K186" s="20">
        <v>302.99987199999998</v>
      </c>
      <c r="L186" s="20">
        <f>F186*1.1875%</f>
        <v>46.321406250000003</v>
      </c>
      <c r="M186" s="20"/>
      <c r="N186" s="20">
        <f>F186*1%</f>
        <v>39.0075</v>
      </c>
      <c r="O186" s="20">
        <f>SUM(K186:N186)</f>
        <v>388.32877824999997</v>
      </c>
      <c r="P186" s="20">
        <f>J186-O186</f>
        <v>3512.4212217499999</v>
      </c>
      <c r="Q186" s="20"/>
      <c r="R186" s="20">
        <f>P186-Q186</f>
        <v>3512.4212217499999</v>
      </c>
      <c r="S186" s="19"/>
    </row>
    <row r="187" spans="2:19" ht="65.099999999999994" customHeight="1" x14ac:dyDescent="0.25">
      <c r="B187" s="23" t="s">
        <v>139</v>
      </c>
      <c r="C187" s="22" t="s">
        <v>138</v>
      </c>
      <c r="D187" s="20">
        <v>201.7</v>
      </c>
      <c r="E187" s="21">
        <v>15</v>
      </c>
      <c r="F187" s="20">
        <f>D187*E187</f>
        <v>3025.5</v>
      </c>
      <c r="G187" s="20"/>
      <c r="H187" s="20"/>
      <c r="I187" s="20"/>
      <c r="J187" s="20">
        <f>SUM(F187:I187)</f>
        <v>3025.5</v>
      </c>
      <c r="K187" s="20">
        <v>62.422672000000006</v>
      </c>
      <c r="L187" s="20">
        <f>F187*1.1875%</f>
        <v>35.927812500000002</v>
      </c>
      <c r="M187" s="20"/>
      <c r="N187" s="20">
        <f>F187*1%</f>
        <v>30.254999999999999</v>
      </c>
      <c r="O187" s="20">
        <f>SUM(K187:N187)</f>
        <v>128.60548450000002</v>
      </c>
      <c r="P187" s="20">
        <f>J187-O187</f>
        <v>2896.8945155000001</v>
      </c>
      <c r="Q187" s="20"/>
      <c r="R187" s="20">
        <f>P187-Q187</f>
        <v>2896.8945155000001</v>
      </c>
      <c r="S187" s="19"/>
    </row>
    <row r="188" spans="2:19" ht="65.099999999999994" customHeight="1" x14ac:dyDescent="0.3">
      <c r="B188" s="41"/>
      <c r="C188" s="40"/>
      <c r="D188" s="39"/>
      <c r="E188" s="38"/>
      <c r="F188" s="18">
        <f>SUM(F184:F187)</f>
        <v>14120.25</v>
      </c>
      <c r="G188" s="18">
        <f>SUM(G184:G187)</f>
        <v>0</v>
      </c>
      <c r="H188" s="18">
        <f>SUM(H184:H187)</f>
        <v>0</v>
      </c>
      <c r="I188" s="18">
        <f>SUM(I184:I187)</f>
        <v>0</v>
      </c>
      <c r="J188" s="18">
        <f>SUM(J184:J187)</f>
        <v>14120.25</v>
      </c>
      <c r="K188" s="18">
        <f>SUM(K184:K187)</f>
        <v>690.52441599999997</v>
      </c>
      <c r="L188" s="18">
        <f>SUM(L184:L187)</f>
        <v>167.67796874999999</v>
      </c>
      <c r="M188" s="18">
        <f>SUM(M184:M187)</f>
        <v>0</v>
      </c>
      <c r="N188" s="18">
        <f>SUM(N184:N187)</f>
        <v>141.20249999999999</v>
      </c>
      <c r="O188" s="18">
        <f>SUM(O184:O187)</f>
        <v>999.40488474999995</v>
      </c>
      <c r="P188" s="18">
        <f>SUM(P184:P187)</f>
        <v>13120.84511525</v>
      </c>
      <c r="Q188" s="18">
        <f>SUM(Q184:Q187)</f>
        <v>0</v>
      </c>
      <c r="R188" s="18">
        <f>SUM(R184:R187)</f>
        <v>13120.84511525</v>
      </c>
      <c r="S188" s="26"/>
    </row>
    <row r="189" spans="2:19" ht="65.099999999999994" customHeight="1" thickBot="1" x14ac:dyDescent="0.3">
      <c r="B189" s="41"/>
      <c r="C189" s="40"/>
      <c r="D189" s="39"/>
      <c r="E189" s="38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26"/>
    </row>
    <row r="190" spans="2:19" ht="65.099999999999994" customHeight="1" thickBot="1" x14ac:dyDescent="0.3">
      <c r="B190" s="43" t="s">
        <v>137</v>
      </c>
      <c r="C190" s="40"/>
      <c r="D190" s="39"/>
      <c r="E190" s="38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26"/>
    </row>
    <row r="191" spans="2:19" ht="65.099999999999994" customHeight="1" x14ac:dyDescent="0.25">
      <c r="B191" s="42" t="s">
        <v>136</v>
      </c>
      <c r="C191" s="22" t="s">
        <v>135</v>
      </c>
      <c r="D191" s="20">
        <v>423.02</v>
      </c>
      <c r="E191" s="21">
        <v>15</v>
      </c>
      <c r="F191" s="20">
        <f>D191*E191</f>
        <v>6345.2999999999993</v>
      </c>
      <c r="G191" s="20"/>
      <c r="H191" s="20"/>
      <c r="I191" s="20"/>
      <c r="J191" s="20">
        <f>SUM(F191:I191)</f>
        <v>6345.2999999999993</v>
      </c>
      <c r="K191" s="20">
        <v>717.18170399999985</v>
      </c>
      <c r="L191" s="20"/>
      <c r="M191" s="20"/>
      <c r="N191" s="20"/>
      <c r="O191" s="20">
        <f>SUM(K191:N191)</f>
        <v>717.18170399999985</v>
      </c>
      <c r="P191" s="20">
        <f>J191-O191</f>
        <v>5628.1182959999996</v>
      </c>
      <c r="Q191" s="20">
        <f>F191*3%</f>
        <v>190.35899999999998</v>
      </c>
      <c r="R191" s="20">
        <f>P191-Q191</f>
        <v>5437.7592959999993</v>
      </c>
      <c r="S191" s="19"/>
    </row>
    <row r="192" spans="2:19" ht="65.099999999999994" customHeight="1" x14ac:dyDescent="0.25">
      <c r="B192" s="23" t="s">
        <v>134</v>
      </c>
      <c r="C192" s="22" t="s">
        <v>133</v>
      </c>
      <c r="D192" s="20">
        <v>271.06</v>
      </c>
      <c r="E192" s="21">
        <v>15</v>
      </c>
      <c r="F192" s="20">
        <f>D192*E192</f>
        <v>4065.9</v>
      </c>
      <c r="G192" s="20"/>
      <c r="H192" s="20"/>
      <c r="I192" s="20"/>
      <c r="J192" s="20">
        <f>SUM(F192:I192)</f>
        <v>4065.9</v>
      </c>
      <c r="K192" s="20">
        <v>320.96819199999999</v>
      </c>
      <c r="L192" s="20">
        <f>F192*1.1875%</f>
        <v>48.282562500000004</v>
      </c>
      <c r="M192" s="20"/>
      <c r="N192" s="20">
        <f>F192*1%</f>
        <v>40.658999999999999</v>
      </c>
      <c r="O192" s="20">
        <f>SUM(K192:N192)</f>
        <v>409.90975449999996</v>
      </c>
      <c r="P192" s="20">
        <f>J192-O192</f>
        <v>3655.9902455000001</v>
      </c>
      <c r="Q192" s="20"/>
      <c r="R192" s="20">
        <f>P192-Q192</f>
        <v>3655.9902455000001</v>
      </c>
      <c r="S192" s="19"/>
    </row>
    <row r="193" spans="2:19" ht="65.099999999999994" customHeight="1" x14ac:dyDescent="0.25">
      <c r="B193" s="23" t="s">
        <v>124</v>
      </c>
      <c r="C193" s="22" t="s">
        <v>132</v>
      </c>
      <c r="D193" s="20">
        <v>271.06</v>
      </c>
      <c r="E193" s="21">
        <v>15</v>
      </c>
      <c r="F193" s="20">
        <f>D193*E193</f>
        <v>4065.9</v>
      </c>
      <c r="G193" s="20"/>
      <c r="H193" s="20"/>
      <c r="I193" s="20"/>
      <c r="J193" s="20">
        <f>SUM(F193:I193)</f>
        <v>4065.9</v>
      </c>
      <c r="K193" s="20">
        <v>320.96800000000002</v>
      </c>
      <c r="L193" s="20">
        <f>F193*1.1875%</f>
        <v>48.282562500000004</v>
      </c>
      <c r="M193" s="20"/>
      <c r="N193" s="20">
        <f>F193*1%</f>
        <v>40.658999999999999</v>
      </c>
      <c r="O193" s="20">
        <f>SUM(K193:N193)</f>
        <v>409.90956249999999</v>
      </c>
      <c r="P193" s="20">
        <f>J193-O193</f>
        <v>3655.9904375000001</v>
      </c>
      <c r="Q193" s="20"/>
      <c r="R193" s="20">
        <f>P193-Q193</f>
        <v>3655.9904375000001</v>
      </c>
      <c r="S193" s="19"/>
    </row>
    <row r="194" spans="2:19" ht="65.099999999999994" customHeight="1" x14ac:dyDescent="0.25">
      <c r="B194" s="23" t="s">
        <v>117</v>
      </c>
      <c r="C194" s="22" t="s">
        <v>131</v>
      </c>
      <c r="D194" s="20">
        <v>207.79</v>
      </c>
      <c r="E194" s="21">
        <v>15</v>
      </c>
      <c r="F194" s="20">
        <f>D194*E194</f>
        <v>3116.85</v>
      </c>
      <c r="G194" s="20"/>
      <c r="H194" s="20"/>
      <c r="I194" s="20"/>
      <c r="J194" s="20">
        <f>SUM(F194:I194)</f>
        <v>3116.85</v>
      </c>
      <c r="K194" s="20">
        <v>92.61</v>
      </c>
      <c r="L194" s="20">
        <f>F194*1.1875%</f>
        <v>37.012593750000001</v>
      </c>
      <c r="M194" s="20"/>
      <c r="N194" s="20">
        <f>F194*1%</f>
        <v>31.168499999999998</v>
      </c>
      <c r="O194" s="20">
        <f>SUM(K194:N194)</f>
        <v>160.79109374999999</v>
      </c>
      <c r="P194" s="20">
        <f>J194-O194</f>
        <v>2956.0589062499998</v>
      </c>
      <c r="Q194" s="20"/>
      <c r="R194" s="20">
        <f>P194-Q194</f>
        <v>2956.0589062499998</v>
      </c>
      <c r="S194" s="19"/>
    </row>
    <row r="195" spans="2:19" ht="65.099999999999994" customHeight="1" x14ac:dyDescent="0.25">
      <c r="B195" s="23" t="s">
        <v>117</v>
      </c>
      <c r="C195" s="22" t="s">
        <v>130</v>
      </c>
      <c r="D195" s="20">
        <v>166.93</v>
      </c>
      <c r="E195" s="21">
        <v>15</v>
      </c>
      <c r="F195" s="20">
        <f>D195*E195</f>
        <v>2503.9500000000003</v>
      </c>
      <c r="G195" s="20"/>
      <c r="H195" s="20"/>
      <c r="I195" s="20">
        <v>9.3219679999999698</v>
      </c>
      <c r="J195" s="20">
        <f>SUM(F195:I195)</f>
        <v>2513.271968</v>
      </c>
      <c r="K195" s="20"/>
      <c r="L195" s="20">
        <f>F195*1.1875%</f>
        <v>29.734406250000003</v>
      </c>
      <c r="M195" s="20"/>
      <c r="N195" s="20">
        <f>F195*1%</f>
        <v>25.039500000000004</v>
      </c>
      <c r="O195" s="20">
        <f>SUM(K195:N195)</f>
        <v>54.77390625000001</v>
      </c>
      <c r="P195" s="20">
        <f>J195-O195</f>
        <v>2458.49806175</v>
      </c>
      <c r="Q195" s="20"/>
      <c r="R195" s="20">
        <f>P195-Q195</f>
        <v>2458.49806175</v>
      </c>
      <c r="S195" s="19"/>
    </row>
    <row r="196" spans="2:19" ht="65.099999999999994" customHeight="1" x14ac:dyDescent="0.25">
      <c r="B196" s="23" t="s">
        <v>129</v>
      </c>
      <c r="C196" s="22" t="s">
        <v>128</v>
      </c>
      <c r="D196" s="20">
        <v>180.72</v>
      </c>
      <c r="E196" s="21">
        <v>15</v>
      </c>
      <c r="F196" s="20">
        <f>D196*E196</f>
        <v>2710.8</v>
      </c>
      <c r="G196" s="20"/>
      <c r="H196" s="20"/>
      <c r="I196" s="20"/>
      <c r="J196" s="20">
        <f>SUM(F196:I196)</f>
        <v>2710.8</v>
      </c>
      <c r="K196" s="20">
        <v>28.183312000000029</v>
      </c>
      <c r="L196" s="20">
        <f>F196*1.1875%</f>
        <v>32.190750000000001</v>
      </c>
      <c r="M196" s="20"/>
      <c r="N196" s="20">
        <f>F196*1%</f>
        <v>27.108000000000004</v>
      </c>
      <c r="O196" s="20">
        <f>SUM(K196:N196)</f>
        <v>87.482062000000042</v>
      </c>
      <c r="P196" s="20">
        <f>J196-O196</f>
        <v>2623.3179380000001</v>
      </c>
      <c r="Q196" s="20"/>
      <c r="R196" s="20">
        <f>P196-Q196</f>
        <v>2623.3179380000001</v>
      </c>
      <c r="S196" s="19"/>
    </row>
    <row r="197" spans="2:19" ht="65.099999999999994" customHeight="1" x14ac:dyDescent="0.25">
      <c r="B197" s="23" t="s">
        <v>117</v>
      </c>
      <c r="C197" s="22" t="s">
        <v>127</v>
      </c>
      <c r="D197" s="20">
        <v>211.56</v>
      </c>
      <c r="E197" s="21">
        <v>15</v>
      </c>
      <c r="F197" s="20">
        <f>D197*E197</f>
        <v>3173.4</v>
      </c>
      <c r="G197" s="20"/>
      <c r="H197" s="20"/>
      <c r="I197" s="20"/>
      <c r="J197" s="20">
        <f>SUM(F197:I197)</f>
        <v>3173.4</v>
      </c>
      <c r="K197" s="20">
        <v>98.764192000000008</v>
      </c>
      <c r="L197" s="20">
        <f>F197*1.1875%</f>
        <v>37.684125000000002</v>
      </c>
      <c r="M197" s="20"/>
      <c r="N197" s="20">
        <f>F197*1%</f>
        <v>31.734000000000002</v>
      </c>
      <c r="O197" s="20">
        <f>SUM(K197:N197)</f>
        <v>168.18231700000001</v>
      </c>
      <c r="P197" s="20">
        <f>J197-O197</f>
        <v>3005.2176829999999</v>
      </c>
      <c r="Q197" s="20"/>
      <c r="R197" s="20">
        <f>P197-Q197</f>
        <v>3005.2176829999999</v>
      </c>
      <c r="S197" s="19"/>
    </row>
    <row r="198" spans="2:19" ht="65.099999999999994" customHeight="1" x14ac:dyDescent="0.25">
      <c r="B198" s="23" t="s">
        <v>124</v>
      </c>
      <c r="C198" s="22" t="s">
        <v>126</v>
      </c>
      <c r="D198" s="20">
        <v>210.12</v>
      </c>
      <c r="E198" s="21">
        <v>15</v>
      </c>
      <c r="F198" s="20">
        <f>D198*E198</f>
        <v>3151.8</v>
      </c>
      <c r="G198" s="20"/>
      <c r="H198" s="20"/>
      <c r="I198" s="20"/>
      <c r="J198" s="20">
        <f>SUM(F198:I198)</f>
        <v>3151.8</v>
      </c>
      <c r="K198" s="20">
        <v>96.414112000000017</v>
      </c>
      <c r="L198" s="20">
        <f>F198*1.1875%</f>
        <v>37.427625000000006</v>
      </c>
      <c r="M198" s="20"/>
      <c r="N198" s="20">
        <f>F198*1%</f>
        <v>31.518000000000004</v>
      </c>
      <c r="O198" s="20">
        <f>SUM(K198:N198)</f>
        <v>165.35973700000002</v>
      </c>
      <c r="P198" s="20">
        <f>J198-O198</f>
        <v>2986.440263</v>
      </c>
      <c r="Q198" s="20"/>
      <c r="R198" s="20">
        <f>P198-Q198</f>
        <v>2986.440263</v>
      </c>
      <c r="S198" s="19"/>
    </row>
    <row r="199" spans="2:19" ht="65.099999999999994" customHeight="1" x14ac:dyDescent="0.25">
      <c r="B199" s="23" t="s">
        <v>124</v>
      </c>
      <c r="C199" s="22" t="s">
        <v>125</v>
      </c>
      <c r="D199" s="20">
        <v>210.12</v>
      </c>
      <c r="E199" s="21">
        <v>15</v>
      </c>
      <c r="F199" s="20">
        <f>D199*E199</f>
        <v>3151.8</v>
      </c>
      <c r="G199" s="20"/>
      <c r="H199" s="20"/>
      <c r="I199" s="20"/>
      <c r="J199" s="20">
        <f>SUM(F199:I199)</f>
        <v>3151.8</v>
      </c>
      <c r="K199" s="20">
        <v>96.414000000000001</v>
      </c>
      <c r="L199" s="20">
        <f>F199*1.1875%</f>
        <v>37.427625000000006</v>
      </c>
      <c r="M199" s="20"/>
      <c r="N199" s="20">
        <f>F199*1%</f>
        <v>31.518000000000004</v>
      </c>
      <c r="O199" s="20">
        <f>SUM(K199:N199)</f>
        <v>165.35962500000002</v>
      </c>
      <c r="P199" s="20">
        <f>J199-O199</f>
        <v>2986.4403750000001</v>
      </c>
      <c r="Q199" s="20"/>
      <c r="R199" s="20">
        <f>P199-Q199</f>
        <v>2986.4403750000001</v>
      </c>
      <c r="S199" s="19"/>
    </row>
    <row r="200" spans="2:19" ht="65.099999999999994" customHeight="1" x14ac:dyDescent="0.25">
      <c r="B200" s="23" t="s">
        <v>124</v>
      </c>
      <c r="C200" s="22" t="s">
        <v>123</v>
      </c>
      <c r="D200" s="20">
        <v>253.09</v>
      </c>
      <c r="E200" s="21">
        <v>15</v>
      </c>
      <c r="F200" s="20">
        <f>D200*E200</f>
        <v>3796.35</v>
      </c>
      <c r="G200" s="20"/>
      <c r="H200" s="20"/>
      <c r="I200" s="20"/>
      <c r="J200" s="20">
        <f>SUM(F200:I200)</f>
        <v>3796.35</v>
      </c>
      <c r="K200" s="20">
        <v>291.64115199999998</v>
      </c>
      <c r="L200" s="20">
        <f>F200*1.1875%</f>
        <v>45.081656250000002</v>
      </c>
      <c r="M200" s="20"/>
      <c r="N200" s="20">
        <f>F200*1%</f>
        <v>37.963500000000003</v>
      </c>
      <c r="O200" s="20">
        <f>SUM(K200:N200)</f>
        <v>374.68630824999997</v>
      </c>
      <c r="P200" s="20">
        <f>J200-O200</f>
        <v>3421.66369175</v>
      </c>
      <c r="Q200" s="20"/>
      <c r="R200" s="20">
        <f>P200-Q200</f>
        <v>3421.66369175</v>
      </c>
      <c r="S200" s="19"/>
    </row>
    <row r="201" spans="2:19" ht="65.099999999999994" customHeight="1" x14ac:dyDescent="0.25">
      <c r="B201" s="23" t="s">
        <v>121</v>
      </c>
      <c r="C201" s="22" t="s">
        <v>122</v>
      </c>
      <c r="D201" s="20">
        <v>271.06</v>
      </c>
      <c r="E201" s="21">
        <v>15</v>
      </c>
      <c r="F201" s="20">
        <f>D201*E201</f>
        <v>4065.9</v>
      </c>
      <c r="G201" s="20"/>
      <c r="H201" s="20"/>
      <c r="I201" s="20"/>
      <c r="J201" s="20">
        <f>SUM(F201:I201)</f>
        <v>4065.9</v>
      </c>
      <c r="K201" s="20">
        <v>320.96819199999999</v>
      </c>
      <c r="L201" s="20">
        <f>F201*1.1875%</f>
        <v>48.282562500000004</v>
      </c>
      <c r="M201" s="20"/>
      <c r="N201" s="20">
        <f>F201*1%</f>
        <v>40.658999999999999</v>
      </c>
      <c r="O201" s="20">
        <f>SUM(K201:N201)</f>
        <v>409.90975449999996</v>
      </c>
      <c r="P201" s="20">
        <f>J201-O201</f>
        <v>3655.9902455000001</v>
      </c>
      <c r="Q201" s="20"/>
      <c r="R201" s="20">
        <f>P201-Q201</f>
        <v>3655.9902455000001</v>
      </c>
      <c r="S201" s="19"/>
    </row>
    <row r="202" spans="2:19" ht="65.099999999999994" customHeight="1" x14ac:dyDescent="0.25">
      <c r="B202" s="23" t="s">
        <v>121</v>
      </c>
      <c r="C202" s="22" t="s">
        <v>120</v>
      </c>
      <c r="D202" s="20">
        <v>271.06</v>
      </c>
      <c r="E202" s="21">
        <v>15</v>
      </c>
      <c r="F202" s="20">
        <f>D202*E202</f>
        <v>4065.9</v>
      </c>
      <c r="G202" s="20"/>
      <c r="H202" s="20"/>
      <c r="I202" s="20"/>
      <c r="J202" s="20">
        <f>SUM(F202:I202)</f>
        <v>4065.9</v>
      </c>
      <c r="K202" s="20">
        <v>320.96800000000002</v>
      </c>
      <c r="L202" s="20">
        <f>F202*1.1875%</f>
        <v>48.282562500000004</v>
      </c>
      <c r="M202" s="20"/>
      <c r="N202" s="20">
        <f>F202*1%</f>
        <v>40.658999999999999</v>
      </c>
      <c r="O202" s="20">
        <f>SUM(K202:N202)</f>
        <v>409.90956249999999</v>
      </c>
      <c r="P202" s="20">
        <f>J202-O202</f>
        <v>3655.9904375000001</v>
      </c>
      <c r="Q202" s="20"/>
      <c r="R202" s="20">
        <f>P202-Q202</f>
        <v>3655.9904375000001</v>
      </c>
      <c r="S202" s="19"/>
    </row>
    <row r="203" spans="2:19" ht="65.099999999999994" customHeight="1" x14ac:dyDescent="0.25">
      <c r="B203" s="23" t="s">
        <v>117</v>
      </c>
      <c r="C203" s="22" t="s">
        <v>119</v>
      </c>
      <c r="D203" s="20">
        <v>207.79</v>
      </c>
      <c r="E203" s="21">
        <v>15</v>
      </c>
      <c r="F203" s="20">
        <f>D203*E203</f>
        <v>3116.85</v>
      </c>
      <c r="G203" s="20"/>
      <c r="H203" s="20"/>
      <c r="I203" s="20"/>
      <c r="J203" s="20">
        <f>SUM(F203:I203)</f>
        <v>3116.85</v>
      </c>
      <c r="K203" s="20">
        <v>92.61</v>
      </c>
      <c r="L203" s="20">
        <f>F203*1.1875%</f>
        <v>37.012593750000001</v>
      </c>
      <c r="M203" s="20"/>
      <c r="N203" s="20">
        <f>F203*1%</f>
        <v>31.168499999999998</v>
      </c>
      <c r="O203" s="20">
        <f>SUM(K203:N203)</f>
        <v>160.79109374999999</v>
      </c>
      <c r="P203" s="20">
        <f>J203-O203</f>
        <v>2956.0589062499998</v>
      </c>
      <c r="Q203" s="20"/>
      <c r="R203" s="20">
        <f>P203-Q203</f>
        <v>2956.0589062499998</v>
      </c>
      <c r="S203" s="19"/>
    </row>
    <row r="204" spans="2:19" ht="65.099999999999994" customHeight="1" x14ac:dyDescent="0.25">
      <c r="B204" s="23" t="s">
        <v>117</v>
      </c>
      <c r="C204" s="22" t="s">
        <v>118</v>
      </c>
      <c r="D204" s="20">
        <v>211.56</v>
      </c>
      <c r="E204" s="21">
        <v>15</v>
      </c>
      <c r="F204" s="20">
        <f>D204*E204</f>
        <v>3173.4</v>
      </c>
      <c r="G204" s="20"/>
      <c r="H204" s="20"/>
      <c r="I204" s="20"/>
      <c r="J204" s="20">
        <f>SUM(F204:I204)</f>
        <v>3173.4</v>
      </c>
      <c r="K204" s="20">
        <v>98.76</v>
      </c>
      <c r="L204" s="20">
        <f>F204*1.1875%</f>
        <v>37.684125000000002</v>
      </c>
      <c r="M204" s="20"/>
      <c r="N204" s="20" t="s">
        <v>44</v>
      </c>
      <c r="O204" s="20">
        <f>SUM(K204:N204)</f>
        <v>136.44412500000001</v>
      </c>
      <c r="P204" s="20">
        <f>J204-O204</f>
        <v>3036.9558750000001</v>
      </c>
      <c r="Q204" s="20"/>
      <c r="R204" s="20">
        <f>P204-Q204</f>
        <v>3036.9558750000001</v>
      </c>
      <c r="S204" s="19"/>
    </row>
    <row r="205" spans="2:19" ht="65.099999999999994" customHeight="1" x14ac:dyDescent="0.25">
      <c r="B205" s="23" t="s">
        <v>117</v>
      </c>
      <c r="C205" s="22" t="s">
        <v>116</v>
      </c>
      <c r="D205" s="20">
        <v>211.56</v>
      </c>
      <c r="E205" s="21">
        <v>15</v>
      </c>
      <c r="F205" s="20">
        <f>D205*E205</f>
        <v>3173.4</v>
      </c>
      <c r="G205" s="20"/>
      <c r="H205" s="20"/>
      <c r="I205" s="20"/>
      <c r="J205" s="20">
        <f>SUM(F205:I205)</f>
        <v>3173.4</v>
      </c>
      <c r="K205" s="20">
        <v>98.76</v>
      </c>
      <c r="L205" s="20">
        <f>F205*1.1875%</f>
        <v>37.684125000000002</v>
      </c>
      <c r="M205" s="20"/>
      <c r="N205" s="20">
        <f>F205*1%</f>
        <v>31.734000000000002</v>
      </c>
      <c r="O205" s="20">
        <f>SUM(K205:N205)</f>
        <v>168.17812500000002</v>
      </c>
      <c r="P205" s="20">
        <f>J205-O205</f>
        <v>3005.2218750000002</v>
      </c>
      <c r="Q205" s="20"/>
      <c r="R205" s="20">
        <f>P205-Q205</f>
        <v>3005.2218750000002</v>
      </c>
      <c r="S205" s="19"/>
    </row>
    <row r="206" spans="2:19" ht="65.099999999999994" customHeight="1" x14ac:dyDescent="0.3">
      <c r="B206" s="41"/>
      <c r="C206" s="40"/>
      <c r="D206" s="39"/>
      <c r="E206" s="38"/>
      <c r="F206" s="18">
        <f>SUM(F191:F205)</f>
        <v>53677.5</v>
      </c>
      <c r="G206" s="18">
        <f>SUM(G191:G205)</f>
        <v>0</v>
      </c>
      <c r="H206" s="18">
        <f>SUM(H191:H205)</f>
        <v>0</v>
      </c>
      <c r="I206" s="18">
        <f>SUM(I191:I205)</f>
        <v>9.3219679999999698</v>
      </c>
      <c r="J206" s="18">
        <f>SUM(J191:J205)</f>
        <v>53686.821968000004</v>
      </c>
      <c r="K206" s="18">
        <f>SUM(K191:K205)</f>
        <v>2995.2108560000001</v>
      </c>
      <c r="L206" s="18">
        <f>SUM(L191:L205)</f>
        <v>562.06987500000002</v>
      </c>
      <c r="M206" s="18">
        <f>SUM(M191:M205)</f>
        <v>0</v>
      </c>
      <c r="N206" s="18">
        <f>SUM(N191:N205)</f>
        <v>441.58800000000002</v>
      </c>
      <c r="O206" s="18">
        <f>SUM(O191:O205)</f>
        <v>3998.868731</v>
      </c>
      <c r="P206" s="18">
        <f>SUM(P191:P205)</f>
        <v>49687.953236999994</v>
      </c>
      <c r="Q206" s="18">
        <f>SUM(Q191:Q205)</f>
        <v>190.35899999999998</v>
      </c>
      <c r="R206" s="18">
        <f>SUM(R191:R205)</f>
        <v>49497.594236999998</v>
      </c>
      <c r="S206" s="26"/>
    </row>
    <row r="207" spans="2:19" ht="65.099999999999994" customHeight="1" thickBot="1" x14ac:dyDescent="0.3">
      <c r="B207" s="41"/>
      <c r="C207" s="40"/>
      <c r="D207" s="39"/>
      <c r="E207" s="38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26"/>
    </row>
    <row r="208" spans="2:19" ht="65.099999999999994" customHeight="1" thickBot="1" x14ac:dyDescent="0.3">
      <c r="B208" s="43" t="s">
        <v>115</v>
      </c>
      <c r="C208" s="40"/>
      <c r="D208" s="39"/>
      <c r="E208" s="38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26"/>
    </row>
    <row r="209" spans="2:19" ht="65.099999999999994" customHeight="1" x14ac:dyDescent="0.25">
      <c r="B209" s="42" t="s">
        <v>114</v>
      </c>
      <c r="C209" s="22" t="s">
        <v>113</v>
      </c>
      <c r="D209" s="20">
        <v>228.65</v>
      </c>
      <c r="E209" s="21">
        <v>15</v>
      </c>
      <c r="F209" s="20">
        <f>D209*E209</f>
        <v>3429.75</v>
      </c>
      <c r="G209" s="20"/>
      <c r="H209" s="20"/>
      <c r="I209" s="20"/>
      <c r="J209" s="20">
        <f>SUM(F209:I209)</f>
        <v>3429.75</v>
      </c>
      <c r="K209" s="20">
        <v>126.65507199999999</v>
      </c>
      <c r="L209" s="20">
        <f>F209*1.1875%</f>
        <v>40.728281250000002</v>
      </c>
      <c r="M209" s="20"/>
      <c r="N209" s="20">
        <f>F209*1%</f>
        <v>34.297499999999999</v>
      </c>
      <c r="O209" s="20">
        <f>SUM(K209:N209)</f>
        <v>201.68085324999998</v>
      </c>
      <c r="P209" s="20">
        <f>J209-O209</f>
        <v>3228.0691467500001</v>
      </c>
      <c r="Q209" s="20"/>
      <c r="R209" s="20">
        <f>P209-Q209</f>
        <v>3228.0691467500001</v>
      </c>
      <c r="S209" s="19"/>
    </row>
    <row r="210" spans="2:19" ht="65.099999999999994" customHeight="1" x14ac:dyDescent="0.3">
      <c r="B210" s="41"/>
      <c r="C210" s="40"/>
      <c r="D210" s="39"/>
      <c r="E210" s="38"/>
      <c r="F210" s="18">
        <f>SUM(F209)</f>
        <v>3429.75</v>
      </c>
      <c r="G210" s="18">
        <f>SUM(G209)</f>
        <v>0</v>
      </c>
      <c r="H210" s="18">
        <f>SUM(H209)</f>
        <v>0</v>
      </c>
      <c r="I210" s="18">
        <f>SUM(I209)</f>
        <v>0</v>
      </c>
      <c r="J210" s="18">
        <f>SUM(J209)</f>
        <v>3429.75</v>
      </c>
      <c r="K210" s="18">
        <f>SUM(K209)</f>
        <v>126.65507199999999</v>
      </c>
      <c r="L210" s="18">
        <f>SUM(L209)</f>
        <v>40.728281250000002</v>
      </c>
      <c r="M210" s="18">
        <f>SUM(M209)</f>
        <v>0</v>
      </c>
      <c r="N210" s="18">
        <f>SUM(N209)</f>
        <v>34.297499999999999</v>
      </c>
      <c r="O210" s="18">
        <f>SUM(O209)</f>
        <v>201.68085324999998</v>
      </c>
      <c r="P210" s="18">
        <f>SUM(P209)</f>
        <v>3228.0691467500001</v>
      </c>
      <c r="Q210" s="18">
        <f>SUM(Q209)</f>
        <v>0</v>
      </c>
      <c r="R210" s="18">
        <f>SUM(R209)</f>
        <v>3228.0691467500001</v>
      </c>
      <c r="S210" s="26"/>
    </row>
    <row r="211" spans="2:19" ht="65.099999999999994" customHeight="1" thickBot="1" x14ac:dyDescent="0.3">
      <c r="B211" s="41"/>
      <c r="C211" s="40"/>
      <c r="D211" s="39"/>
      <c r="E211" s="38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26"/>
    </row>
    <row r="212" spans="2:19" ht="65.099999999999994" customHeight="1" thickBot="1" x14ac:dyDescent="0.3">
      <c r="B212" s="43" t="s">
        <v>112</v>
      </c>
      <c r="C212" s="40"/>
      <c r="D212" s="39"/>
      <c r="E212" s="38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26"/>
    </row>
    <row r="213" spans="2:19" ht="65.099999999999994" customHeight="1" x14ac:dyDescent="0.25">
      <c r="B213" s="42" t="s">
        <v>111</v>
      </c>
      <c r="C213" s="22" t="s">
        <v>110</v>
      </c>
      <c r="D213" s="20">
        <v>199.27</v>
      </c>
      <c r="E213" s="21">
        <v>15</v>
      </c>
      <c r="F213" s="20">
        <f>D213*E213</f>
        <v>2989.05</v>
      </c>
      <c r="G213" s="20"/>
      <c r="H213" s="20"/>
      <c r="I213" s="20"/>
      <c r="J213" s="20">
        <f>SUM(F213:I213)</f>
        <v>2989.05</v>
      </c>
      <c r="K213" s="20">
        <v>58.456912000000017</v>
      </c>
      <c r="L213" s="20">
        <f>F213*1.1875%</f>
        <v>35.494968750000005</v>
      </c>
      <c r="M213" s="20"/>
      <c r="N213" s="20">
        <f>F213*1%</f>
        <v>29.890500000000003</v>
      </c>
      <c r="O213" s="20">
        <f>SUM(K213:N213)</f>
        <v>123.84238075000002</v>
      </c>
      <c r="P213" s="20">
        <f>J213-O213</f>
        <v>2865.2076192500003</v>
      </c>
      <c r="Q213" s="20"/>
      <c r="R213" s="20">
        <f>P213-Q213</f>
        <v>2865.2076192500003</v>
      </c>
      <c r="S213" s="19"/>
    </row>
    <row r="214" spans="2:19" ht="65.099999999999994" customHeight="1" x14ac:dyDescent="0.25">
      <c r="B214" s="23" t="s">
        <v>109</v>
      </c>
      <c r="C214" s="22" t="s">
        <v>108</v>
      </c>
      <c r="D214" s="20">
        <v>252.17</v>
      </c>
      <c r="E214" s="21">
        <v>15</v>
      </c>
      <c r="F214" s="20">
        <f>D214*E214</f>
        <v>3782.5499999999997</v>
      </c>
      <c r="G214" s="20"/>
      <c r="H214" s="20"/>
      <c r="I214" s="20"/>
      <c r="J214" s="20">
        <f>SUM(F214:I214)</f>
        <v>3782.5499999999997</v>
      </c>
      <c r="K214" s="20">
        <v>290.13971199999992</v>
      </c>
      <c r="L214" s="20">
        <f>F214*1.1875%</f>
        <v>44.917781249999997</v>
      </c>
      <c r="M214" s="20"/>
      <c r="N214" s="20">
        <f>F214*1%</f>
        <v>37.825499999999998</v>
      </c>
      <c r="O214" s="20">
        <f>SUM(K214:N214)</f>
        <v>372.88299324999991</v>
      </c>
      <c r="P214" s="20">
        <f>J214-O214</f>
        <v>3409.6670067499999</v>
      </c>
      <c r="Q214" s="20"/>
      <c r="R214" s="20">
        <f>P214-Q214</f>
        <v>3409.6670067499999</v>
      </c>
      <c r="S214" s="19"/>
    </row>
    <row r="215" spans="2:19" ht="65.099999999999994" customHeight="1" x14ac:dyDescent="0.3">
      <c r="B215" s="41"/>
      <c r="C215" s="40"/>
      <c r="D215" s="39"/>
      <c r="E215" s="38"/>
      <c r="F215" s="18">
        <f>SUM(F213:F214)</f>
        <v>6771.6</v>
      </c>
      <c r="G215" s="18">
        <f>SUM(G213:G214)</f>
        <v>0</v>
      </c>
      <c r="H215" s="18">
        <f>SUM(H213:H214)</f>
        <v>0</v>
      </c>
      <c r="I215" s="18">
        <f>SUM(I213:I214)</f>
        <v>0</v>
      </c>
      <c r="J215" s="18">
        <f>SUM(J213:J214)</f>
        <v>6771.6</v>
      </c>
      <c r="K215" s="18">
        <f>SUM(K213:K214)</f>
        <v>348.59662399999991</v>
      </c>
      <c r="L215" s="18">
        <f>SUM(L213:L214)</f>
        <v>80.412750000000003</v>
      </c>
      <c r="M215" s="18">
        <f>SUM(M213:M214)</f>
        <v>0</v>
      </c>
      <c r="N215" s="18">
        <f>SUM(N213:N214)</f>
        <v>67.716000000000008</v>
      </c>
      <c r="O215" s="18">
        <f>SUM(O213:O214)</f>
        <v>496.72537399999993</v>
      </c>
      <c r="P215" s="18">
        <f>SUM(P213:P214)</f>
        <v>6274.8746260000007</v>
      </c>
      <c r="Q215" s="18">
        <f>SUM(Q213:Q214)</f>
        <v>0</v>
      </c>
      <c r="R215" s="18">
        <f>SUM(R213:R214)</f>
        <v>6274.8746260000007</v>
      </c>
      <c r="S215" s="26"/>
    </row>
    <row r="216" spans="2:19" ht="65.099999999999994" customHeight="1" thickBot="1" x14ac:dyDescent="0.3">
      <c r="B216" s="41"/>
      <c r="C216" s="40"/>
      <c r="D216" s="39"/>
      <c r="E216" s="38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26"/>
    </row>
    <row r="217" spans="2:19" ht="65.099999999999994" customHeight="1" thickBot="1" x14ac:dyDescent="0.3">
      <c r="B217" s="44" t="s">
        <v>107</v>
      </c>
      <c r="C217" s="40"/>
      <c r="D217" s="39"/>
      <c r="E217" s="38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26"/>
    </row>
    <row r="218" spans="2:19" ht="65.099999999999994" customHeight="1" thickBot="1" x14ac:dyDescent="0.3">
      <c r="B218" s="51"/>
      <c r="C218" s="40"/>
      <c r="D218" s="39"/>
      <c r="E218" s="38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26"/>
    </row>
    <row r="219" spans="2:19" ht="65.099999999999994" customHeight="1" thickBot="1" x14ac:dyDescent="0.3">
      <c r="B219" s="44" t="s">
        <v>106</v>
      </c>
      <c r="C219" s="40"/>
      <c r="D219" s="39"/>
      <c r="E219" s="38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26"/>
    </row>
    <row r="220" spans="2:19" ht="65.099999999999994" customHeight="1" x14ac:dyDescent="0.25">
      <c r="B220" s="42" t="s">
        <v>104</v>
      </c>
      <c r="C220" s="22" t="s">
        <v>105</v>
      </c>
      <c r="D220" s="20">
        <v>131.66999999999999</v>
      </c>
      <c r="E220" s="21">
        <v>15</v>
      </c>
      <c r="F220" s="20">
        <f>D220*E220</f>
        <v>1975.0499999999997</v>
      </c>
      <c r="G220" s="20"/>
      <c r="H220" s="20"/>
      <c r="I220" s="20">
        <v>75.01624000000001</v>
      </c>
      <c r="J220" s="20">
        <f>SUM(F220:I220)</f>
        <v>2050.0662399999997</v>
      </c>
      <c r="K220" s="20"/>
      <c r="L220" s="20">
        <f>F220*1.1875%</f>
        <v>23.453718749999997</v>
      </c>
      <c r="M220" s="20"/>
      <c r="N220" s="20">
        <f>F220*1%</f>
        <v>19.750499999999999</v>
      </c>
      <c r="O220" s="20">
        <f>SUM(K220:N220)</f>
        <v>43.204218749999995</v>
      </c>
      <c r="P220" s="20">
        <f>J220-O220</f>
        <v>2006.8620212499995</v>
      </c>
      <c r="Q220" s="20"/>
      <c r="R220" s="20">
        <f>P220-Q220</f>
        <v>2006.8620212499995</v>
      </c>
      <c r="S220" s="19"/>
    </row>
    <row r="221" spans="2:19" ht="65.099999999999994" customHeight="1" x14ac:dyDescent="0.25">
      <c r="B221" s="23" t="s">
        <v>104</v>
      </c>
      <c r="C221" s="22" t="s">
        <v>103</v>
      </c>
      <c r="D221" s="20">
        <v>219.32</v>
      </c>
      <c r="E221" s="21">
        <v>15</v>
      </c>
      <c r="F221" s="20">
        <f>D221*E221</f>
        <v>3289.7999999999997</v>
      </c>
      <c r="G221" s="20"/>
      <c r="H221" s="20"/>
      <c r="I221" s="20"/>
      <c r="J221" s="20">
        <f>SUM(F221:I221)</f>
        <v>3289.7999999999997</v>
      </c>
      <c r="K221" s="20">
        <v>111.42851199999998</v>
      </c>
      <c r="L221" s="20">
        <f>F221*1.1875%</f>
        <v>39.066375000000001</v>
      </c>
      <c r="M221" s="20"/>
      <c r="N221" s="20">
        <f>F221*1%</f>
        <v>32.897999999999996</v>
      </c>
      <c r="O221" s="20">
        <f>SUM(K221:N221)</f>
        <v>183.39288699999997</v>
      </c>
      <c r="P221" s="20">
        <f>J221-O221</f>
        <v>3106.4071129999998</v>
      </c>
      <c r="Q221" s="20"/>
      <c r="R221" s="20">
        <f>P221-Q221</f>
        <v>3106.4071129999998</v>
      </c>
      <c r="S221" s="19"/>
    </row>
    <row r="222" spans="2:19" ht="65.099999999999994" customHeight="1" x14ac:dyDescent="0.25">
      <c r="B222" s="23" t="s">
        <v>102</v>
      </c>
      <c r="C222" s="22" t="s">
        <v>101</v>
      </c>
      <c r="D222" s="20">
        <v>174.01</v>
      </c>
      <c r="E222" s="21">
        <v>15</v>
      </c>
      <c r="F222" s="20">
        <f>D222*E222</f>
        <v>2610.1499999999996</v>
      </c>
      <c r="G222" s="20"/>
      <c r="H222" s="20"/>
      <c r="I222" s="20"/>
      <c r="J222" s="20">
        <f>SUM(F222:I222)</f>
        <v>2610.1499999999996</v>
      </c>
      <c r="K222" s="20">
        <v>2.2325919999999542</v>
      </c>
      <c r="L222" s="20">
        <f>F222*1.1875%</f>
        <v>30.995531249999996</v>
      </c>
      <c r="M222" s="20"/>
      <c r="N222" s="20">
        <f>F222*1%</f>
        <v>26.101499999999998</v>
      </c>
      <c r="O222" s="20">
        <f>SUM(K222:N222)</f>
        <v>59.329623249999955</v>
      </c>
      <c r="P222" s="20">
        <f>J222-O222</f>
        <v>2550.8203767499995</v>
      </c>
      <c r="Q222" s="20"/>
      <c r="R222" s="20">
        <f>P222-Q222</f>
        <v>2550.8203767499995</v>
      </c>
      <c r="S222" s="19"/>
    </row>
    <row r="223" spans="2:19" ht="65.099999999999994" customHeight="1" x14ac:dyDescent="0.25">
      <c r="B223" s="23" t="s">
        <v>100</v>
      </c>
      <c r="C223" s="22" t="s">
        <v>99</v>
      </c>
      <c r="D223" s="20">
        <v>180.72</v>
      </c>
      <c r="E223" s="21">
        <v>15</v>
      </c>
      <c r="F223" s="20">
        <f>D223*E223</f>
        <v>2710.8</v>
      </c>
      <c r="G223" s="20"/>
      <c r="H223" s="20"/>
      <c r="I223" s="20"/>
      <c r="J223" s="20">
        <f>SUM(F223:I223)</f>
        <v>2710.8</v>
      </c>
      <c r="K223" s="20">
        <v>28.183312000000029</v>
      </c>
      <c r="L223" s="20">
        <f>F223*1.1875%</f>
        <v>32.190750000000001</v>
      </c>
      <c r="M223" s="20"/>
      <c r="N223" s="20">
        <f>F223*1%</f>
        <v>27.108000000000004</v>
      </c>
      <c r="O223" s="20">
        <f>SUM(K223:N223)</f>
        <v>87.482062000000042</v>
      </c>
      <c r="P223" s="20">
        <f>J223-O223</f>
        <v>2623.3179380000001</v>
      </c>
      <c r="Q223" s="20"/>
      <c r="R223" s="20">
        <f>P223-Q223</f>
        <v>2623.3179380000001</v>
      </c>
      <c r="S223" s="19"/>
    </row>
    <row r="224" spans="2:19" ht="65.099999999999994" customHeight="1" x14ac:dyDescent="0.3">
      <c r="B224" s="41"/>
      <c r="C224" s="40"/>
      <c r="D224" s="39"/>
      <c r="E224" s="38"/>
      <c r="F224" s="18">
        <f>SUM(F220:F223)</f>
        <v>10585.8</v>
      </c>
      <c r="G224" s="18">
        <f>SUM(G220:G223)</f>
        <v>0</v>
      </c>
      <c r="H224" s="18">
        <f>SUM(H220:H223)</f>
        <v>0</v>
      </c>
      <c r="I224" s="18">
        <f>SUM(I220:I223)</f>
        <v>75.01624000000001</v>
      </c>
      <c r="J224" s="18">
        <f>SUM(J220:J223)</f>
        <v>10660.81624</v>
      </c>
      <c r="K224" s="18">
        <f>SUM(K220:K223)</f>
        <v>141.84441599999997</v>
      </c>
      <c r="L224" s="18">
        <f>SUM(L220:L223)</f>
        <v>125.70637500000001</v>
      </c>
      <c r="M224" s="18">
        <f>SUM(M220:M223)</f>
        <v>0</v>
      </c>
      <c r="N224" s="18">
        <f>SUM(N220:N223)</f>
        <v>105.858</v>
      </c>
      <c r="O224" s="18">
        <f>SUM(O220:O223)</f>
        <v>373.40879099999995</v>
      </c>
      <c r="P224" s="18">
        <f>SUM(P220:P223)</f>
        <v>10287.407448999998</v>
      </c>
      <c r="Q224" s="18">
        <f>SUM(Q220:Q223)</f>
        <v>0</v>
      </c>
      <c r="R224" s="18">
        <f>SUM(R220:R223)</f>
        <v>10287.407448999998</v>
      </c>
      <c r="S224" s="26"/>
    </row>
    <row r="225" spans="2:19" ht="65.099999999999994" customHeight="1" thickBot="1" x14ac:dyDescent="0.3">
      <c r="B225" s="41"/>
      <c r="C225" s="40"/>
      <c r="D225" s="39"/>
      <c r="E225" s="38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26"/>
    </row>
    <row r="226" spans="2:19" ht="65.099999999999994" customHeight="1" thickBot="1" x14ac:dyDescent="0.3">
      <c r="B226" s="43" t="s">
        <v>98</v>
      </c>
      <c r="C226" s="40"/>
      <c r="D226" s="39"/>
      <c r="E226" s="38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26"/>
    </row>
    <row r="227" spans="2:19" ht="65.099999999999994" customHeight="1" x14ac:dyDescent="0.25">
      <c r="B227" s="42" t="s">
        <v>97</v>
      </c>
      <c r="C227" s="22" t="s">
        <v>96</v>
      </c>
      <c r="D227" s="20">
        <v>144.08000000000001</v>
      </c>
      <c r="E227" s="21">
        <v>15</v>
      </c>
      <c r="F227" s="20">
        <f>D227*E227</f>
        <v>2161.2000000000003</v>
      </c>
      <c r="G227" s="20"/>
      <c r="H227" s="20"/>
      <c r="I227" s="20">
        <v>63.10263999999998</v>
      </c>
      <c r="J227" s="20">
        <f>SUM(F227:I227)</f>
        <v>2224.3026400000003</v>
      </c>
      <c r="K227" s="20"/>
      <c r="L227" s="20"/>
      <c r="M227" s="20"/>
      <c r="N227" s="20"/>
      <c r="O227" s="20">
        <f>SUM(K227:N227)</f>
        <v>0</v>
      </c>
      <c r="P227" s="20">
        <f>J227-O227</f>
        <v>2224.3026400000003</v>
      </c>
      <c r="Q227" s="20"/>
      <c r="R227" s="20">
        <f>P227-Q227</f>
        <v>2224.3026400000003</v>
      </c>
      <c r="S227" s="19"/>
    </row>
    <row r="228" spans="2:19" ht="65.099999999999994" customHeight="1" x14ac:dyDescent="0.25">
      <c r="B228" s="23" t="s">
        <v>95</v>
      </c>
      <c r="C228" s="22" t="s">
        <v>94</v>
      </c>
      <c r="D228" s="20">
        <v>166.98</v>
      </c>
      <c r="E228" s="21">
        <v>15</v>
      </c>
      <c r="F228" s="20">
        <f>D228*E228</f>
        <v>2504.6999999999998</v>
      </c>
      <c r="G228" s="20"/>
      <c r="H228" s="20"/>
      <c r="I228" s="50">
        <v>9.2403680000000179</v>
      </c>
      <c r="J228" s="20">
        <f>SUM(F228:I228)</f>
        <v>2513.940368</v>
      </c>
      <c r="K228" s="20"/>
      <c r="L228" s="20"/>
      <c r="M228" s="20"/>
      <c r="N228" s="20">
        <f>F228*1%</f>
        <v>25.046999999999997</v>
      </c>
      <c r="O228" s="20">
        <f>SUM(K228:N228)</f>
        <v>25.046999999999997</v>
      </c>
      <c r="P228" s="20">
        <f>J228-O228</f>
        <v>2488.893368</v>
      </c>
      <c r="Q228" s="20"/>
      <c r="R228" s="20">
        <f>P228-Q228</f>
        <v>2488.893368</v>
      </c>
      <c r="S228" s="19"/>
    </row>
    <row r="229" spans="2:19" ht="65.099999999999994" customHeight="1" x14ac:dyDescent="0.25">
      <c r="B229" s="23" t="s">
        <v>93</v>
      </c>
      <c r="C229" s="22" t="s">
        <v>92</v>
      </c>
      <c r="D229" s="20">
        <v>198.78</v>
      </c>
      <c r="E229" s="21">
        <v>15</v>
      </c>
      <c r="F229" s="20">
        <f>D229*E229</f>
        <v>2981.7</v>
      </c>
      <c r="G229" s="20"/>
      <c r="H229" s="20"/>
      <c r="I229" s="20"/>
      <c r="J229" s="20">
        <f>SUM(F229:I229)</f>
        <v>2981.7</v>
      </c>
      <c r="K229" s="20">
        <v>57.657231999999993</v>
      </c>
      <c r="L229" s="20">
        <f>F229*1.1875%</f>
        <v>35.407687500000002</v>
      </c>
      <c r="M229" s="20"/>
      <c r="N229" s="20">
        <f>F229*1%</f>
        <v>29.817</v>
      </c>
      <c r="O229" s="20">
        <f>SUM(K229:N229)</f>
        <v>122.88191950000001</v>
      </c>
      <c r="P229" s="20">
        <f>J229-O229</f>
        <v>2858.8180804999997</v>
      </c>
      <c r="Q229" s="20"/>
      <c r="R229" s="20">
        <f>P229-Q229</f>
        <v>2858.8180804999997</v>
      </c>
      <c r="S229" s="19"/>
    </row>
    <row r="230" spans="2:19" ht="65.099999999999994" customHeight="1" x14ac:dyDescent="0.25">
      <c r="B230" s="23" t="s">
        <v>91</v>
      </c>
      <c r="C230" s="22" t="s">
        <v>90</v>
      </c>
      <c r="D230" s="20">
        <v>190.94</v>
      </c>
      <c r="E230" s="21">
        <v>15</v>
      </c>
      <c r="F230" s="20">
        <f>D230*E230</f>
        <v>2864.1</v>
      </c>
      <c r="G230" s="20"/>
      <c r="H230" s="20"/>
      <c r="I230" s="20"/>
      <c r="J230" s="20">
        <f>SUM(F230:I230)</f>
        <v>2864.1</v>
      </c>
      <c r="K230" s="20">
        <v>44.862351999999987</v>
      </c>
      <c r="L230" s="20"/>
      <c r="M230" s="20"/>
      <c r="N230" s="20"/>
      <c r="O230" s="20">
        <f>SUM(K230:N230)</f>
        <v>44.862351999999987</v>
      </c>
      <c r="P230" s="20">
        <f>J230-O230</f>
        <v>2819.2376479999998</v>
      </c>
      <c r="Q230" s="20"/>
      <c r="R230" s="20">
        <f>P230-Q230</f>
        <v>2819.2376479999998</v>
      </c>
      <c r="S230" s="19"/>
    </row>
    <row r="231" spans="2:19" ht="65.099999999999994" customHeight="1" x14ac:dyDescent="0.3">
      <c r="B231" s="41"/>
      <c r="C231" s="40"/>
      <c r="D231" s="39"/>
      <c r="E231" s="38"/>
      <c r="F231" s="18">
        <f>SUM(F227:F230)</f>
        <v>10511.699999999999</v>
      </c>
      <c r="G231" s="18">
        <f>SUM(G227:G230)</f>
        <v>0</v>
      </c>
      <c r="H231" s="18">
        <f>SUM(H227:H230)</f>
        <v>0</v>
      </c>
      <c r="I231" s="18">
        <f>SUM(I227:I230)</f>
        <v>72.343007999999998</v>
      </c>
      <c r="J231" s="18">
        <f>SUM(J227:J230)</f>
        <v>10584.043008000001</v>
      </c>
      <c r="K231" s="18">
        <f>SUM(K227:K230)</f>
        <v>102.51958399999998</v>
      </c>
      <c r="L231" s="18">
        <f>SUM(L227:L230)</f>
        <v>35.407687500000002</v>
      </c>
      <c r="M231" s="18">
        <f>SUM(M227:M230)</f>
        <v>0</v>
      </c>
      <c r="N231" s="18">
        <f>SUM(N227:N230)</f>
        <v>54.863999999999997</v>
      </c>
      <c r="O231" s="18">
        <f>SUM(O227:O230)</f>
        <v>192.79127149999999</v>
      </c>
      <c r="P231" s="18">
        <f>SUM(P227:P230)</f>
        <v>10391.2517365</v>
      </c>
      <c r="Q231" s="18">
        <f>SUM(Q227:Q230)</f>
        <v>0</v>
      </c>
      <c r="R231" s="18">
        <f>SUM(R227:R230)</f>
        <v>10391.2517365</v>
      </c>
      <c r="S231" s="26"/>
    </row>
    <row r="232" spans="2:19" ht="65.099999999999994" customHeight="1" thickBot="1" x14ac:dyDescent="0.3">
      <c r="B232" s="41"/>
      <c r="C232" s="40"/>
      <c r="D232" s="39"/>
      <c r="E232" s="38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26"/>
    </row>
    <row r="233" spans="2:19" ht="65.099999999999994" customHeight="1" thickBot="1" x14ac:dyDescent="0.3">
      <c r="B233" s="47" t="s">
        <v>89</v>
      </c>
      <c r="C233" s="40"/>
      <c r="D233" s="39"/>
      <c r="E233" s="38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26"/>
    </row>
    <row r="234" spans="2:19" ht="65.099999999999994" customHeight="1" x14ac:dyDescent="0.25">
      <c r="B234" s="49" t="s">
        <v>88</v>
      </c>
      <c r="C234" s="22" t="s">
        <v>87</v>
      </c>
      <c r="D234" s="20">
        <v>348.03</v>
      </c>
      <c r="E234" s="21">
        <v>15</v>
      </c>
      <c r="F234" s="20">
        <f>D234*E234</f>
        <v>5220.45</v>
      </c>
      <c r="G234" s="20"/>
      <c r="H234" s="20"/>
      <c r="I234" s="20"/>
      <c r="J234" s="20">
        <f>SUM(F234:I234)</f>
        <v>5220.45</v>
      </c>
      <c r="K234" s="20">
        <v>501.09348799999992</v>
      </c>
      <c r="L234" s="20">
        <f>F234*1.1875%</f>
        <v>61.992843749999999</v>
      </c>
      <c r="M234" s="20"/>
      <c r="N234" s="20">
        <f>F234*1%</f>
        <v>52.204499999999996</v>
      </c>
      <c r="O234" s="20">
        <f>SUM(K234:N234)</f>
        <v>615.29083174999982</v>
      </c>
      <c r="P234" s="20">
        <f>J234-O234</f>
        <v>4605.1591682500002</v>
      </c>
      <c r="Q234" s="20"/>
      <c r="R234" s="20">
        <f>P234-Q234</f>
        <v>4605.1591682500002</v>
      </c>
      <c r="S234" s="19"/>
    </row>
    <row r="235" spans="2:19" ht="65.099999999999994" customHeight="1" x14ac:dyDescent="0.25">
      <c r="B235" s="23" t="s">
        <v>86</v>
      </c>
      <c r="C235" s="22" t="s">
        <v>85</v>
      </c>
      <c r="D235" s="20">
        <v>210.12</v>
      </c>
      <c r="E235" s="21">
        <v>15</v>
      </c>
      <c r="F235" s="20">
        <f>D235*E235</f>
        <v>3151.8</v>
      </c>
      <c r="G235" s="20"/>
      <c r="H235" s="20"/>
      <c r="I235" s="20"/>
      <c r="J235" s="20">
        <f>SUM(F235:I235)</f>
        <v>3151.8</v>
      </c>
      <c r="K235" s="20">
        <v>96.414112000000017</v>
      </c>
      <c r="L235" s="20"/>
      <c r="M235" s="20"/>
      <c r="N235" s="20"/>
      <c r="O235" s="20">
        <f>SUM(K235:N235)</f>
        <v>96.414112000000017</v>
      </c>
      <c r="P235" s="20">
        <f>J235-O235</f>
        <v>3055.3858880000003</v>
      </c>
      <c r="Q235" s="20"/>
      <c r="R235" s="20">
        <f>P235-Q235</f>
        <v>3055.3858880000003</v>
      </c>
      <c r="S235" s="19"/>
    </row>
    <row r="236" spans="2:19" ht="65.099999999999994" customHeight="1" x14ac:dyDescent="0.3">
      <c r="B236" s="41"/>
      <c r="C236" s="40"/>
      <c r="D236" s="39"/>
      <c r="E236" s="38"/>
      <c r="F236" s="18">
        <f>SUM(F234:F235)</f>
        <v>8372.25</v>
      </c>
      <c r="G236" s="18">
        <f>SUM(G234:G235)</f>
        <v>0</v>
      </c>
      <c r="H236" s="18">
        <f>SUM(H234:H235)</f>
        <v>0</v>
      </c>
      <c r="I236" s="18">
        <f>SUM(I234:I235)</f>
        <v>0</v>
      </c>
      <c r="J236" s="18">
        <f>SUM(J234:J235)</f>
        <v>8372.25</v>
      </c>
      <c r="K236" s="18">
        <f>SUM(K234:K235)</f>
        <v>597.50759999999991</v>
      </c>
      <c r="L236" s="18">
        <f>SUM(L234:L235)</f>
        <v>61.992843749999999</v>
      </c>
      <c r="M236" s="18">
        <f>SUM(M234:M235)</f>
        <v>0</v>
      </c>
      <c r="N236" s="18">
        <f>SUM(N234:N235)</f>
        <v>52.204499999999996</v>
      </c>
      <c r="O236" s="18">
        <f>SUM(O234:O235)</f>
        <v>711.70494374999987</v>
      </c>
      <c r="P236" s="18">
        <f>SUM(P234:P235)</f>
        <v>7660.5450562500009</v>
      </c>
      <c r="Q236" s="18">
        <f>SUM(Q234:Q235)</f>
        <v>0</v>
      </c>
      <c r="R236" s="18">
        <f>SUM(R234:R235)</f>
        <v>7660.5450562500009</v>
      </c>
      <c r="S236" s="26"/>
    </row>
    <row r="237" spans="2:19" ht="65.099999999999994" customHeight="1" thickBot="1" x14ac:dyDescent="0.3">
      <c r="B237" s="41"/>
      <c r="C237" s="40"/>
      <c r="D237" s="39"/>
      <c r="E237" s="38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26"/>
    </row>
    <row r="238" spans="2:19" ht="65.099999999999994" customHeight="1" thickBot="1" x14ac:dyDescent="0.3">
      <c r="B238" s="44" t="s">
        <v>84</v>
      </c>
      <c r="C238" s="40"/>
      <c r="D238" s="39"/>
      <c r="E238" s="38"/>
      <c r="F238" s="39"/>
      <c r="G238" s="39"/>
      <c r="H238" s="39"/>
      <c r="I238" s="39"/>
      <c r="J238" s="39"/>
      <c r="K238" s="48"/>
      <c r="L238" s="39"/>
      <c r="M238" s="39"/>
      <c r="N238" s="39"/>
      <c r="O238" s="39"/>
      <c r="P238" s="39"/>
      <c r="Q238" s="39"/>
      <c r="R238" s="39"/>
      <c r="S238" s="26"/>
    </row>
    <row r="239" spans="2:19" ht="65.099999999999994" customHeight="1" x14ac:dyDescent="0.25">
      <c r="B239" s="42" t="s">
        <v>83</v>
      </c>
      <c r="C239" s="22" t="s">
        <v>82</v>
      </c>
      <c r="D239" s="20">
        <v>210.12</v>
      </c>
      <c r="E239" s="21">
        <v>15</v>
      </c>
      <c r="F239" s="20">
        <f>D239*E239</f>
        <v>3151.8</v>
      </c>
      <c r="G239" s="20"/>
      <c r="H239" s="20"/>
      <c r="I239" s="20"/>
      <c r="J239" s="20">
        <f>SUM(F239:I239)</f>
        <v>3151.8</v>
      </c>
      <c r="K239" s="20">
        <v>96.414112000000017</v>
      </c>
      <c r="L239" s="20">
        <f>F239*1.1875%</f>
        <v>37.427625000000006</v>
      </c>
      <c r="M239" s="20"/>
      <c r="N239" s="20">
        <f>F239*1%</f>
        <v>31.518000000000004</v>
      </c>
      <c r="O239" s="20">
        <f>SUM(K239:N239)</f>
        <v>165.35973700000002</v>
      </c>
      <c r="P239" s="20">
        <f>J239-O239</f>
        <v>2986.440263</v>
      </c>
      <c r="Q239" s="20"/>
      <c r="R239" s="20">
        <f>P239-Q239</f>
        <v>2986.440263</v>
      </c>
      <c r="S239" s="19"/>
    </row>
    <row r="240" spans="2:19" ht="65.099999999999994" customHeight="1" x14ac:dyDescent="0.25">
      <c r="B240" s="23" t="s">
        <v>70</v>
      </c>
      <c r="C240" s="22" t="s">
        <v>81</v>
      </c>
      <c r="D240" s="20">
        <v>190.94</v>
      </c>
      <c r="E240" s="21">
        <v>15</v>
      </c>
      <c r="F240" s="20">
        <f>D240*E240</f>
        <v>2864.1</v>
      </c>
      <c r="G240" s="20"/>
      <c r="H240" s="20"/>
      <c r="I240" s="20"/>
      <c r="J240" s="20">
        <f>SUM(F240:I240)</f>
        <v>2864.1</v>
      </c>
      <c r="K240" s="20">
        <v>44.86</v>
      </c>
      <c r="L240" s="20" t="s">
        <v>44</v>
      </c>
      <c r="M240" s="20"/>
      <c r="N240" s="20" t="s">
        <v>44</v>
      </c>
      <c r="O240" s="20">
        <f>SUM(K240:N240)</f>
        <v>44.86</v>
      </c>
      <c r="P240" s="20">
        <f>J240-O240</f>
        <v>2819.24</v>
      </c>
      <c r="Q240" s="20"/>
      <c r="R240" s="20">
        <f>P240-Q240</f>
        <v>2819.24</v>
      </c>
      <c r="S240" s="19"/>
    </row>
    <row r="241" spans="2:19" ht="65.099999999999994" customHeight="1" x14ac:dyDescent="0.25">
      <c r="B241" s="23" t="s">
        <v>70</v>
      </c>
      <c r="C241" s="22" t="s">
        <v>80</v>
      </c>
      <c r="D241" s="20">
        <v>190.94</v>
      </c>
      <c r="E241" s="21">
        <v>15</v>
      </c>
      <c r="F241" s="20">
        <f>D241*E241</f>
        <v>2864.1</v>
      </c>
      <c r="G241" s="20"/>
      <c r="H241" s="20"/>
      <c r="I241" s="20"/>
      <c r="J241" s="20">
        <f>SUM(F241:I241)</f>
        <v>2864.1</v>
      </c>
      <c r="K241" s="20">
        <v>44.86</v>
      </c>
      <c r="L241" s="20" t="s">
        <v>44</v>
      </c>
      <c r="M241" s="20"/>
      <c r="N241" s="20">
        <f>F241*1%</f>
        <v>28.640999999999998</v>
      </c>
      <c r="O241" s="20">
        <f>SUM(K241:N241)</f>
        <v>73.501000000000005</v>
      </c>
      <c r="P241" s="20">
        <f>J241-O241</f>
        <v>2790.5989999999997</v>
      </c>
      <c r="Q241" s="20"/>
      <c r="R241" s="20">
        <f>P241-Q241</f>
        <v>2790.5989999999997</v>
      </c>
      <c r="S241" s="19"/>
    </row>
    <row r="242" spans="2:19" ht="65.099999999999994" customHeight="1" x14ac:dyDescent="0.25">
      <c r="B242" s="23" t="s">
        <v>70</v>
      </c>
      <c r="C242" s="22" t="s">
        <v>79</v>
      </c>
      <c r="D242" s="20">
        <v>190.94</v>
      </c>
      <c r="E242" s="21">
        <v>15</v>
      </c>
      <c r="F242" s="20">
        <f>D242*E242</f>
        <v>2864.1</v>
      </c>
      <c r="G242" s="20"/>
      <c r="H242" s="20"/>
      <c r="I242" s="20"/>
      <c r="J242" s="20">
        <f>SUM(F242:I242)</f>
        <v>2864.1</v>
      </c>
      <c r="K242" s="20">
        <v>44.86</v>
      </c>
      <c r="L242" s="20">
        <f>F242*1.1875%</f>
        <v>34.011187499999998</v>
      </c>
      <c r="M242" s="20"/>
      <c r="N242" s="20">
        <f>F242*1%</f>
        <v>28.640999999999998</v>
      </c>
      <c r="O242" s="20">
        <f>SUM(K242:N242)</f>
        <v>107.51218749999998</v>
      </c>
      <c r="P242" s="20">
        <f>J242-O242</f>
        <v>2756.5878124999999</v>
      </c>
      <c r="Q242" s="20"/>
      <c r="R242" s="20">
        <f>P242-Q242</f>
        <v>2756.5878124999999</v>
      </c>
      <c r="S242" s="19"/>
    </row>
    <row r="243" spans="2:19" ht="65.099999999999994" customHeight="1" x14ac:dyDescent="0.25">
      <c r="B243" s="23" t="s">
        <v>77</v>
      </c>
      <c r="C243" s="22" t="s">
        <v>78</v>
      </c>
      <c r="D243" s="20">
        <v>225.89</v>
      </c>
      <c r="E243" s="21">
        <v>15</v>
      </c>
      <c r="F243" s="20">
        <f>D243*E243</f>
        <v>3388.35</v>
      </c>
      <c r="G243" s="20"/>
      <c r="H243" s="20"/>
      <c r="I243" s="20"/>
      <c r="J243" s="20">
        <f>SUM(F243:I243)</f>
        <v>3388.35</v>
      </c>
      <c r="K243" s="20">
        <v>122.15075199999998</v>
      </c>
      <c r="L243" s="20">
        <f>F243*1.1875%</f>
        <v>40.236656250000003</v>
      </c>
      <c r="M243" s="20"/>
      <c r="N243" s="20">
        <f>F243*1%</f>
        <v>33.883499999999998</v>
      </c>
      <c r="O243" s="20">
        <f>SUM(K243:N243)</f>
        <v>196.27090824999999</v>
      </c>
      <c r="P243" s="20">
        <f>J243-O243</f>
        <v>3192.0790917499999</v>
      </c>
      <c r="Q243" s="20"/>
      <c r="R243" s="20">
        <f>P243-Q243</f>
        <v>3192.0790917499999</v>
      </c>
      <c r="S243" s="19"/>
    </row>
    <row r="244" spans="2:19" ht="65.099999999999994" customHeight="1" x14ac:dyDescent="0.25">
      <c r="B244" s="23" t="s">
        <v>77</v>
      </c>
      <c r="C244" s="22" t="s">
        <v>76</v>
      </c>
      <c r="D244" s="20">
        <v>225.89</v>
      </c>
      <c r="E244" s="21">
        <v>15</v>
      </c>
      <c r="F244" s="20">
        <f>D244*E244</f>
        <v>3388.35</v>
      </c>
      <c r="G244" s="20"/>
      <c r="H244" s="20"/>
      <c r="I244" s="20"/>
      <c r="J244" s="20">
        <f>SUM(F244:I244)</f>
        <v>3388.35</v>
      </c>
      <c r="K244" s="20">
        <v>122.15075199999998</v>
      </c>
      <c r="L244" s="20">
        <f>F244*1.1875%</f>
        <v>40.236656250000003</v>
      </c>
      <c r="M244" s="20"/>
      <c r="N244" s="20">
        <f>F244*1%</f>
        <v>33.883499999999998</v>
      </c>
      <c r="O244" s="20">
        <f>SUM(K244:N244)</f>
        <v>196.27090824999999</v>
      </c>
      <c r="P244" s="20">
        <f>J244-O244</f>
        <v>3192.0790917499999</v>
      </c>
      <c r="Q244" s="20"/>
      <c r="R244" s="20">
        <f>P244-Q244</f>
        <v>3192.0790917499999</v>
      </c>
      <c r="S244" s="19"/>
    </row>
    <row r="245" spans="2:19" ht="65.099999999999994" customHeight="1" x14ac:dyDescent="0.25">
      <c r="B245" s="23" t="s">
        <v>75</v>
      </c>
      <c r="C245" s="22" t="s">
        <v>74</v>
      </c>
      <c r="D245" s="20">
        <v>225.89</v>
      </c>
      <c r="E245" s="21">
        <v>15</v>
      </c>
      <c r="F245" s="20">
        <f>D245*E245</f>
        <v>3388.35</v>
      </c>
      <c r="G245" s="20"/>
      <c r="H245" s="20"/>
      <c r="I245" s="20"/>
      <c r="J245" s="20">
        <f>SUM(F245:I245)</f>
        <v>3388.35</v>
      </c>
      <c r="K245" s="20">
        <v>122.15075199999998</v>
      </c>
      <c r="L245" s="20">
        <f>F245*1.1875%</f>
        <v>40.236656250000003</v>
      </c>
      <c r="M245" s="20"/>
      <c r="N245" s="20">
        <f>F245*1%</f>
        <v>33.883499999999998</v>
      </c>
      <c r="O245" s="20">
        <f>SUM(K245:N245)</f>
        <v>196.27090824999999</v>
      </c>
      <c r="P245" s="20">
        <f>J245-O245</f>
        <v>3192.0790917499999</v>
      </c>
      <c r="Q245" s="20"/>
      <c r="R245" s="20">
        <f>P245-Q245</f>
        <v>3192.0790917499999</v>
      </c>
      <c r="S245" s="19"/>
    </row>
    <row r="246" spans="2:19" ht="65.099999999999994" customHeight="1" x14ac:dyDescent="0.25">
      <c r="B246" s="23" t="s">
        <v>72</v>
      </c>
      <c r="C246" s="22" t="s">
        <v>73</v>
      </c>
      <c r="D246" s="20">
        <v>187.9</v>
      </c>
      <c r="E246" s="21">
        <v>15</v>
      </c>
      <c r="F246" s="20">
        <f>D246*E246</f>
        <v>2818.5</v>
      </c>
      <c r="G246" s="20"/>
      <c r="H246" s="20"/>
      <c r="I246" s="20"/>
      <c r="J246" s="20">
        <f>SUM(F246:I246)</f>
        <v>2818.5</v>
      </c>
      <c r="K246" s="20">
        <v>39.9</v>
      </c>
      <c r="L246" s="20">
        <f>F246*1.1875%</f>
        <v>33.469687499999999</v>
      </c>
      <c r="M246" s="20"/>
      <c r="N246" s="20">
        <f>F246*1%</f>
        <v>28.185000000000002</v>
      </c>
      <c r="O246" s="20">
        <f>SUM(K246:N246)</f>
        <v>101.5546875</v>
      </c>
      <c r="P246" s="20">
        <f>J246-O246</f>
        <v>2716.9453125</v>
      </c>
      <c r="Q246" s="20"/>
      <c r="R246" s="20">
        <f>P246-Q246</f>
        <v>2716.9453125</v>
      </c>
      <c r="S246" s="19"/>
    </row>
    <row r="247" spans="2:19" ht="65.099999999999994" customHeight="1" x14ac:dyDescent="0.25">
      <c r="B247" s="23" t="s">
        <v>72</v>
      </c>
      <c r="C247" s="22" t="s">
        <v>71</v>
      </c>
      <c r="D247" s="20">
        <v>165.32</v>
      </c>
      <c r="E247" s="21">
        <v>15</v>
      </c>
      <c r="F247" s="20">
        <f>D247*E247</f>
        <v>2479.7999999999997</v>
      </c>
      <c r="G247" s="20"/>
      <c r="H247" s="20"/>
      <c r="I247" s="20">
        <v>11.949488000000031</v>
      </c>
      <c r="J247" s="20">
        <f>SUM(F247:I247)</f>
        <v>2491.7494879999999</v>
      </c>
      <c r="K247" s="20"/>
      <c r="L247" s="20">
        <f>F247*1.1875%</f>
        <v>29.447624999999999</v>
      </c>
      <c r="M247" s="20"/>
      <c r="N247" s="20">
        <f>F247*1%</f>
        <v>24.797999999999998</v>
      </c>
      <c r="O247" s="20">
        <f>SUM(K247:N247)</f>
        <v>54.245624999999997</v>
      </c>
      <c r="P247" s="20">
        <f>J247-O247</f>
        <v>2437.5038629999999</v>
      </c>
      <c r="Q247" s="20"/>
      <c r="R247" s="20">
        <f>P247-Q247</f>
        <v>2437.5038629999999</v>
      </c>
      <c r="S247" s="19"/>
    </row>
    <row r="248" spans="2:19" ht="65.099999999999994" customHeight="1" x14ac:dyDescent="0.25">
      <c r="B248" s="23" t="s">
        <v>70</v>
      </c>
      <c r="C248" s="22" t="s">
        <v>69</v>
      </c>
      <c r="D248" s="20">
        <v>190.94</v>
      </c>
      <c r="E248" s="21">
        <v>15</v>
      </c>
      <c r="F248" s="20">
        <f>D248*E248</f>
        <v>2864.1</v>
      </c>
      <c r="G248" s="20"/>
      <c r="H248" s="20"/>
      <c r="I248" s="20"/>
      <c r="J248" s="20">
        <f>SUM(F248:I248)</f>
        <v>2864.1</v>
      </c>
      <c r="K248" s="20">
        <v>44.86</v>
      </c>
      <c r="L248" s="20">
        <f>F248*1.1875%</f>
        <v>34.011187499999998</v>
      </c>
      <c r="M248" s="20"/>
      <c r="N248" s="20">
        <f>F248*1%</f>
        <v>28.640999999999998</v>
      </c>
      <c r="O248" s="20">
        <f>SUM(K248:N248)</f>
        <v>107.51218749999998</v>
      </c>
      <c r="P248" s="20">
        <f>J248-O248</f>
        <v>2756.5878124999999</v>
      </c>
      <c r="Q248" s="20"/>
      <c r="R248" s="20">
        <f>P248-Q248</f>
        <v>2756.5878124999999</v>
      </c>
      <c r="S248" s="19"/>
    </row>
    <row r="249" spans="2:19" ht="65.099999999999994" customHeight="1" x14ac:dyDescent="0.3">
      <c r="B249" s="41"/>
      <c r="C249" s="40"/>
      <c r="D249" s="39"/>
      <c r="E249" s="38"/>
      <c r="F249" s="18">
        <f>SUM(F239:F248)</f>
        <v>30071.549999999996</v>
      </c>
      <c r="G249" s="18">
        <f>SUM(G239:G248)</f>
        <v>0</v>
      </c>
      <c r="H249" s="18">
        <f>SUM(H239:H248)</f>
        <v>0</v>
      </c>
      <c r="I249" s="18">
        <f>SUM(I239:I248)</f>
        <v>11.949488000000031</v>
      </c>
      <c r="J249" s="18">
        <f>SUM(J239:J248)</f>
        <v>30083.499487999998</v>
      </c>
      <c r="K249" s="18">
        <f>SUM(K239:K248)</f>
        <v>682.206368</v>
      </c>
      <c r="L249" s="18">
        <f>SUM(L239:L248)</f>
        <v>289.07728125</v>
      </c>
      <c r="M249" s="18">
        <f>SUM(M239:M248)</f>
        <v>0</v>
      </c>
      <c r="N249" s="18">
        <f>SUM(N239:N248)</f>
        <v>272.0745</v>
      </c>
      <c r="O249" s="18">
        <f>SUM(O239:O248)</f>
        <v>1243.35814925</v>
      </c>
      <c r="P249" s="18">
        <f>SUM(P239:P248)</f>
        <v>28840.14133875</v>
      </c>
      <c r="Q249" s="18">
        <f>SUM(Q239:Q248)</f>
        <v>0</v>
      </c>
      <c r="R249" s="18">
        <f>SUM(R239:R248)</f>
        <v>28840.14133875</v>
      </c>
      <c r="S249" s="26"/>
    </row>
    <row r="250" spans="2:19" ht="15" hidden="1" customHeight="1" x14ac:dyDescent="0.25">
      <c r="B250" s="41"/>
      <c r="C250" s="40"/>
      <c r="D250" s="39"/>
      <c r="E250" s="38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26"/>
    </row>
    <row r="251" spans="2:19" ht="26.25" hidden="1" customHeight="1" thickBot="1" x14ac:dyDescent="0.3">
      <c r="B251" s="47" t="s">
        <v>68</v>
      </c>
      <c r="C251" s="40"/>
      <c r="D251" s="39"/>
      <c r="E251" s="38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26"/>
    </row>
    <row r="252" spans="2:19" s="25" customFormat="1" ht="15" hidden="1" customHeight="1" x14ac:dyDescent="0.25">
      <c r="B252" s="46"/>
      <c r="C252" s="40"/>
      <c r="D252" s="39"/>
      <c r="E252" s="38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26"/>
    </row>
    <row r="253" spans="2:19" ht="26.25" hidden="1" customHeight="1" thickBot="1" x14ac:dyDescent="0.3">
      <c r="B253" s="47" t="s">
        <v>67</v>
      </c>
      <c r="C253" s="40"/>
      <c r="D253" s="39"/>
      <c r="E253" s="38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26"/>
    </row>
    <row r="254" spans="2:19" s="25" customFormat="1" ht="15" hidden="1" customHeight="1" x14ac:dyDescent="0.25">
      <c r="B254" s="46"/>
      <c r="C254" s="40"/>
      <c r="D254" s="39"/>
      <c r="E254" s="38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26"/>
    </row>
    <row r="255" spans="2:19" s="25" customFormat="1" ht="36.75" customHeight="1" thickBot="1" x14ac:dyDescent="0.3">
      <c r="B255" s="46"/>
      <c r="C255" s="40"/>
      <c r="D255" s="39"/>
      <c r="E255" s="38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26"/>
    </row>
    <row r="256" spans="2:19" ht="65.099999999999994" customHeight="1" thickBot="1" x14ac:dyDescent="0.3">
      <c r="B256" s="43" t="s">
        <v>66</v>
      </c>
      <c r="C256" s="40"/>
      <c r="D256" s="39"/>
      <c r="E256" s="38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26"/>
    </row>
    <row r="257" spans="2:19" ht="65.099999999999994" customHeight="1" x14ac:dyDescent="0.25">
      <c r="B257" s="42" t="s">
        <v>65</v>
      </c>
      <c r="C257" s="22" t="s">
        <v>64</v>
      </c>
      <c r="D257" s="20">
        <v>343.24</v>
      </c>
      <c r="E257" s="21">
        <v>15</v>
      </c>
      <c r="F257" s="20">
        <f>D257*E257</f>
        <v>5148.6000000000004</v>
      </c>
      <c r="G257" s="20"/>
      <c r="H257" s="20"/>
      <c r="I257" s="20"/>
      <c r="J257" s="20">
        <f>SUM(F257:I257)</f>
        <v>5148.6000000000004</v>
      </c>
      <c r="K257" s="20">
        <v>488.21796799999998</v>
      </c>
      <c r="L257" s="20">
        <f>F257*1.1875%</f>
        <v>61.139625000000002</v>
      </c>
      <c r="M257" s="20"/>
      <c r="N257" s="20">
        <f>F257*1%</f>
        <v>51.486000000000004</v>
      </c>
      <c r="O257" s="20">
        <f>SUM(K257:N257)</f>
        <v>600.84359299999994</v>
      </c>
      <c r="P257" s="20">
        <f>J257-O257</f>
        <v>4547.7564070000008</v>
      </c>
      <c r="Q257" s="20"/>
      <c r="R257" s="20">
        <f>P257-Q257</f>
        <v>4547.7564070000008</v>
      </c>
      <c r="S257" s="19"/>
    </row>
    <row r="258" spans="2:19" ht="65.099999999999994" customHeight="1" x14ac:dyDescent="0.25">
      <c r="B258" s="23" t="s">
        <v>63</v>
      </c>
      <c r="C258" s="22" t="s">
        <v>62</v>
      </c>
      <c r="D258" s="20">
        <v>338.63</v>
      </c>
      <c r="E258" s="21">
        <v>15</v>
      </c>
      <c r="F258" s="20">
        <f>D258*E258</f>
        <v>5079.45</v>
      </c>
      <c r="G258" s="20"/>
      <c r="H258" s="20"/>
      <c r="I258" s="20"/>
      <c r="J258" s="20">
        <f>SUM(F258:I258)</f>
        <v>5079.45</v>
      </c>
      <c r="K258" s="20">
        <v>475.82628799999992</v>
      </c>
      <c r="L258" s="20" t="s">
        <v>44</v>
      </c>
      <c r="M258" s="20"/>
      <c r="N258" s="20" t="s">
        <v>44</v>
      </c>
      <c r="O258" s="20">
        <f>SUM(K258:N258)</f>
        <v>475.82628799999992</v>
      </c>
      <c r="P258" s="20">
        <f>J258-O258</f>
        <v>4603.6237119999996</v>
      </c>
      <c r="Q258" s="20"/>
      <c r="R258" s="20">
        <f>P258-Q258</f>
        <v>4603.6237119999996</v>
      </c>
      <c r="S258" s="19"/>
    </row>
    <row r="259" spans="2:19" ht="65.099999999999994" customHeight="1" x14ac:dyDescent="0.25">
      <c r="B259" s="23" t="s">
        <v>61</v>
      </c>
      <c r="C259" s="22" t="s">
        <v>60</v>
      </c>
      <c r="D259" s="20">
        <v>217.91</v>
      </c>
      <c r="E259" s="21">
        <v>15</v>
      </c>
      <c r="F259" s="20">
        <f>D259*E259</f>
        <v>3268.65</v>
      </c>
      <c r="G259" s="20"/>
      <c r="H259" s="20"/>
      <c r="I259" s="20"/>
      <c r="J259" s="20">
        <f>SUM(F259:I259)</f>
        <v>3268.65</v>
      </c>
      <c r="K259" s="20">
        <v>109.12739200000001</v>
      </c>
      <c r="L259" s="20" t="s">
        <v>44</v>
      </c>
      <c r="M259" s="20"/>
      <c r="N259" s="20">
        <f>F259*1%</f>
        <v>32.686500000000002</v>
      </c>
      <c r="O259" s="20">
        <f>SUM(K259:N259)</f>
        <v>141.81389200000001</v>
      </c>
      <c r="P259" s="20">
        <f>J259-O259</f>
        <v>3126.836108</v>
      </c>
      <c r="Q259" s="20"/>
      <c r="R259" s="20">
        <f>P259-Q259</f>
        <v>3126.836108</v>
      </c>
      <c r="S259" s="19"/>
    </row>
    <row r="260" spans="2:19" ht="65.099999999999994" customHeight="1" x14ac:dyDescent="0.25">
      <c r="B260" s="23" t="s">
        <v>59</v>
      </c>
      <c r="C260" s="22" t="s">
        <v>58</v>
      </c>
      <c r="D260" s="20">
        <v>212.27</v>
      </c>
      <c r="E260" s="21">
        <v>15</v>
      </c>
      <c r="F260" s="20">
        <f>D260*E260</f>
        <v>3184.05</v>
      </c>
      <c r="G260" s="20"/>
      <c r="H260" s="20"/>
      <c r="I260" s="20"/>
      <c r="J260" s="20">
        <f>SUM(F260:I260)</f>
        <v>3184.05</v>
      </c>
      <c r="K260" s="20">
        <v>99.922912000000025</v>
      </c>
      <c r="L260" s="20">
        <f>F260*1.1875%</f>
        <v>37.810593750000002</v>
      </c>
      <c r="M260" s="20"/>
      <c r="N260" s="20">
        <f>F260*1%</f>
        <v>31.840500000000002</v>
      </c>
      <c r="O260" s="20">
        <f>SUM(K260:N260)</f>
        <v>169.57400575000003</v>
      </c>
      <c r="P260" s="20">
        <f>J260-O260</f>
        <v>3014.47599425</v>
      </c>
      <c r="Q260" s="20"/>
      <c r="R260" s="20">
        <f>P260-Q260</f>
        <v>3014.47599425</v>
      </c>
      <c r="S260" s="19"/>
    </row>
    <row r="261" spans="2:19" ht="65.099999999999994" customHeight="1" x14ac:dyDescent="0.3">
      <c r="B261" s="41"/>
      <c r="C261" s="40"/>
      <c r="D261" s="39"/>
      <c r="E261" s="38"/>
      <c r="F261" s="18">
        <f>SUM(F257:F260)</f>
        <v>16680.75</v>
      </c>
      <c r="G261" s="18">
        <f>SUM(G257:G260)</f>
        <v>0</v>
      </c>
      <c r="H261" s="18">
        <f>SUM(H257:H260)</f>
        <v>0</v>
      </c>
      <c r="I261" s="18">
        <f>SUM(I257:I260)</f>
        <v>0</v>
      </c>
      <c r="J261" s="18">
        <f>SUM(J257:J260)</f>
        <v>16680.75</v>
      </c>
      <c r="K261" s="18">
        <f>SUM(K257:K260)</f>
        <v>1173.09456</v>
      </c>
      <c r="L261" s="18">
        <f>SUM(L257:L260)</f>
        <v>98.950218750000005</v>
      </c>
      <c r="M261" s="18">
        <f>SUM(M257:M260)</f>
        <v>0</v>
      </c>
      <c r="N261" s="18">
        <f>SUM(N257:N260)</f>
        <v>116.01300000000002</v>
      </c>
      <c r="O261" s="18">
        <f>SUM(O257:O260)</f>
        <v>1388.0577787499999</v>
      </c>
      <c r="P261" s="18">
        <f>SUM(P257:P260)</f>
        <v>15292.692221250001</v>
      </c>
      <c r="Q261" s="18">
        <f>SUM(Q257:Q260)</f>
        <v>0</v>
      </c>
      <c r="R261" s="18">
        <f>SUM(R257:R260)</f>
        <v>15292.692221250001</v>
      </c>
      <c r="S261" s="26"/>
    </row>
    <row r="262" spans="2:19" ht="31.5" customHeight="1" thickBot="1" x14ac:dyDescent="0.3">
      <c r="B262" s="41"/>
      <c r="C262" s="40"/>
      <c r="D262" s="39"/>
      <c r="E262" s="38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26"/>
    </row>
    <row r="263" spans="2:19" ht="65.099999999999994" customHeight="1" thickBot="1" x14ac:dyDescent="0.3">
      <c r="B263" s="45" t="s">
        <v>57</v>
      </c>
      <c r="C263" s="40"/>
      <c r="D263" s="39"/>
      <c r="E263" s="38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26"/>
    </row>
    <row r="264" spans="2:19" ht="65.099999999999994" customHeight="1" x14ac:dyDescent="0.25">
      <c r="B264" s="42" t="s">
        <v>56</v>
      </c>
      <c r="C264" s="22" t="s">
        <v>55</v>
      </c>
      <c r="D264" s="20">
        <v>423.02</v>
      </c>
      <c r="E264" s="21">
        <v>15</v>
      </c>
      <c r="F264" s="20">
        <f>D264*E264</f>
        <v>6345.2999999999993</v>
      </c>
      <c r="G264" s="20"/>
      <c r="H264" s="20"/>
      <c r="I264" s="20"/>
      <c r="J264" s="20">
        <f>SUM(F264:I264)</f>
        <v>6345.2999999999993</v>
      </c>
      <c r="K264" s="20">
        <v>717.18</v>
      </c>
      <c r="L264" s="20"/>
      <c r="M264" s="20"/>
      <c r="N264" s="20"/>
      <c r="O264" s="20">
        <f>SUM(K264:N264)</f>
        <v>717.18</v>
      </c>
      <c r="P264" s="20">
        <f>J264-O264</f>
        <v>5628.119999999999</v>
      </c>
      <c r="Q264" s="20">
        <f>F264*3%</f>
        <v>190.35899999999998</v>
      </c>
      <c r="R264" s="20">
        <f>P264-Q264</f>
        <v>5437.7609999999986</v>
      </c>
      <c r="S264" s="19"/>
    </row>
    <row r="265" spans="2:19" ht="65.099999999999994" customHeight="1" x14ac:dyDescent="0.3">
      <c r="B265" s="41"/>
      <c r="C265" s="40"/>
      <c r="D265" s="39"/>
      <c r="E265" s="38"/>
      <c r="F265" s="18">
        <f>SUM(F264)</f>
        <v>6345.2999999999993</v>
      </c>
      <c r="G265" s="18">
        <f>SUM(G264)</f>
        <v>0</v>
      </c>
      <c r="H265" s="18">
        <f>SUM(H264)</f>
        <v>0</v>
      </c>
      <c r="I265" s="18">
        <f>SUM(I264)</f>
        <v>0</v>
      </c>
      <c r="J265" s="18">
        <f>SUM(J264)</f>
        <v>6345.2999999999993</v>
      </c>
      <c r="K265" s="18">
        <f>SUM(K264)</f>
        <v>717.18</v>
      </c>
      <c r="L265" s="18">
        <f>SUM(L264)</f>
        <v>0</v>
      </c>
      <c r="M265" s="18">
        <f>SUM(M264)</f>
        <v>0</v>
      </c>
      <c r="N265" s="18">
        <f>SUM(N264)</f>
        <v>0</v>
      </c>
      <c r="O265" s="18">
        <f>SUM(O264)</f>
        <v>717.18</v>
      </c>
      <c r="P265" s="18">
        <f>SUM(P264)</f>
        <v>5628.119999999999</v>
      </c>
      <c r="Q265" s="18">
        <f>SUM(Q264)</f>
        <v>190.35899999999998</v>
      </c>
      <c r="R265" s="18">
        <f>SUM(R264)</f>
        <v>5437.7609999999986</v>
      </c>
      <c r="S265" s="26"/>
    </row>
    <row r="266" spans="2:19" ht="22.5" customHeight="1" thickBot="1" x14ac:dyDescent="0.3">
      <c r="B266" s="41"/>
      <c r="C266" s="40"/>
      <c r="D266" s="39"/>
      <c r="E266" s="38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26"/>
    </row>
    <row r="267" spans="2:19" ht="65.099999999999994" customHeight="1" thickBot="1" x14ac:dyDescent="0.3">
      <c r="B267" s="44" t="s">
        <v>54</v>
      </c>
      <c r="C267" s="40"/>
      <c r="D267" s="39"/>
      <c r="E267" s="38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26"/>
    </row>
    <row r="268" spans="2:19" ht="65.099999999999994" customHeight="1" x14ac:dyDescent="0.25">
      <c r="B268" s="42" t="s">
        <v>53</v>
      </c>
      <c r="C268" s="22" t="s">
        <v>52</v>
      </c>
      <c r="D268" s="20">
        <v>449.95</v>
      </c>
      <c r="E268" s="21">
        <v>15</v>
      </c>
      <c r="F268" s="20">
        <f>D268*E268</f>
        <v>6749.25</v>
      </c>
      <c r="G268" s="20"/>
      <c r="H268" s="20"/>
      <c r="I268" s="20"/>
      <c r="J268" s="20">
        <f>SUM(F268:I268)</f>
        <v>6749.25</v>
      </c>
      <c r="K268" s="20">
        <v>803.4654240000001</v>
      </c>
      <c r="L268" s="20">
        <f>F268*1.1875%</f>
        <v>80.147343750000005</v>
      </c>
      <c r="M268" s="20"/>
      <c r="N268" s="20"/>
      <c r="O268" s="20">
        <f>SUM(K268:N268)</f>
        <v>883.6127677500001</v>
      </c>
      <c r="P268" s="20">
        <f>J268-O268</f>
        <v>5865.6372322500001</v>
      </c>
      <c r="Q268" s="20">
        <f>F268*3%</f>
        <v>202.47749999999999</v>
      </c>
      <c r="R268" s="20">
        <f>P268-Q268</f>
        <v>5663.1597322500002</v>
      </c>
      <c r="S268" s="19"/>
    </row>
    <row r="269" spans="2:19" ht="65.099999999999994" customHeight="1" x14ac:dyDescent="0.25">
      <c r="B269" s="23" t="s">
        <v>50</v>
      </c>
      <c r="C269" s="22" t="s">
        <v>51</v>
      </c>
      <c r="D269" s="20">
        <v>207.79</v>
      </c>
      <c r="E269" s="21">
        <v>15</v>
      </c>
      <c r="F269" s="20">
        <f>D269*E269</f>
        <v>3116.85</v>
      </c>
      <c r="G269" s="20"/>
      <c r="H269" s="20"/>
      <c r="I269" s="20"/>
      <c r="J269" s="20">
        <f>SUM(F269:I269)</f>
        <v>3116.85</v>
      </c>
      <c r="K269" s="20">
        <v>92.61</v>
      </c>
      <c r="L269" s="20">
        <f>F269*1.1875%</f>
        <v>37.012593750000001</v>
      </c>
      <c r="M269" s="20"/>
      <c r="N269" s="20">
        <f>F269*1%</f>
        <v>31.168499999999998</v>
      </c>
      <c r="O269" s="20">
        <f>SUM(K269:N269)</f>
        <v>160.79109374999999</v>
      </c>
      <c r="P269" s="20">
        <f>J269-O269</f>
        <v>2956.0589062499998</v>
      </c>
      <c r="Q269" s="20"/>
      <c r="R269" s="20">
        <f>P269-Q269</f>
        <v>2956.0589062499998</v>
      </c>
      <c r="S269" s="19"/>
    </row>
    <row r="270" spans="2:19" ht="65.099999999999994" customHeight="1" x14ac:dyDescent="0.25">
      <c r="B270" s="23" t="s">
        <v>50</v>
      </c>
      <c r="C270" s="22" t="s">
        <v>49</v>
      </c>
      <c r="D270" s="20">
        <v>207.79</v>
      </c>
      <c r="E270" s="21">
        <v>15</v>
      </c>
      <c r="F270" s="20">
        <f>D270*E270</f>
        <v>3116.85</v>
      </c>
      <c r="G270" s="20"/>
      <c r="H270" s="20"/>
      <c r="I270" s="20"/>
      <c r="J270" s="20">
        <f>SUM(F270:I270)</f>
        <v>3116.85</v>
      </c>
      <c r="K270" s="20">
        <v>92.61</v>
      </c>
      <c r="L270" s="20" t="s">
        <v>44</v>
      </c>
      <c r="M270" s="20"/>
      <c r="N270" s="20">
        <f>F270*1%</f>
        <v>31.168499999999998</v>
      </c>
      <c r="O270" s="20">
        <f>SUM(K270:N270)</f>
        <v>123.77849999999999</v>
      </c>
      <c r="P270" s="20">
        <f>J270-O270</f>
        <v>2993.0715</v>
      </c>
      <c r="Q270" s="20"/>
      <c r="R270" s="20">
        <f>P270-Q270</f>
        <v>2993.0715</v>
      </c>
      <c r="S270" s="19"/>
    </row>
    <row r="271" spans="2:19" ht="65.099999999999994" customHeight="1" x14ac:dyDescent="0.25">
      <c r="B271" s="23" t="s">
        <v>48</v>
      </c>
      <c r="C271" s="22" t="s">
        <v>47</v>
      </c>
      <c r="D271" s="20">
        <v>358.8</v>
      </c>
      <c r="E271" s="21">
        <v>15</v>
      </c>
      <c r="F271" s="20">
        <f>D271*E271</f>
        <v>5382</v>
      </c>
      <c r="G271" s="20"/>
      <c r="H271" s="20"/>
      <c r="I271" s="20"/>
      <c r="J271" s="20">
        <f>SUM(F271:I271)</f>
        <v>5382</v>
      </c>
      <c r="K271" s="20">
        <v>530.04</v>
      </c>
      <c r="L271" s="20"/>
      <c r="M271" s="20"/>
      <c r="N271" s="20" t="s">
        <v>44</v>
      </c>
      <c r="O271" s="20">
        <f>SUM(K271:N271)</f>
        <v>530.04</v>
      </c>
      <c r="P271" s="20">
        <f>J271-O271</f>
        <v>4851.96</v>
      </c>
      <c r="Q271" s="20">
        <f>F271*3%</f>
        <v>161.46</v>
      </c>
      <c r="R271" s="20">
        <f>P271-Q271</f>
        <v>4690.5</v>
      </c>
      <c r="S271" s="19"/>
    </row>
    <row r="272" spans="2:19" ht="65.099999999999994" customHeight="1" x14ac:dyDescent="0.25">
      <c r="B272" s="23" t="s">
        <v>46</v>
      </c>
      <c r="C272" s="22" t="s">
        <v>45</v>
      </c>
      <c r="D272" s="20">
        <v>207.79</v>
      </c>
      <c r="E272" s="21">
        <v>15</v>
      </c>
      <c r="F272" s="20">
        <f>D272*E272</f>
        <v>3116.85</v>
      </c>
      <c r="G272" s="20"/>
      <c r="H272" s="20"/>
      <c r="I272" s="20"/>
      <c r="J272" s="20">
        <f>SUM(F272:I272)</f>
        <v>3116.85</v>
      </c>
      <c r="K272" s="20">
        <v>92.611551999999989</v>
      </c>
      <c r="L272" s="20">
        <f>F272*1.1875%</f>
        <v>37.012593750000001</v>
      </c>
      <c r="M272" s="20"/>
      <c r="N272" s="20" t="s">
        <v>44</v>
      </c>
      <c r="O272" s="20">
        <f>SUM(K272:N272)</f>
        <v>129.62414575</v>
      </c>
      <c r="P272" s="20">
        <f>J272-O272</f>
        <v>2987.2258542499999</v>
      </c>
      <c r="Q272" s="20"/>
      <c r="R272" s="20">
        <f>P272-Q272</f>
        <v>2987.2258542499999</v>
      </c>
      <c r="S272" s="19"/>
    </row>
    <row r="273" spans="2:19" ht="65.099999999999994" customHeight="1" x14ac:dyDescent="0.25">
      <c r="B273" s="23" t="s">
        <v>43</v>
      </c>
      <c r="C273" s="22" t="s">
        <v>42</v>
      </c>
      <c r="D273" s="20">
        <v>396.04</v>
      </c>
      <c r="E273" s="21">
        <v>15</v>
      </c>
      <c r="F273" s="20">
        <f>D273*E273</f>
        <v>5940.6</v>
      </c>
      <c r="G273" s="20"/>
      <c r="H273" s="20"/>
      <c r="I273" s="20"/>
      <c r="J273" s="20">
        <f>SUM(F273:I273)</f>
        <v>5940.6</v>
      </c>
      <c r="K273" s="20">
        <v>630.73778400000015</v>
      </c>
      <c r="L273" s="20">
        <f>F273*1.1875%</f>
        <v>70.544625000000011</v>
      </c>
      <c r="M273" s="20"/>
      <c r="N273" s="20">
        <f>F273*1%</f>
        <v>59.406000000000006</v>
      </c>
      <c r="O273" s="20">
        <f>SUM(K273:N273)</f>
        <v>760.68840900000009</v>
      </c>
      <c r="P273" s="20">
        <f>J273-O273</f>
        <v>5179.911591</v>
      </c>
      <c r="Q273" s="20"/>
      <c r="R273" s="20">
        <f>P273-Q273</f>
        <v>5179.911591</v>
      </c>
      <c r="S273" s="19"/>
    </row>
    <row r="274" spans="2:19" ht="65.099999999999994" customHeight="1" x14ac:dyDescent="0.25">
      <c r="B274" s="23" t="s">
        <v>41</v>
      </c>
      <c r="C274" s="22" t="s">
        <v>40</v>
      </c>
      <c r="D274" s="20">
        <v>361.42</v>
      </c>
      <c r="E274" s="21">
        <v>15</v>
      </c>
      <c r="F274" s="20">
        <f>D274*E274</f>
        <v>5421.3</v>
      </c>
      <c r="G274" s="20"/>
      <c r="H274" s="20"/>
      <c r="I274" s="20"/>
      <c r="J274" s="20">
        <f>SUM(F274:I274)</f>
        <v>5421.3</v>
      </c>
      <c r="K274" s="20">
        <v>537.08580799999993</v>
      </c>
      <c r="L274" s="20">
        <f>F274*1.1875%</f>
        <v>64.377937500000002</v>
      </c>
      <c r="M274" s="20"/>
      <c r="N274" s="20">
        <f>F274*1%</f>
        <v>54.213000000000001</v>
      </c>
      <c r="O274" s="20">
        <f>SUM(K274:N274)</f>
        <v>655.67674549999992</v>
      </c>
      <c r="P274" s="20">
        <f>J274-O274</f>
        <v>4765.6232545000003</v>
      </c>
      <c r="Q274" s="20"/>
      <c r="R274" s="20">
        <f>P274-Q274</f>
        <v>4765.6232545000003</v>
      </c>
      <c r="S274" s="19"/>
    </row>
    <row r="275" spans="2:19" ht="65.099999999999994" customHeight="1" x14ac:dyDescent="0.25">
      <c r="B275" s="23" t="s">
        <v>39</v>
      </c>
      <c r="C275" s="22" t="s">
        <v>38</v>
      </c>
      <c r="D275" s="20">
        <v>361.42</v>
      </c>
      <c r="E275" s="21">
        <v>15</v>
      </c>
      <c r="F275" s="20">
        <f>D275*E275</f>
        <v>5421.3</v>
      </c>
      <c r="G275" s="20"/>
      <c r="H275" s="20"/>
      <c r="I275" s="20"/>
      <c r="J275" s="20">
        <f>SUM(F275:I275)</f>
        <v>5421.3</v>
      </c>
      <c r="K275" s="20">
        <v>537.08580799999993</v>
      </c>
      <c r="L275" s="20">
        <f>F275*1.1875%</f>
        <v>64.377937500000002</v>
      </c>
      <c r="M275" s="20"/>
      <c r="N275" s="20">
        <f>F275*1%</f>
        <v>54.213000000000001</v>
      </c>
      <c r="O275" s="20">
        <f>SUM(K275:N275)</f>
        <v>655.67674549999992</v>
      </c>
      <c r="P275" s="20">
        <f>J275-O275</f>
        <v>4765.6232545000003</v>
      </c>
      <c r="Q275" s="20"/>
      <c r="R275" s="20">
        <f>P275-Q275</f>
        <v>4765.6232545000003</v>
      </c>
      <c r="S275" s="19"/>
    </row>
    <row r="276" spans="2:19" ht="65.099999999999994" customHeight="1" x14ac:dyDescent="0.25">
      <c r="B276" s="23" t="s">
        <v>37</v>
      </c>
      <c r="C276" s="22" t="s">
        <v>36</v>
      </c>
      <c r="D276" s="20">
        <v>396.04</v>
      </c>
      <c r="E276" s="21">
        <v>15</v>
      </c>
      <c r="F276" s="20">
        <f>D276*E276</f>
        <v>5940.6</v>
      </c>
      <c r="G276" s="20"/>
      <c r="H276" s="20"/>
      <c r="I276" s="20"/>
      <c r="J276" s="20">
        <f>SUM(F276:I276)</f>
        <v>5940.6</v>
      </c>
      <c r="K276" s="20">
        <v>630.73778400000015</v>
      </c>
      <c r="L276" s="20">
        <f>F276*1.1875%</f>
        <v>70.544625000000011</v>
      </c>
      <c r="M276" s="20"/>
      <c r="N276" s="20">
        <f>F276*1%</f>
        <v>59.406000000000006</v>
      </c>
      <c r="O276" s="20">
        <f>SUM(K276:N276)</f>
        <v>760.68840900000009</v>
      </c>
      <c r="P276" s="20">
        <f>J276-O276</f>
        <v>5179.911591</v>
      </c>
      <c r="Q276" s="20"/>
      <c r="R276" s="20">
        <f>P276-Q276</f>
        <v>5179.911591</v>
      </c>
      <c r="S276" s="19"/>
    </row>
    <row r="277" spans="2:19" ht="65.099999999999994" customHeight="1" x14ac:dyDescent="0.3">
      <c r="B277" s="41"/>
      <c r="C277" s="40"/>
      <c r="D277" s="39"/>
      <c r="E277" s="38"/>
      <c r="F277" s="18">
        <f>SUM(F268:F276)</f>
        <v>44205.600000000006</v>
      </c>
      <c r="G277" s="18">
        <f>SUM(G268:G276)</f>
        <v>0</v>
      </c>
      <c r="H277" s="18">
        <f>SUM(H268:H276)</f>
        <v>0</v>
      </c>
      <c r="I277" s="18">
        <f>SUM(I268:I276)</f>
        <v>0</v>
      </c>
      <c r="J277" s="18">
        <f>SUM(J268:J276)</f>
        <v>44205.600000000006</v>
      </c>
      <c r="K277" s="18">
        <f>SUM(K268:K276)</f>
        <v>3946.98416</v>
      </c>
      <c r="L277" s="18">
        <f>SUM(L268:L276)</f>
        <v>424.01765625000007</v>
      </c>
      <c r="M277" s="18">
        <f>SUM(M268:M276)</f>
        <v>0</v>
      </c>
      <c r="N277" s="18">
        <f>SUM(N268:N276)</f>
        <v>289.57499999999999</v>
      </c>
      <c r="O277" s="18">
        <f>SUM(O268:O276)</f>
        <v>4660.5768162499999</v>
      </c>
      <c r="P277" s="18">
        <f>SUM(P268:P276)</f>
        <v>39545.023183750003</v>
      </c>
      <c r="Q277" s="18">
        <f>SUM(Q268:Q276)</f>
        <v>363.9375</v>
      </c>
      <c r="R277" s="18">
        <f>SUM(R268:R276)</f>
        <v>39181.085683750003</v>
      </c>
      <c r="S277" s="26"/>
    </row>
    <row r="278" spans="2:19" ht="30" customHeight="1" thickBot="1" x14ac:dyDescent="0.3">
      <c r="B278" s="41"/>
      <c r="C278" s="40"/>
      <c r="D278" s="39"/>
      <c r="E278" s="38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26"/>
    </row>
    <row r="279" spans="2:19" ht="65.099999999999994" customHeight="1" thickBot="1" x14ac:dyDescent="0.3">
      <c r="B279" s="43" t="s">
        <v>35</v>
      </c>
      <c r="C279" s="40"/>
      <c r="D279" s="39"/>
      <c r="E279" s="38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26"/>
    </row>
    <row r="280" spans="2:19" ht="65.099999999999994" customHeight="1" x14ac:dyDescent="0.25">
      <c r="B280" s="42" t="s">
        <v>34</v>
      </c>
      <c r="C280" s="22" t="s">
        <v>33</v>
      </c>
      <c r="D280" s="20">
        <v>225.89</v>
      </c>
      <c r="E280" s="21">
        <v>15</v>
      </c>
      <c r="F280" s="20">
        <f>D280*E280</f>
        <v>3388.35</v>
      </c>
      <c r="G280" s="20"/>
      <c r="H280" s="20"/>
      <c r="I280" s="20"/>
      <c r="J280" s="20">
        <f>SUM(F280:I280)</f>
        <v>3388.35</v>
      </c>
      <c r="K280" s="20">
        <v>122.15075199999998</v>
      </c>
      <c r="L280" s="20"/>
      <c r="M280" s="20"/>
      <c r="N280" s="20">
        <f>F280*1%</f>
        <v>33.883499999999998</v>
      </c>
      <c r="O280" s="20">
        <f>SUM(K280:N280)</f>
        <v>156.03425199999998</v>
      </c>
      <c r="P280" s="20">
        <f>J280-O280</f>
        <v>3232.315748</v>
      </c>
      <c r="Q280" s="20"/>
      <c r="R280" s="20">
        <f>P280-Q280</f>
        <v>3232.315748</v>
      </c>
      <c r="S280" s="19"/>
    </row>
    <row r="281" spans="2:19" ht="65.099999999999994" customHeight="1" x14ac:dyDescent="0.3">
      <c r="B281" s="41"/>
      <c r="C281" s="40"/>
      <c r="D281" s="39"/>
      <c r="E281" s="38"/>
      <c r="F281" s="18">
        <f>SUM(F280)</f>
        <v>3388.35</v>
      </c>
      <c r="G281" s="18">
        <f>SUM(G280)</f>
        <v>0</v>
      </c>
      <c r="H281" s="18">
        <f>SUM(H280)</f>
        <v>0</v>
      </c>
      <c r="I281" s="18">
        <f>SUM(I280)</f>
        <v>0</v>
      </c>
      <c r="J281" s="18">
        <f>SUM(J280)</f>
        <v>3388.35</v>
      </c>
      <c r="K281" s="18">
        <f>SUM(K280)</f>
        <v>122.15075199999998</v>
      </c>
      <c r="L281" s="18">
        <f>SUM(L280)</f>
        <v>0</v>
      </c>
      <c r="M281" s="18">
        <f>SUM(M280)</f>
        <v>0</v>
      </c>
      <c r="N281" s="18">
        <f>SUM(N280)</f>
        <v>33.883499999999998</v>
      </c>
      <c r="O281" s="18">
        <f>SUM(O280)</f>
        <v>156.03425199999998</v>
      </c>
      <c r="P281" s="18">
        <f>SUM(P280)</f>
        <v>3232.315748</v>
      </c>
      <c r="Q281" s="18">
        <f>SUM(Q280)</f>
        <v>0</v>
      </c>
      <c r="R281" s="18">
        <f>SUM(R280)</f>
        <v>3232.315748</v>
      </c>
      <c r="S281" s="26"/>
    </row>
    <row r="282" spans="2:19" ht="65.099999999999994" customHeight="1" thickBot="1" x14ac:dyDescent="0.35">
      <c r="B282" s="41"/>
      <c r="C282" s="40"/>
      <c r="D282" s="39"/>
      <c r="E282" s="3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26"/>
    </row>
    <row r="283" spans="2:19" ht="65.099999999999994" customHeight="1" x14ac:dyDescent="0.25">
      <c r="B283" s="37" t="s">
        <v>32</v>
      </c>
      <c r="C283" s="36"/>
      <c r="D283" s="36"/>
      <c r="E283" s="36"/>
      <c r="F283" s="34" t="s">
        <v>11</v>
      </c>
      <c r="G283" s="34" t="s">
        <v>10</v>
      </c>
      <c r="H283" s="34" t="s">
        <v>9</v>
      </c>
      <c r="I283" s="34" t="s">
        <v>8</v>
      </c>
      <c r="J283" s="34" t="s">
        <v>3</v>
      </c>
      <c r="K283" s="35" t="s">
        <v>7</v>
      </c>
      <c r="L283" s="35" t="s">
        <v>6</v>
      </c>
      <c r="M283" s="35" t="s">
        <v>5</v>
      </c>
      <c r="N283" s="35" t="s">
        <v>4</v>
      </c>
      <c r="O283" s="35" t="s">
        <v>3</v>
      </c>
      <c r="P283" s="34" t="s">
        <v>2</v>
      </c>
      <c r="Q283" s="33" t="s">
        <v>1</v>
      </c>
      <c r="R283" s="32" t="s">
        <v>0</v>
      </c>
      <c r="S283" s="26"/>
    </row>
    <row r="284" spans="2:19" ht="65.099999999999994" customHeight="1" x14ac:dyDescent="0.3">
      <c r="B284" s="31"/>
      <c r="C284" s="30"/>
      <c r="D284" s="30"/>
      <c r="E284" s="30"/>
      <c r="F284" s="29">
        <f>SUM(F281,F277,F265,F261,F249,F236,F231,F224,F215,F210,F206,F188,F181,F177,F166,F158,F152,F145,F140,F136,F132,F127,F122,F116,F109,F101,F96,F92,F88,F78,F64,F57,F48,F44,F39,F35,F30,F26)</f>
        <v>574639.35</v>
      </c>
      <c r="G284" s="29">
        <f>SUM(G281,G277,G265,G261,G249,G236,G231,G224,G215,G210,G206,G188,G181,G177,G166,G158,G152,G145,G140,G136,G132,G127,G122,G116,G109,G101,G96,G92,G88,G78,G64,G57,G48,G44,G39,G35,G30,G26)</f>
        <v>0</v>
      </c>
      <c r="H284" s="29">
        <f>SUM(H281,H277,H265,H261,H249,H236,H231,H224,H215,H210,H206,H188,H181,H177,H166,H158,H152,H145,H140,H136,H132,H127,H122,H116,H109,H101,H96,H92,H88,H78,H64,H57,H48,H44,H39,H35,H30,H26)</f>
        <v>0</v>
      </c>
      <c r="I284" s="29">
        <f>SUM(I281,I277,I265,I261,I249,I236,I231,I224,I215,I210,I206,I188,I181,I177,I166,I158,I152,I145,I140,I136,I132,I127,I122,I116,I109,I101,I96,I92,I88,I78,I64,I57,I48,I44,I39,I35,I30,I26)</f>
        <v>868.95511999999985</v>
      </c>
      <c r="J284" s="29">
        <f>SUM(J281,J277,J265,J261,J249,J236,J231,J224,J215,J210,J206,J188,J181,J177,J166,J158,J152,J145,J140,J136,J132,J127,J122,J116,J109,J101,J96,J92,J88,J78,J64,J57,J48,J44,J39,J35,J30,J26)</f>
        <v>575508.30512000003</v>
      </c>
      <c r="K284" s="29">
        <f>SUM(K281,K277,K265,K261,K249,K236,K231,K224,K215,K210,K206,K188,K181,K177,K166,K158,K152,K145,K140,K136,K132,K127,K122,K116,K109,K101,K96,K92,K88,K78,K64,K57,K48,K44,K39,K35,K30,K26)</f>
        <v>44960.213903999989</v>
      </c>
      <c r="L284" s="29">
        <f>SUM(L281,L277,L265,L261,L249,L236,L231,L224,L215,L210,L206,L188,L181,L177,L166,L158,L152,L145,L140,L136,L132,L127,L122,L116,L109,L101,L96,L92,L88,L78,L64,L57,L48,L44,L39,L35,L30,L26)</f>
        <v>3413.3623437500014</v>
      </c>
      <c r="M284" s="29">
        <f>SUM(M281,M277,M265,M261,M249,M236,M231,M224,M215,M210,M206,M188,M181,M177,M166,M158,M152,M145,M140,M136,M132,M127,M122,M116,M109,M101,M96,M92,M88,M78,M64,M57,M48,M44,M39,M35,M30,M26)</f>
        <v>0</v>
      </c>
      <c r="N284" s="29">
        <f>SUM(N281,N277,N265,N261,N249,N236,N231,N224,N215,N210,N206,N188,N181,N177,N166,N158,N152,N145,N140,N136,N132,N127,N122,N116,N109,N101,N96,N92,N88,N78,N64,N57,N48,N44,N39,N35,N30,N26)</f>
        <v>3039.3450000000003</v>
      </c>
      <c r="O284" s="29">
        <f>SUM(O281,O277,O265,O261,O249,O236,O231,O224,O215,O210,O206,O188,O181,O177,O166,O158,O152,O145,O140,O136,O132,O127,O122,O116,O109,O101,O96,O92,O88,O78,O64,O57,O48,O44,O39,O35,O30,O26)</f>
        <v>51412.921247750004</v>
      </c>
      <c r="P284" s="29">
        <f>SUM(P281,P277,P265,P261,P249,P236,P231,P224,P215,P210,P206,P188,P181,P177,P166,P158,P152,P145,P140,P136,P132,P127,P122,P116,P109,P101,P96,P92,P88,P78,P64,P57,P48,P44,P39,P35,P30,P26)</f>
        <v>524095.38387224992</v>
      </c>
      <c r="Q284" s="29">
        <f>SUM(Q281,Q277,Q265,Q261,Q249,Q236,Q231,Q224,Q215,Q210,Q206,Q188,Q181,Q177,Q166,Q158,Q152,Q145,Q140,Q136,Q132,Q127,Q122,Q116,Q109,Q101,Q96,Q92,Q88,Q78,Q64,Q57,Q48,Q44,Q39,Q35,Q30,Q26)</f>
        <v>6080.2049999999999</v>
      </c>
      <c r="R284" s="29">
        <f>SUM(R281,R277,R265,R261,R249,R236,R231,R224,R215,R210,R206,R188,R181,R177,R166,R158,R152,R145,R140,R136,R132,R127,R122,R116,R109,R101,R96,R92,R88,R78,R64,R57,R48,R44,R39,R35,R30,R26)</f>
        <v>518015.17887224985</v>
      </c>
      <c r="S284" s="26"/>
    </row>
    <row r="285" spans="2:19" s="25" customFormat="1" ht="65.099999999999994" customHeight="1" thickBot="1" x14ac:dyDescent="0.35">
      <c r="B285" s="27"/>
      <c r="C285" s="27"/>
      <c r="D285" s="27"/>
      <c r="E285" s="27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26"/>
    </row>
    <row r="286" spans="2:19" s="25" customFormat="1" ht="65.099999999999994" customHeight="1" x14ac:dyDescent="0.3">
      <c r="B286" s="28" t="s">
        <v>31</v>
      </c>
      <c r="C286" s="27"/>
      <c r="D286" s="27"/>
      <c r="E286" s="27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26"/>
    </row>
    <row r="287" spans="2:19" ht="65.099999999999994" customHeight="1" x14ac:dyDescent="0.25">
      <c r="B287" s="23" t="s">
        <v>14</v>
      </c>
      <c r="C287" s="22" t="s">
        <v>30</v>
      </c>
      <c r="D287" s="20">
        <v>66.42</v>
      </c>
      <c r="E287" s="21">
        <v>15</v>
      </c>
      <c r="F287" s="20">
        <f>D287*E287</f>
        <v>996.30000000000007</v>
      </c>
      <c r="G287" s="20"/>
      <c r="H287" s="20"/>
      <c r="I287" s="20"/>
      <c r="J287" s="20">
        <f>SUM(F287:I287)</f>
        <v>996.30000000000007</v>
      </c>
      <c r="K287" s="20"/>
      <c r="L287" s="20"/>
      <c r="M287" s="20"/>
      <c r="N287" s="20"/>
      <c r="O287" s="20">
        <f>SUM(K287:N287)</f>
        <v>0</v>
      </c>
      <c r="P287" s="20">
        <f>J287-O287</f>
        <v>996.30000000000007</v>
      </c>
      <c r="Q287" s="20"/>
      <c r="R287" s="20">
        <f>P287-Q287</f>
        <v>996.30000000000007</v>
      </c>
      <c r="S287" s="24"/>
    </row>
    <row r="288" spans="2:19" ht="65.099999999999994" customHeight="1" x14ac:dyDescent="0.25">
      <c r="B288" s="23" t="s">
        <v>14</v>
      </c>
      <c r="C288" s="22" t="s">
        <v>29</v>
      </c>
      <c r="D288" s="20">
        <v>162</v>
      </c>
      <c r="E288" s="21">
        <v>15</v>
      </c>
      <c r="F288" s="20">
        <f>D288*E288</f>
        <v>2430</v>
      </c>
      <c r="G288" s="20"/>
      <c r="H288" s="20"/>
      <c r="I288" s="20"/>
      <c r="J288" s="20">
        <f>SUM(F288:I288)</f>
        <v>2430</v>
      </c>
      <c r="K288" s="20"/>
      <c r="L288" s="20"/>
      <c r="M288" s="20"/>
      <c r="N288" s="20"/>
      <c r="O288" s="20">
        <f>SUM(K288:N288)</f>
        <v>0</v>
      </c>
      <c r="P288" s="20">
        <f>J288-O288</f>
        <v>2430</v>
      </c>
      <c r="Q288" s="20"/>
      <c r="R288" s="20">
        <f>P288-Q288</f>
        <v>2430</v>
      </c>
      <c r="S288" s="19"/>
    </row>
    <row r="289" spans="2:19" ht="65.099999999999994" customHeight="1" x14ac:dyDescent="0.25">
      <c r="B289" s="23" t="s">
        <v>14</v>
      </c>
      <c r="C289" s="22" t="s">
        <v>28</v>
      </c>
      <c r="D289" s="20">
        <v>142.19999999999999</v>
      </c>
      <c r="E289" s="21">
        <v>15</v>
      </c>
      <c r="F289" s="20">
        <f>D289*E289</f>
        <v>2133</v>
      </c>
      <c r="G289" s="20"/>
      <c r="H289" s="20"/>
      <c r="I289" s="20"/>
      <c r="J289" s="20">
        <f>SUM(F289:I289)</f>
        <v>2133</v>
      </c>
      <c r="K289" s="20"/>
      <c r="L289" s="20"/>
      <c r="M289" s="20"/>
      <c r="N289" s="20"/>
      <c r="O289" s="20">
        <f>SUM(K289:N289)</f>
        <v>0</v>
      </c>
      <c r="P289" s="20">
        <f>J289-O289</f>
        <v>2133</v>
      </c>
      <c r="Q289" s="20"/>
      <c r="R289" s="20">
        <f>P289-Q289</f>
        <v>2133</v>
      </c>
      <c r="S289" s="19"/>
    </row>
    <row r="290" spans="2:19" ht="65.099999999999994" customHeight="1" x14ac:dyDescent="0.25">
      <c r="B290" s="23" t="s">
        <v>14</v>
      </c>
      <c r="C290" s="22" t="s">
        <v>27</v>
      </c>
      <c r="D290" s="20">
        <v>225.69</v>
      </c>
      <c r="E290" s="21">
        <v>15</v>
      </c>
      <c r="F290" s="20">
        <f>D290*E290</f>
        <v>3385.35</v>
      </c>
      <c r="G290" s="20"/>
      <c r="H290" s="20"/>
      <c r="I290" s="20"/>
      <c r="J290" s="20">
        <f>SUM(F290:I290)</f>
        <v>3385.35</v>
      </c>
      <c r="K290" s="20"/>
      <c r="L290" s="20"/>
      <c r="M290" s="20"/>
      <c r="N290" s="20"/>
      <c r="O290" s="20">
        <f>SUM(K290:N290)</f>
        <v>0</v>
      </c>
      <c r="P290" s="20">
        <f>J290-O290</f>
        <v>3385.35</v>
      </c>
      <c r="Q290" s="20"/>
      <c r="R290" s="20">
        <f>P290-Q290</f>
        <v>3385.35</v>
      </c>
      <c r="S290" s="19"/>
    </row>
    <row r="291" spans="2:19" ht="65.099999999999994" customHeight="1" x14ac:dyDescent="0.25">
      <c r="B291" s="23" t="s">
        <v>14</v>
      </c>
      <c r="C291" s="22" t="s">
        <v>26</v>
      </c>
      <c r="D291" s="20">
        <v>145.30000000000001</v>
      </c>
      <c r="E291" s="21">
        <v>15</v>
      </c>
      <c r="F291" s="20">
        <f>D291*E291</f>
        <v>2179.5</v>
      </c>
      <c r="G291" s="20"/>
      <c r="H291" s="20"/>
      <c r="I291" s="20"/>
      <c r="J291" s="20">
        <f>SUM(F291:I291)</f>
        <v>2179.5</v>
      </c>
      <c r="K291" s="20"/>
      <c r="L291" s="20"/>
      <c r="M291" s="20"/>
      <c r="N291" s="20"/>
      <c r="O291" s="20">
        <f>SUM(K291:N291)</f>
        <v>0</v>
      </c>
      <c r="P291" s="20">
        <f>J291-O291</f>
        <v>2179.5</v>
      </c>
      <c r="Q291" s="20"/>
      <c r="R291" s="20">
        <f>P291-Q291</f>
        <v>2179.5</v>
      </c>
      <c r="S291" s="19"/>
    </row>
    <row r="292" spans="2:19" ht="65.099999999999994" customHeight="1" x14ac:dyDescent="0.25">
      <c r="B292" s="23" t="s">
        <v>14</v>
      </c>
      <c r="C292" s="22" t="s">
        <v>25</v>
      </c>
      <c r="D292" s="20">
        <v>154.29</v>
      </c>
      <c r="E292" s="21">
        <v>15</v>
      </c>
      <c r="F292" s="20">
        <f>D292*E292</f>
        <v>2314.35</v>
      </c>
      <c r="G292" s="20"/>
      <c r="H292" s="20"/>
      <c r="I292" s="20"/>
      <c r="J292" s="20">
        <f>SUM(F292:I292)</f>
        <v>2314.35</v>
      </c>
      <c r="K292" s="20"/>
      <c r="L292" s="20">
        <v>27.48</v>
      </c>
      <c r="M292" s="20"/>
      <c r="N292" s="20"/>
      <c r="O292" s="20">
        <f>SUM(K292:N292)</f>
        <v>27.48</v>
      </c>
      <c r="P292" s="20">
        <f>J292-O292</f>
        <v>2286.87</v>
      </c>
      <c r="Q292" s="20"/>
      <c r="R292" s="20">
        <f>P292-Q292</f>
        <v>2286.87</v>
      </c>
      <c r="S292" s="19"/>
    </row>
    <row r="293" spans="2:19" ht="65.099999999999994" customHeight="1" x14ac:dyDescent="0.25">
      <c r="B293" s="23" t="s">
        <v>14</v>
      </c>
      <c r="C293" s="22" t="s">
        <v>24</v>
      </c>
      <c r="D293" s="20">
        <v>152.27000000000001</v>
      </c>
      <c r="E293" s="21">
        <v>15</v>
      </c>
      <c r="F293" s="20">
        <f>D293*E293</f>
        <v>2284.0500000000002</v>
      </c>
      <c r="G293" s="20"/>
      <c r="H293" s="20"/>
      <c r="I293" s="20"/>
      <c r="J293" s="20">
        <f>SUM(F293:I293)</f>
        <v>2284.0500000000002</v>
      </c>
      <c r="K293" s="20"/>
      <c r="L293" s="20">
        <v>27.12</v>
      </c>
      <c r="M293" s="20"/>
      <c r="N293" s="20"/>
      <c r="O293" s="20">
        <f>SUM(K293:N293)</f>
        <v>27.12</v>
      </c>
      <c r="P293" s="20">
        <f>J293-O293</f>
        <v>2256.9300000000003</v>
      </c>
      <c r="Q293" s="20"/>
      <c r="R293" s="20">
        <f>P293-Q293</f>
        <v>2256.9300000000003</v>
      </c>
      <c r="S293" s="19"/>
    </row>
    <row r="294" spans="2:19" ht="65.099999999999994" customHeight="1" x14ac:dyDescent="0.25">
      <c r="B294" s="23" t="s">
        <v>14</v>
      </c>
      <c r="C294" s="22" t="s">
        <v>23</v>
      </c>
      <c r="D294" s="20">
        <v>225.89</v>
      </c>
      <c r="E294" s="21">
        <v>15</v>
      </c>
      <c r="F294" s="20">
        <f>D294*E294</f>
        <v>3388.35</v>
      </c>
      <c r="G294" s="20"/>
      <c r="H294" s="20"/>
      <c r="I294" s="20"/>
      <c r="J294" s="20">
        <f>SUM(F294:I294)</f>
        <v>3388.35</v>
      </c>
      <c r="K294" s="20"/>
      <c r="L294" s="20"/>
      <c r="M294" s="20"/>
      <c r="N294" s="20"/>
      <c r="O294" s="20">
        <f>SUM(K294:N294)</f>
        <v>0</v>
      </c>
      <c r="P294" s="20">
        <f>J294-O294</f>
        <v>3388.35</v>
      </c>
      <c r="Q294" s="20"/>
      <c r="R294" s="20">
        <f>P294-Q294</f>
        <v>3388.35</v>
      </c>
      <c r="S294" s="19"/>
    </row>
    <row r="295" spans="2:19" ht="65.099999999999994" customHeight="1" x14ac:dyDescent="0.25">
      <c r="B295" s="23" t="s">
        <v>14</v>
      </c>
      <c r="C295" s="22" t="s">
        <v>22</v>
      </c>
      <c r="D295" s="20">
        <v>205.38</v>
      </c>
      <c r="E295" s="21">
        <v>15</v>
      </c>
      <c r="F295" s="20">
        <f>D295*E295</f>
        <v>3080.7</v>
      </c>
      <c r="G295" s="20"/>
      <c r="H295" s="20"/>
      <c r="I295" s="20"/>
      <c r="J295" s="20">
        <f>SUM(F295:I295)</f>
        <v>3080.7</v>
      </c>
      <c r="K295" s="20"/>
      <c r="L295" s="20"/>
      <c r="M295" s="20"/>
      <c r="N295" s="20"/>
      <c r="O295" s="20">
        <f>SUM(K295:N295)</f>
        <v>0</v>
      </c>
      <c r="P295" s="20">
        <f>J295-O295</f>
        <v>3080.7</v>
      </c>
      <c r="Q295" s="20"/>
      <c r="R295" s="20">
        <f>P295-Q295</f>
        <v>3080.7</v>
      </c>
      <c r="S295" s="19"/>
    </row>
    <row r="296" spans="2:19" ht="65.099999999999994" customHeight="1" x14ac:dyDescent="0.25">
      <c r="B296" s="23" t="s">
        <v>14</v>
      </c>
      <c r="C296" s="22" t="s">
        <v>21</v>
      </c>
      <c r="D296" s="20">
        <v>211.56</v>
      </c>
      <c r="E296" s="21">
        <v>15</v>
      </c>
      <c r="F296" s="20">
        <f>D296*E296</f>
        <v>3173.4</v>
      </c>
      <c r="G296" s="20"/>
      <c r="H296" s="20"/>
      <c r="I296" s="20"/>
      <c r="J296" s="20">
        <f>SUM(F296:I296)</f>
        <v>3173.4</v>
      </c>
      <c r="K296" s="20"/>
      <c r="L296" s="20"/>
      <c r="M296" s="20"/>
      <c r="N296" s="20"/>
      <c r="O296" s="20">
        <f>SUM(K296:N296)</f>
        <v>0</v>
      </c>
      <c r="P296" s="20">
        <f>J296-O296</f>
        <v>3173.4</v>
      </c>
      <c r="Q296" s="20"/>
      <c r="R296" s="20">
        <f>P296-Q296</f>
        <v>3173.4</v>
      </c>
      <c r="S296" s="19"/>
    </row>
    <row r="297" spans="2:19" ht="65.099999999999994" customHeight="1" x14ac:dyDescent="0.25">
      <c r="B297" s="23" t="s">
        <v>14</v>
      </c>
      <c r="C297" s="22" t="s">
        <v>20</v>
      </c>
      <c r="D297" s="20">
        <v>145.41999999999999</v>
      </c>
      <c r="E297" s="21">
        <v>15</v>
      </c>
      <c r="F297" s="20">
        <f>D297*E297</f>
        <v>2181.2999999999997</v>
      </c>
      <c r="G297" s="20"/>
      <c r="H297" s="20"/>
      <c r="I297" s="20"/>
      <c r="J297" s="20">
        <f>SUM(F297:I297)</f>
        <v>2181.2999999999997</v>
      </c>
      <c r="K297" s="20"/>
      <c r="L297" s="20"/>
      <c r="M297" s="20"/>
      <c r="N297" s="20"/>
      <c r="O297" s="20">
        <f>SUM(K297:N297)</f>
        <v>0</v>
      </c>
      <c r="P297" s="20">
        <f>J297-O297</f>
        <v>2181.2999999999997</v>
      </c>
      <c r="Q297" s="20"/>
      <c r="R297" s="20">
        <f>P297-Q297</f>
        <v>2181.2999999999997</v>
      </c>
      <c r="S297" s="19"/>
    </row>
    <row r="298" spans="2:19" ht="65.099999999999994" customHeight="1" x14ac:dyDescent="0.25">
      <c r="B298" s="23" t="s">
        <v>14</v>
      </c>
      <c r="C298" s="22" t="s">
        <v>19</v>
      </c>
      <c r="D298" s="20">
        <v>90.13</v>
      </c>
      <c r="E298" s="21">
        <v>15</v>
      </c>
      <c r="F298" s="20">
        <f>D298*E298</f>
        <v>1351.9499999999998</v>
      </c>
      <c r="G298" s="20"/>
      <c r="H298" s="20"/>
      <c r="I298" s="20"/>
      <c r="J298" s="20">
        <f>SUM(F298:I298)</f>
        <v>1351.9499999999998</v>
      </c>
      <c r="K298" s="20"/>
      <c r="L298" s="20"/>
      <c r="M298" s="20"/>
      <c r="N298" s="20"/>
      <c r="O298" s="20">
        <f>SUM(K298:N298)</f>
        <v>0</v>
      </c>
      <c r="P298" s="20">
        <f>J298-O298</f>
        <v>1351.9499999999998</v>
      </c>
      <c r="Q298" s="20"/>
      <c r="R298" s="20">
        <f>P298-Q298</f>
        <v>1351.9499999999998</v>
      </c>
      <c r="S298" s="19"/>
    </row>
    <row r="299" spans="2:19" ht="65.099999999999994" customHeight="1" x14ac:dyDescent="0.25">
      <c r="B299" s="23" t="s">
        <v>14</v>
      </c>
      <c r="C299" s="22" t="s">
        <v>18</v>
      </c>
      <c r="D299" s="20">
        <v>207.79</v>
      </c>
      <c r="E299" s="21">
        <v>15</v>
      </c>
      <c r="F299" s="20">
        <f>D299*E299</f>
        <v>3116.85</v>
      </c>
      <c r="G299" s="20"/>
      <c r="H299" s="20"/>
      <c r="I299" s="20"/>
      <c r="J299" s="20">
        <f>SUM(F299:I299)</f>
        <v>3116.85</v>
      </c>
      <c r="K299" s="20"/>
      <c r="L299" s="20">
        <v>37.01</v>
      </c>
      <c r="M299" s="20"/>
      <c r="N299" s="20"/>
      <c r="O299" s="20">
        <f>SUM(K299:N299)</f>
        <v>37.01</v>
      </c>
      <c r="P299" s="20">
        <f>J299-O299</f>
        <v>3079.8399999999997</v>
      </c>
      <c r="Q299" s="20"/>
      <c r="R299" s="20">
        <f>P299-Q299</f>
        <v>3079.8399999999997</v>
      </c>
      <c r="S299" s="19"/>
    </row>
    <row r="300" spans="2:19" ht="65.099999999999994" customHeight="1" x14ac:dyDescent="0.25">
      <c r="B300" s="23" t="s">
        <v>14</v>
      </c>
      <c r="C300" s="22" t="s">
        <v>17</v>
      </c>
      <c r="D300" s="20">
        <v>131.66999999999999</v>
      </c>
      <c r="E300" s="21">
        <v>15</v>
      </c>
      <c r="F300" s="20">
        <f>D300*E300</f>
        <v>1975.0499999999997</v>
      </c>
      <c r="G300" s="20"/>
      <c r="H300" s="20"/>
      <c r="I300" s="20"/>
      <c r="J300" s="20">
        <f>SUM(F300:I300)</f>
        <v>1975.0499999999997</v>
      </c>
      <c r="K300" s="20"/>
      <c r="L300" s="20"/>
      <c r="M300" s="20"/>
      <c r="N300" s="20"/>
      <c r="O300" s="20">
        <f>SUM(K300:N300)</f>
        <v>0</v>
      </c>
      <c r="P300" s="20">
        <f>J300-O300</f>
        <v>1975.0499999999997</v>
      </c>
      <c r="Q300" s="20"/>
      <c r="R300" s="20">
        <f>P300-Q300</f>
        <v>1975.0499999999997</v>
      </c>
      <c r="S300" s="19"/>
    </row>
    <row r="301" spans="2:19" ht="65.099999999999994" customHeight="1" x14ac:dyDescent="0.25">
      <c r="B301" s="23" t="s">
        <v>14</v>
      </c>
      <c r="C301" s="22" t="s">
        <v>16</v>
      </c>
      <c r="D301" s="20">
        <v>190.94</v>
      </c>
      <c r="E301" s="21">
        <v>15</v>
      </c>
      <c r="F301" s="20">
        <f>D301*E301</f>
        <v>2864.1</v>
      </c>
      <c r="G301" s="20"/>
      <c r="H301" s="20"/>
      <c r="I301" s="20"/>
      <c r="J301" s="20">
        <f>SUM(F301:I301)</f>
        <v>2864.1</v>
      </c>
      <c r="K301" s="20"/>
      <c r="L301" s="20"/>
      <c r="M301" s="20"/>
      <c r="N301" s="20"/>
      <c r="O301" s="20">
        <f>SUM(K301:N301)</f>
        <v>0</v>
      </c>
      <c r="P301" s="20">
        <f>J301-O301</f>
        <v>2864.1</v>
      </c>
      <c r="Q301" s="20"/>
      <c r="R301" s="20">
        <f>P301-Q301</f>
        <v>2864.1</v>
      </c>
      <c r="S301" s="19"/>
    </row>
    <row r="302" spans="2:19" ht="65.099999999999994" customHeight="1" x14ac:dyDescent="0.25">
      <c r="B302" s="23" t="s">
        <v>14</v>
      </c>
      <c r="C302" s="22" t="s">
        <v>15</v>
      </c>
      <c r="D302" s="20">
        <v>105.18</v>
      </c>
      <c r="E302" s="21">
        <v>15</v>
      </c>
      <c r="F302" s="20">
        <f>D302*E302</f>
        <v>1577.7</v>
      </c>
      <c r="G302" s="20"/>
      <c r="H302" s="20"/>
      <c r="I302" s="20"/>
      <c r="J302" s="20">
        <f>SUM(F302:I302)</f>
        <v>1577.7</v>
      </c>
      <c r="K302" s="20"/>
      <c r="L302" s="20"/>
      <c r="M302" s="20"/>
      <c r="N302" s="20"/>
      <c r="O302" s="20">
        <f>SUM(K302:N302)</f>
        <v>0</v>
      </c>
      <c r="P302" s="20">
        <f>J302-O302</f>
        <v>1577.7</v>
      </c>
      <c r="Q302" s="20"/>
      <c r="R302" s="20">
        <f>P302-Q302</f>
        <v>1577.7</v>
      </c>
      <c r="S302" s="19"/>
    </row>
    <row r="303" spans="2:19" ht="65.099999999999994" customHeight="1" x14ac:dyDescent="0.25">
      <c r="B303" s="23" t="s">
        <v>14</v>
      </c>
      <c r="C303" s="22" t="s">
        <v>13</v>
      </c>
      <c r="D303" s="20">
        <v>225.21</v>
      </c>
      <c r="E303" s="21">
        <v>15</v>
      </c>
      <c r="F303" s="20">
        <f>D303*E303</f>
        <v>3378.15</v>
      </c>
      <c r="G303" s="20"/>
      <c r="H303" s="20"/>
      <c r="I303" s="20"/>
      <c r="J303" s="20">
        <f>SUM(F303:I303)</f>
        <v>3378.15</v>
      </c>
      <c r="K303" s="20"/>
      <c r="L303" s="20">
        <v>32.090000000000003</v>
      </c>
      <c r="M303" s="20"/>
      <c r="N303" s="20"/>
      <c r="O303" s="20">
        <f>SUM(K303:N303)</f>
        <v>32.090000000000003</v>
      </c>
      <c r="P303" s="20">
        <f>J303-O303</f>
        <v>3346.06</v>
      </c>
      <c r="Q303" s="20"/>
      <c r="R303" s="20">
        <f>P303-Q303</f>
        <v>3346.06</v>
      </c>
      <c r="S303" s="19"/>
    </row>
    <row r="304" spans="2:19" ht="52.5" customHeight="1" x14ac:dyDescent="0.3">
      <c r="B304" s="1"/>
      <c r="C304" s="1"/>
      <c r="D304" s="1"/>
      <c r="E304" s="1"/>
      <c r="F304" s="18">
        <f>SUM(F287:F303)</f>
        <v>41810.1</v>
      </c>
      <c r="G304" s="18">
        <f>SUM(G287:G303)</f>
        <v>0</v>
      </c>
      <c r="H304" s="18">
        <f>SUM(H287:H303)</f>
        <v>0</v>
      </c>
      <c r="I304" s="18">
        <f>SUM(I287:I303)</f>
        <v>0</v>
      </c>
      <c r="J304" s="18">
        <f>SUM(J287:J303)</f>
        <v>41810.1</v>
      </c>
      <c r="K304" s="18">
        <f>SUM(K287:K303)</f>
        <v>0</v>
      </c>
      <c r="L304" s="18">
        <f>SUM(L287:L303)</f>
        <v>123.7</v>
      </c>
      <c r="M304" s="18">
        <f>SUM(M287:M303)</f>
        <v>0</v>
      </c>
      <c r="N304" s="18">
        <f>SUM(N287:N303)</f>
        <v>0</v>
      </c>
      <c r="O304" s="18">
        <f>SUM(O287:O303)</f>
        <v>123.7</v>
      </c>
      <c r="P304" s="18">
        <f>SUM(P287:P303)</f>
        <v>41686.399999999994</v>
      </c>
      <c r="Q304" s="18">
        <f>SUM(Q287:Q303)</f>
        <v>0</v>
      </c>
      <c r="R304" s="18">
        <f>SUM(R287:R303)</f>
        <v>41686.399999999994</v>
      </c>
      <c r="S304" s="17"/>
    </row>
    <row r="305" spans="2:19" ht="201" customHeight="1" x14ac:dyDescent="0.3">
      <c r="B305" s="1"/>
      <c r="C305" s="1"/>
      <c r="D305" s="1"/>
      <c r="E305" s="1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7"/>
    </row>
    <row r="306" spans="2:19" ht="106.5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7"/>
    </row>
    <row r="307" spans="2:19" ht="15.6" thickBot="1" x14ac:dyDescent="0.3">
      <c r="S307" s="5"/>
    </row>
    <row r="308" spans="2:19" ht="91.5" customHeight="1" thickBot="1" x14ac:dyDescent="0.3">
      <c r="B308" s="16" t="s">
        <v>12</v>
      </c>
      <c r="C308" s="15"/>
      <c r="D308" s="15"/>
      <c r="E308" s="14"/>
      <c r="F308" s="13" t="s">
        <v>11</v>
      </c>
      <c r="G308" s="10" t="s">
        <v>10</v>
      </c>
      <c r="H308" s="10" t="s">
        <v>9</v>
      </c>
      <c r="I308" s="10" t="s">
        <v>8</v>
      </c>
      <c r="J308" s="10" t="s">
        <v>3</v>
      </c>
      <c r="K308" s="12" t="s">
        <v>7</v>
      </c>
      <c r="L308" s="12" t="s">
        <v>6</v>
      </c>
      <c r="M308" s="12" t="s">
        <v>5</v>
      </c>
      <c r="N308" s="12" t="s">
        <v>4</v>
      </c>
      <c r="O308" s="12" t="s">
        <v>3</v>
      </c>
      <c r="P308" s="10" t="s">
        <v>2</v>
      </c>
      <c r="Q308" s="11" t="s">
        <v>1</v>
      </c>
      <c r="R308" s="10" t="s">
        <v>0</v>
      </c>
      <c r="S308" s="5"/>
    </row>
    <row r="309" spans="2:19" ht="30.75" customHeight="1" thickBot="1" x14ac:dyDescent="0.35">
      <c r="B309" s="9"/>
      <c r="C309" s="8"/>
      <c r="D309" s="8"/>
      <c r="E309" s="7"/>
      <c r="F309" s="6">
        <f>SUM(F304,F284,F17)</f>
        <v>724174.95</v>
      </c>
      <c r="G309" s="6">
        <f>SUM(G304,G284,G17)</f>
        <v>0</v>
      </c>
      <c r="H309" s="6">
        <f>SUM(H304,H284,H17)</f>
        <v>0</v>
      </c>
      <c r="I309" s="6">
        <f>SUM(I304,I284,I17)</f>
        <v>868.95511999999985</v>
      </c>
      <c r="J309" s="6">
        <f>SUM(J304,J284,J17)</f>
        <v>725043.90512000001</v>
      </c>
      <c r="K309" s="6">
        <f>SUM(K304,K284,K17)</f>
        <v>61588.636943999983</v>
      </c>
      <c r="L309" s="6">
        <f>SUM(L304,L284,L17)</f>
        <v>3537.0623437500012</v>
      </c>
      <c r="M309" s="6">
        <f>SUM(M304,M284,M17)</f>
        <v>0</v>
      </c>
      <c r="N309" s="6">
        <f>SUM(N304,N284,N17)</f>
        <v>3039.3450000000003</v>
      </c>
      <c r="O309" s="6">
        <f>SUM(O304,O284,O17)</f>
        <v>68165.044287750003</v>
      </c>
      <c r="P309" s="6">
        <f>SUM(P304,P284,P17)</f>
        <v>656878.86083224986</v>
      </c>
      <c r="Q309" s="6">
        <f>SUM(Q304,Q284,Q17)</f>
        <v>8665.6170000000002</v>
      </c>
      <c r="R309" s="6">
        <f>SUM(R304,R284,R17)</f>
        <v>648213.24383224978</v>
      </c>
      <c r="S309" s="5"/>
    </row>
  </sheetData>
  <mergeCells count="5">
    <mergeCell ref="D3:J3"/>
    <mergeCell ref="K3:O3"/>
    <mergeCell ref="B283:E284"/>
    <mergeCell ref="B16:E17"/>
    <mergeCell ref="B308:E309"/>
  </mergeCells>
  <pageMargins left="0.70866141732283472" right="0.70866141732283472" top="0.74803149606299213" bottom="0.74803149606299213" header="0.31496062992125984" footer="0.31496062992125984"/>
  <pageSetup scale="50" orientation="landscape" r:id="rId1"/>
  <headerFooter>
    <oddHeader>&amp;CMUNICIPIO DE TECALITLAN JALISCO
PORTAL VICTORIA NO. 9   RFC:MTE871101HLA   TEL: 3714180169
NOMINA QUINCENAL GENERAL DEL 16 AL 31 DE OCTUBRE DEL 2018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7"/>
  <sheetViews>
    <sheetView view="pageLayout" topLeftCell="C44" zoomScale="90" zoomScaleNormal="70" zoomScalePageLayoutView="90" workbookViewId="0">
      <selection activeCell="N282" sqref="N282"/>
    </sheetView>
  </sheetViews>
  <sheetFormatPr baseColWidth="10" defaultColWidth="11" defaultRowHeight="14.4" x14ac:dyDescent="0.3"/>
  <cols>
    <col min="1" max="1" width="2.88671875" style="90" customWidth="1"/>
    <col min="2" max="2" width="21.88671875" style="92" customWidth="1"/>
    <col min="3" max="3" width="28.6640625" style="90" customWidth="1"/>
    <col min="4" max="4" width="11" style="91"/>
    <col min="5" max="5" width="11" style="90"/>
    <col min="6" max="6" width="16.33203125" style="90" bestFit="1" customWidth="1"/>
    <col min="7" max="8" width="0" style="90" hidden="1" customWidth="1"/>
    <col min="9" max="9" width="17.5546875" style="90" bestFit="1" customWidth="1"/>
    <col min="10" max="10" width="16.33203125" style="90" bestFit="1" customWidth="1"/>
    <col min="11" max="11" width="14.44140625" style="90" bestFit="1" customWidth="1"/>
    <col min="12" max="14" width="11" style="90"/>
    <col min="15" max="15" width="14.109375" style="90" bestFit="1" customWidth="1"/>
    <col min="16" max="16" width="18.44140625" style="90" customWidth="1"/>
    <col min="17" max="17" width="15.44140625" style="90" customWidth="1"/>
    <col min="18" max="18" width="22.6640625" style="90" bestFit="1" customWidth="1"/>
    <col min="19" max="19" width="53.88671875" style="90" customWidth="1"/>
    <col min="20" max="16384" width="11" style="90"/>
  </cols>
  <sheetData>
    <row r="2" spans="1:19" ht="15" thickBot="1" x14ac:dyDescent="0.35"/>
    <row r="3" spans="1:19" ht="30" customHeight="1" x14ac:dyDescent="0.3">
      <c r="A3" s="129"/>
      <c r="B3" s="135"/>
      <c r="C3" s="129"/>
      <c r="D3" s="140" t="s">
        <v>522</v>
      </c>
      <c r="E3" s="139"/>
      <c r="F3" s="139"/>
      <c r="G3" s="139"/>
      <c r="H3" s="139"/>
      <c r="I3" s="139"/>
      <c r="J3" s="139"/>
      <c r="K3" s="138" t="s">
        <v>333</v>
      </c>
      <c r="L3" s="137"/>
      <c r="M3" s="137"/>
      <c r="N3" s="137"/>
      <c r="O3" s="136"/>
      <c r="P3" s="129"/>
      <c r="Q3" s="129"/>
      <c r="R3" s="129"/>
      <c r="S3" s="129"/>
    </row>
    <row r="4" spans="1:19" ht="30" customHeight="1" thickBot="1" x14ac:dyDescent="0.35">
      <c r="A4" s="129"/>
      <c r="B4" s="135"/>
      <c r="C4" s="129"/>
      <c r="D4" s="134"/>
      <c r="E4" s="133"/>
      <c r="F4" s="133"/>
      <c r="G4" s="133"/>
      <c r="H4" s="133"/>
      <c r="I4" s="133"/>
      <c r="J4" s="133"/>
      <c r="K4" s="132"/>
      <c r="L4" s="131"/>
      <c r="M4" s="131"/>
      <c r="N4" s="131"/>
      <c r="O4" s="130"/>
      <c r="P4" s="129"/>
      <c r="Q4" s="129"/>
      <c r="R4" s="129"/>
      <c r="S4" s="129"/>
    </row>
    <row r="5" spans="1:19" ht="93.75" customHeight="1" x14ac:dyDescent="0.3">
      <c r="A5" s="129"/>
      <c r="B5" s="128" t="s">
        <v>332</v>
      </c>
      <c r="C5" s="127" t="s">
        <v>331</v>
      </c>
      <c r="D5" s="124" t="s">
        <v>330</v>
      </c>
      <c r="E5" s="124" t="s">
        <v>329</v>
      </c>
      <c r="F5" s="124" t="s">
        <v>11</v>
      </c>
      <c r="G5" s="124" t="s">
        <v>10</v>
      </c>
      <c r="H5" s="124" t="s">
        <v>9</v>
      </c>
      <c r="I5" s="124" t="s">
        <v>8</v>
      </c>
      <c r="J5" s="124" t="s">
        <v>3</v>
      </c>
      <c r="K5" s="125" t="s">
        <v>7</v>
      </c>
      <c r="L5" s="125" t="s">
        <v>6</v>
      </c>
      <c r="M5" s="126" t="s">
        <v>5</v>
      </c>
      <c r="N5" s="126" t="s">
        <v>4</v>
      </c>
      <c r="O5" s="125" t="s">
        <v>3</v>
      </c>
      <c r="P5" s="124" t="s">
        <v>2</v>
      </c>
      <c r="Q5" s="124" t="s">
        <v>1</v>
      </c>
      <c r="R5" s="124" t="s">
        <v>0</v>
      </c>
      <c r="S5" s="123" t="s">
        <v>328</v>
      </c>
    </row>
    <row r="6" spans="1:19" ht="60" customHeight="1" x14ac:dyDescent="0.3">
      <c r="A6" s="114"/>
      <c r="B6" s="113" t="s">
        <v>521</v>
      </c>
      <c r="C6" s="112" t="s">
        <v>520</v>
      </c>
      <c r="D6" s="111">
        <v>211.53</v>
      </c>
      <c r="E6" s="110">
        <v>15</v>
      </c>
      <c r="F6" s="109">
        <f>D6*E6</f>
        <v>3172.95</v>
      </c>
      <c r="G6" s="106"/>
      <c r="H6" s="106"/>
      <c r="I6" s="108"/>
      <c r="J6" s="105">
        <f>SUM(F6:I6)</f>
        <v>3172.95</v>
      </c>
      <c r="K6" s="105">
        <v>98.72</v>
      </c>
      <c r="L6" s="107"/>
      <c r="M6" s="106"/>
      <c r="N6" s="106"/>
      <c r="O6" s="105">
        <f>SUM(K6:N6)</f>
        <v>98.72</v>
      </c>
      <c r="P6" s="105">
        <f>J6-O6</f>
        <v>3074.23</v>
      </c>
      <c r="Q6" s="103"/>
      <c r="R6" s="104">
        <f>P6-Q6</f>
        <v>3074.23</v>
      </c>
      <c r="S6" s="103"/>
    </row>
    <row r="7" spans="1:19" ht="60" customHeight="1" x14ac:dyDescent="0.3">
      <c r="A7" s="114"/>
      <c r="B7" s="113" t="s">
        <v>519</v>
      </c>
      <c r="C7" s="112" t="s">
        <v>518</v>
      </c>
      <c r="D7" s="111">
        <v>238.67</v>
      </c>
      <c r="E7" s="110">
        <v>15</v>
      </c>
      <c r="F7" s="109">
        <f>D7*E7</f>
        <v>3580.0499999999997</v>
      </c>
      <c r="G7" s="108"/>
      <c r="H7" s="106"/>
      <c r="I7" s="106"/>
      <c r="J7" s="105">
        <f>SUM(F7:I7)</f>
        <v>3580.0499999999997</v>
      </c>
      <c r="K7" s="105">
        <v>160.71</v>
      </c>
      <c r="L7" s="107"/>
      <c r="M7" s="106"/>
      <c r="N7" s="106"/>
      <c r="O7" s="105">
        <f>SUM(K7:N7)</f>
        <v>160.71</v>
      </c>
      <c r="P7" s="104">
        <f>J7-O7</f>
        <v>3419.3399999999997</v>
      </c>
      <c r="Q7" s="103"/>
      <c r="R7" s="104">
        <f>P7-Q7</f>
        <v>3419.3399999999997</v>
      </c>
      <c r="S7" s="103"/>
    </row>
    <row r="8" spans="1:19" ht="60" customHeight="1" x14ac:dyDescent="0.3">
      <c r="A8" s="114"/>
      <c r="B8" s="113" t="s">
        <v>517</v>
      </c>
      <c r="C8" s="112" t="s">
        <v>516</v>
      </c>
      <c r="D8" s="111">
        <v>238.67</v>
      </c>
      <c r="E8" s="110">
        <v>15</v>
      </c>
      <c r="F8" s="109">
        <f>D8*E8</f>
        <v>3580.0499999999997</v>
      </c>
      <c r="G8" s="106"/>
      <c r="H8" s="106"/>
      <c r="I8" s="108"/>
      <c r="J8" s="105">
        <f>SUM(F8:I8)</f>
        <v>3580.0499999999997</v>
      </c>
      <c r="K8" s="105">
        <v>160.71</v>
      </c>
      <c r="L8" s="107"/>
      <c r="M8" s="106"/>
      <c r="N8" s="106"/>
      <c r="O8" s="105">
        <f>SUM(K8:N8)</f>
        <v>160.71</v>
      </c>
      <c r="P8" s="104">
        <f>J8-O8</f>
        <v>3419.3399999999997</v>
      </c>
      <c r="Q8" s="103"/>
      <c r="R8" s="104">
        <f>P8-Q8</f>
        <v>3419.3399999999997</v>
      </c>
      <c r="S8" s="103"/>
    </row>
    <row r="9" spans="1:19" ht="60" customHeight="1" x14ac:dyDescent="0.3">
      <c r="A9" s="114"/>
      <c r="B9" s="113" t="s">
        <v>514</v>
      </c>
      <c r="C9" s="112" t="s">
        <v>515</v>
      </c>
      <c r="D9" s="111">
        <v>166</v>
      </c>
      <c r="E9" s="110">
        <v>15</v>
      </c>
      <c r="F9" s="109">
        <f>D9*E9</f>
        <v>2490</v>
      </c>
      <c r="G9" s="106"/>
      <c r="H9" s="106"/>
      <c r="I9" s="108">
        <v>10.84</v>
      </c>
      <c r="J9" s="105">
        <f>SUM(F9:I9)</f>
        <v>2500.84</v>
      </c>
      <c r="K9" s="105"/>
      <c r="L9" s="107"/>
      <c r="M9" s="106"/>
      <c r="N9" s="106"/>
      <c r="O9" s="105">
        <f>SUM(K9:N9)</f>
        <v>0</v>
      </c>
      <c r="P9" s="104">
        <f>J9-O9</f>
        <v>2500.84</v>
      </c>
      <c r="Q9" s="103"/>
      <c r="R9" s="104">
        <f>P9-Q9</f>
        <v>2500.84</v>
      </c>
      <c r="S9" s="103"/>
    </row>
    <row r="10" spans="1:19" ht="60" customHeight="1" x14ac:dyDescent="0.3">
      <c r="A10" s="114"/>
      <c r="B10" s="113" t="s">
        <v>514</v>
      </c>
      <c r="C10" s="112" t="s">
        <v>513</v>
      </c>
      <c r="D10" s="111">
        <v>166</v>
      </c>
      <c r="E10" s="110">
        <v>15</v>
      </c>
      <c r="F10" s="109">
        <f>D10*E10</f>
        <v>2490</v>
      </c>
      <c r="G10" s="106"/>
      <c r="H10" s="106"/>
      <c r="I10" s="108">
        <v>10.84</v>
      </c>
      <c r="J10" s="105">
        <f>SUM(F10:I10)</f>
        <v>2500.84</v>
      </c>
      <c r="K10" s="105"/>
      <c r="L10" s="107"/>
      <c r="M10" s="106"/>
      <c r="N10" s="106"/>
      <c r="O10" s="105">
        <f>SUM(K10:N10)</f>
        <v>0</v>
      </c>
      <c r="P10" s="104">
        <f>J10-O10</f>
        <v>2500.84</v>
      </c>
      <c r="Q10" s="103"/>
      <c r="R10" s="104">
        <f>P10-Q10</f>
        <v>2500.84</v>
      </c>
      <c r="S10" s="103"/>
    </row>
    <row r="11" spans="1:19" ht="60" customHeight="1" x14ac:dyDescent="0.3">
      <c r="A11" s="114"/>
      <c r="B11" s="113" t="s">
        <v>512</v>
      </c>
      <c r="C11" s="112" t="s">
        <v>511</v>
      </c>
      <c r="D11" s="111">
        <v>207.79</v>
      </c>
      <c r="E11" s="110">
        <v>15</v>
      </c>
      <c r="F11" s="109">
        <f>D11*E11</f>
        <v>3116.85</v>
      </c>
      <c r="G11" s="108"/>
      <c r="H11" s="108"/>
      <c r="I11" s="108"/>
      <c r="J11" s="105">
        <f>SUM(F11:I11)</f>
        <v>3116.85</v>
      </c>
      <c r="K11" s="105">
        <v>92.611551999999989</v>
      </c>
      <c r="L11" s="105"/>
      <c r="M11" s="108"/>
      <c r="N11" s="108"/>
      <c r="O11" s="105">
        <f>SUM(K11:N11)</f>
        <v>92.611551999999989</v>
      </c>
      <c r="P11" s="104">
        <f>J11-O11</f>
        <v>3024.2384480000001</v>
      </c>
      <c r="Q11" s="103"/>
      <c r="R11" s="104">
        <f>P11-Q11</f>
        <v>3024.2384480000001</v>
      </c>
      <c r="S11" s="103"/>
    </row>
    <row r="12" spans="1:19" ht="60" customHeight="1" x14ac:dyDescent="0.3">
      <c r="A12" s="114"/>
      <c r="B12" s="113" t="s">
        <v>510</v>
      </c>
      <c r="C12" s="122" t="s">
        <v>509</v>
      </c>
      <c r="D12" s="111">
        <v>238.67</v>
      </c>
      <c r="E12" s="110">
        <v>15</v>
      </c>
      <c r="F12" s="109">
        <f>D12*E12</f>
        <v>3580.0499999999997</v>
      </c>
      <c r="G12" s="108"/>
      <c r="H12" s="106"/>
      <c r="I12" s="106"/>
      <c r="J12" s="105">
        <f>SUM(F12:I12)</f>
        <v>3580.0499999999997</v>
      </c>
      <c r="K12" s="105">
        <v>160.71</v>
      </c>
      <c r="L12" s="107"/>
      <c r="M12" s="106"/>
      <c r="N12" s="106"/>
      <c r="O12" s="105">
        <f>SUM(K12:N12)</f>
        <v>160.71</v>
      </c>
      <c r="P12" s="104">
        <f>J12-O12</f>
        <v>3419.3399999999997</v>
      </c>
      <c r="Q12" s="103"/>
      <c r="R12" s="104">
        <f>P12-Q12</f>
        <v>3419.3399999999997</v>
      </c>
      <c r="S12" s="103"/>
    </row>
    <row r="13" spans="1:19" ht="60" customHeight="1" x14ac:dyDescent="0.3">
      <c r="A13" s="114"/>
      <c r="B13" s="113" t="s">
        <v>508</v>
      </c>
      <c r="C13" s="112" t="s">
        <v>507</v>
      </c>
      <c r="D13" s="111">
        <v>207.79</v>
      </c>
      <c r="E13" s="110">
        <v>15</v>
      </c>
      <c r="F13" s="109">
        <f>D13*E13</f>
        <v>3116.85</v>
      </c>
      <c r="G13" s="106"/>
      <c r="H13" s="106"/>
      <c r="I13" s="105"/>
      <c r="J13" s="105">
        <f>SUM(F13:I13)</f>
        <v>3116.85</v>
      </c>
      <c r="K13" s="105">
        <v>92.61</v>
      </c>
      <c r="L13" s="107"/>
      <c r="M13" s="106"/>
      <c r="N13" s="106"/>
      <c r="O13" s="105">
        <f>SUM(K13:N13)</f>
        <v>92.61</v>
      </c>
      <c r="P13" s="104">
        <f>J13-O13</f>
        <v>3024.24</v>
      </c>
      <c r="Q13" s="103"/>
      <c r="R13" s="104">
        <f>P13-Q13</f>
        <v>3024.24</v>
      </c>
      <c r="S13" s="103"/>
    </row>
    <row r="14" spans="1:19" ht="60" customHeight="1" x14ac:dyDescent="0.3">
      <c r="A14" s="114"/>
      <c r="B14" s="113" t="s">
        <v>506</v>
      </c>
      <c r="C14" s="112" t="s">
        <v>505</v>
      </c>
      <c r="D14" s="111">
        <v>238.67</v>
      </c>
      <c r="E14" s="110">
        <v>15</v>
      </c>
      <c r="F14" s="109">
        <f>D14*E14</f>
        <v>3580.0499999999997</v>
      </c>
      <c r="G14" s="108"/>
      <c r="H14" s="106"/>
      <c r="I14" s="106"/>
      <c r="J14" s="105">
        <f>SUM(F14:I14)</f>
        <v>3580.0499999999997</v>
      </c>
      <c r="K14" s="105">
        <v>160.71</v>
      </c>
      <c r="L14" s="107"/>
      <c r="M14" s="106"/>
      <c r="N14" s="106"/>
      <c r="O14" s="105">
        <f>SUM(K14:N14)</f>
        <v>160.71</v>
      </c>
      <c r="P14" s="104">
        <f>J14-O14</f>
        <v>3419.3399999999997</v>
      </c>
      <c r="Q14" s="103"/>
      <c r="R14" s="104">
        <f>P14-Q14</f>
        <v>3419.3399999999997</v>
      </c>
      <c r="S14" s="103"/>
    </row>
    <row r="15" spans="1:19" ht="60" customHeight="1" x14ac:dyDescent="0.3">
      <c r="A15" s="114"/>
      <c r="B15" s="113" t="s">
        <v>196</v>
      </c>
      <c r="C15" s="112" t="s">
        <v>504</v>
      </c>
      <c r="D15" s="111">
        <v>238.67</v>
      </c>
      <c r="E15" s="110">
        <v>15</v>
      </c>
      <c r="F15" s="109">
        <f>D15*E15</f>
        <v>3580.0499999999997</v>
      </c>
      <c r="G15" s="106"/>
      <c r="H15" s="106"/>
      <c r="I15" s="105"/>
      <c r="J15" s="105">
        <f>SUM(F15:I15)</f>
        <v>3580.0499999999997</v>
      </c>
      <c r="K15" s="105">
        <v>160.71</v>
      </c>
      <c r="L15" s="107"/>
      <c r="M15" s="106"/>
      <c r="N15" s="106"/>
      <c r="O15" s="105">
        <f>SUM(K15:N15)</f>
        <v>160.71</v>
      </c>
      <c r="P15" s="104">
        <f>J15-O15</f>
        <v>3419.3399999999997</v>
      </c>
      <c r="Q15" s="103"/>
      <c r="R15" s="104">
        <f>P15-Q15</f>
        <v>3419.3399999999997</v>
      </c>
      <c r="S15" s="103"/>
    </row>
    <row r="16" spans="1:19" ht="60" customHeight="1" x14ac:dyDescent="0.3">
      <c r="A16" s="114"/>
      <c r="B16" s="113" t="s">
        <v>501</v>
      </c>
      <c r="C16" s="112" t="s">
        <v>503</v>
      </c>
      <c r="D16" s="111">
        <v>207.79</v>
      </c>
      <c r="E16" s="110">
        <v>15</v>
      </c>
      <c r="F16" s="109">
        <f>D16*E16</f>
        <v>3116.85</v>
      </c>
      <c r="G16" s="106"/>
      <c r="H16" s="106"/>
      <c r="I16" s="108"/>
      <c r="J16" s="105">
        <f>SUM(F16:I16)</f>
        <v>3116.85</v>
      </c>
      <c r="K16" s="105">
        <v>75.02</v>
      </c>
      <c r="L16" s="107"/>
      <c r="M16" s="106"/>
      <c r="N16" s="106"/>
      <c r="O16" s="105">
        <f>SUM(K16:N16)</f>
        <v>75.02</v>
      </c>
      <c r="P16" s="104">
        <f>J16-O16</f>
        <v>3041.83</v>
      </c>
      <c r="Q16" s="103"/>
      <c r="R16" s="104">
        <f>P16-Q16</f>
        <v>3041.83</v>
      </c>
      <c r="S16" s="103"/>
    </row>
    <row r="17" spans="1:19" ht="60" customHeight="1" x14ac:dyDescent="0.3">
      <c r="A17" s="114"/>
      <c r="B17" s="113" t="s">
        <v>501</v>
      </c>
      <c r="C17" s="112" t="s">
        <v>502</v>
      </c>
      <c r="D17" s="111">
        <v>207.79</v>
      </c>
      <c r="E17" s="110">
        <v>15</v>
      </c>
      <c r="F17" s="109">
        <f>D17*E17</f>
        <v>3116.85</v>
      </c>
      <c r="G17" s="106"/>
      <c r="H17" s="106"/>
      <c r="I17" s="108"/>
      <c r="J17" s="105">
        <f>SUM(F17:I17)</f>
        <v>3116.85</v>
      </c>
      <c r="K17" s="105">
        <v>75.02</v>
      </c>
      <c r="L17" s="107"/>
      <c r="M17" s="106"/>
      <c r="N17" s="106"/>
      <c r="O17" s="105">
        <f>SUM(K17:N17)</f>
        <v>75.02</v>
      </c>
      <c r="P17" s="104">
        <f>J17-O17</f>
        <v>3041.83</v>
      </c>
      <c r="Q17" s="103"/>
      <c r="R17" s="104">
        <f>P17-Q17</f>
        <v>3041.83</v>
      </c>
      <c r="S17" s="103"/>
    </row>
    <row r="18" spans="1:19" ht="60" customHeight="1" x14ac:dyDescent="0.3">
      <c r="A18" s="114"/>
      <c r="B18" s="113" t="s">
        <v>501</v>
      </c>
      <c r="C18" s="112" t="s">
        <v>500</v>
      </c>
      <c r="D18" s="111">
        <v>207.79</v>
      </c>
      <c r="E18" s="110">
        <v>15</v>
      </c>
      <c r="F18" s="109">
        <f>D18*E18</f>
        <v>3116.85</v>
      </c>
      <c r="G18" s="106"/>
      <c r="H18" s="106"/>
      <c r="I18" s="108"/>
      <c r="J18" s="105">
        <f>SUM(F18:I18)</f>
        <v>3116.85</v>
      </c>
      <c r="K18" s="105">
        <v>75.02</v>
      </c>
      <c r="L18" s="107"/>
      <c r="M18" s="106"/>
      <c r="N18" s="106"/>
      <c r="O18" s="105">
        <f>SUM(K18:N18)</f>
        <v>75.02</v>
      </c>
      <c r="P18" s="104">
        <f>J18-O18</f>
        <v>3041.83</v>
      </c>
      <c r="Q18" s="103"/>
      <c r="R18" s="104">
        <f>P18-Q18</f>
        <v>3041.83</v>
      </c>
      <c r="S18" s="103"/>
    </row>
    <row r="19" spans="1:19" ht="60" customHeight="1" x14ac:dyDescent="0.3">
      <c r="A19" s="114"/>
      <c r="B19" s="113" t="s">
        <v>498</v>
      </c>
      <c r="C19" s="112" t="s">
        <v>499</v>
      </c>
      <c r="D19" s="111">
        <v>150.80000000000001</v>
      </c>
      <c r="E19" s="110">
        <v>15</v>
      </c>
      <c r="F19" s="109">
        <f>D19*E19</f>
        <v>2262</v>
      </c>
      <c r="G19" s="106"/>
      <c r="H19" s="106"/>
      <c r="I19" s="108">
        <v>42.7</v>
      </c>
      <c r="J19" s="105">
        <f>SUM(F19:I19)</f>
        <v>2304.6999999999998</v>
      </c>
      <c r="K19" s="105"/>
      <c r="L19" s="107"/>
      <c r="M19" s="106"/>
      <c r="N19" s="106"/>
      <c r="O19" s="105">
        <f>SUM(K19:N19)</f>
        <v>0</v>
      </c>
      <c r="P19" s="104">
        <f>J19-O19</f>
        <v>2304.6999999999998</v>
      </c>
      <c r="Q19" s="103"/>
      <c r="R19" s="104">
        <f>P19-Q19</f>
        <v>2304.6999999999998</v>
      </c>
      <c r="S19" s="103"/>
    </row>
    <row r="20" spans="1:19" ht="60" customHeight="1" x14ac:dyDescent="0.3">
      <c r="A20" s="114"/>
      <c r="B20" s="113" t="s">
        <v>498</v>
      </c>
      <c r="C20" s="112" t="s">
        <v>497</v>
      </c>
      <c r="D20" s="111">
        <v>150.80000000000001</v>
      </c>
      <c r="E20" s="110">
        <v>15</v>
      </c>
      <c r="F20" s="109">
        <f>D20*E20</f>
        <v>2262</v>
      </c>
      <c r="G20" s="106"/>
      <c r="H20" s="106"/>
      <c r="I20" s="108">
        <v>42.7</v>
      </c>
      <c r="J20" s="105">
        <f>SUM(F20:I20)</f>
        <v>2304.6999999999998</v>
      </c>
      <c r="K20" s="105"/>
      <c r="L20" s="107"/>
      <c r="M20" s="106"/>
      <c r="N20" s="106"/>
      <c r="O20" s="105">
        <f>SUM(K20:N20)</f>
        <v>0</v>
      </c>
      <c r="P20" s="104">
        <f>J20-O20</f>
        <v>2304.6999999999998</v>
      </c>
      <c r="Q20" s="103"/>
      <c r="R20" s="104">
        <f>P20-Q20</f>
        <v>2304.6999999999998</v>
      </c>
      <c r="S20" s="103"/>
    </row>
    <row r="21" spans="1:19" ht="60" customHeight="1" x14ac:dyDescent="0.3">
      <c r="A21" s="114"/>
      <c r="B21" s="113" t="s">
        <v>496</v>
      </c>
      <c r="C21" s="112" t="s">
        <v>495</v>
      </c>
      <c r="D21" s="111">
        <v>150.80000000000001</v>
      </c>
      <c r="E21" s="110">
        <v>15</v>
      </c>
      <c r="F21" s="109">
        <f>D21*E21</f>
        <v>2262</v>
      </c>
      <c r="G21" s="106"/>
      <c r="H21" s="106"/>
      <c r="I21" s="105">
        <v>42.701439999999991</v>
      </c>
      <c r="J21" s="105">
        <f>SUM(F21:I21)</f>
        <v>2304.7014399999998</v>
      </c>
      <c r="K21" s="105"/>
      <c r="L21" s="107"/>
      <c r="M21" s="106"/>
      <c r="N21" s="106"/>
      <c r="O21" s="105">
        <f>SUM(K21:N21)</f>
        <v>0</v>
      </c>
      <c r="P21" s="104">
        <f>J21-O21</f>
        <v>2304.7014399999998</v>
      </c>
      <c r="Q21" s="103"/>
      <c r="R21" s="104">
        <f>P21-Q21</f>
        <v>2304.7014399999998</v>
      </c>
      <c r="S21" s="103"/>
    </row>
    <row r="22" spans="1:19" ht="60" customHeight="1" x14ac:dyDescent="0.3">
      <c r="A22" s="114"/>
      <c r="B22" s="113" t="s">
        <v>493</v>
      </c>
      <c r="C22" s="112" t="s">
        <v>494</v>
      </c>
      <c r="D22" s="111">
        <v>171.85</v>
      </c>
      <c r="E22" s="110">
        <v>15</v>
      </c>
      <c r="F22" s="109">
        <f>D22*E22</f>
        <v>2577.75</v>
      </c>
      <c r="G22" s="106"/>
      <c r="H22" s="106"/>
      <c r="I22" s="105">
        <v>1.2925280000000043</v>
      </c>
      <c r="J22" s="105">
        <f>SUM(F22:I22)</f>
        <v>2579.0425279999999</v>
      </c>
      <c r="K22" s="105"/>
      <c r="L22" s="107"/>
      <c r="M22" s="106"/>
      <c r="N22" s="106"/>
      <c r="O22" s="105">
        <f>SUM(K22:N22)</f>
        <v>0</v>
      </c>
      <c r="P22" s="104">
        <f>J22-O22</f>
        <v>2579.0425279999999</v>
      </c>
      <c r="Q22" s="103"/>
      <c r="R22" s="104">
        <f>P22-Q22</f>
        <v>2579.0425279999999</v>
      </c>
      <c r="S22" s="103"/>
    </row>
    <row r="23" spans="1:19" ht="60" customHeight="1" x14ac:dyDescent="0.3">
      <c r="A23" s="114"/>
      <c r="B23" s="113" t="s">
        <v>493</v>
      </c>
      <c r="C23" s="112" t="s">
        <v>492</v>
      </c>
      <c r="D23" s="111">
        <v>190.94</v>
      </c>
      <c r="E23" s="110">
        <v>15</v>
      </c>
      <c r="F23" s="109">
        <f>D23*E23</f>
        <v>2864.1</v>
      </c>
      <c r="G23" s="106"/>
      <c r="H23" s="106"/>
      <c r="I23" s="108"/>
      <c r="J23" s="105">
        <f>SUM(F23:I23)</f>
        <v>2864.1</v>
      </c>
      <c r="K23" s="105">
        <v>44.86</v>
      </c>
      <c r="L23" s="107"/>
      <c r="M23" s="106"/>
      <c r="N23" s="106"/>
      <c r="O23" s="105">
        <f>SUM(K23:N23)</f>
        <v>44.86</v>
      </c>
      <c r="P23" s="104">
        <f>J23-O23</f>
        <v>2819.24</v>
      </c>
      <c r="Q23" s="103"/>
      <c r="R23" s="104">
        <f>P23-Q23</f>
        <v>2819.24</v>
      </c>
      <c r="S23" s="103"/>
    </row>
    <row r="24" spans="1:19" ht="60" customHeight="1" x14ac:dyDescent="0.3">
      <c r="A24" s="114"/>
      <c r="B24" s="113" t="s">
        <v>486</v>
      </c>
      <c r="C24" s="112" t="s">
        <v>491</v>
      </c>
      <c r="D24" s="111">
        <v>173.33</v>
      </c>
      <c r="E24" s="110">
        <v>15</v>
      </c>
      <c r="F24" s="109">
        <f>D24*E24</f>
        <v>2599.9500000000003</v>
      </c>
      <c r="G24" s="106"/>
      <c r="H24" s="106"/>
      <c r="I24" s="108"/>
      <c r="J24" s="105">
        <f>SUM(F24:I24)</f>
        <v>2599.9500000000003</v>
      </c>
      <c r="K24" s="105">
        <v>1.1200000000000001</v>
      </c>
      <c r="L24" s="107"/>
      <c r="M24" s="106"/>
      <c r="N24" s="106"/>
      <c r="O24" s="105">
        <f>SUM(K24:N24)</f>
        <v>1.1200000000000001</v>
      </c>
      <c r="P24" s="104">
        <f>J24-O24</f>
        <v>2598.8300000000004</v>
      </c>
      <c r="Q24" s="103"/>
      <c r="R24" s="104">
        <f>P24-Q24</f>
        <v>2598.8300000000004</v>
      </c>
      <c r="S24" s="103"/>
    </row>
    <row r="25" spans="1:19" ht="60" customHeight="1" x14ac:dyDescent="0.3">
      <c r="A25" s="114"/>
      <c r="B25" s="113" t="s">
        <v>486</v>
      </c>
      <c r="C25" s="112" t="s">
        <v>490</v>
      </c>
      <c r="D25" s="111">
        <v>190.67</v>
      </c>
      <c r="E25" s="110">
        <v>15</v>
      </c>
      <c r="F25" s="109">
        <f>D25*E25</f>
        <v>2860.0499999999997</v>
      </c>
      <c r="G25" s="106"/>
      <c r="H25" s="106"/>
      <c r="I25" s="108"/>
      <c r="J25" s="105">
        <f>SUM(F25:I25)</f>
        <v>2860.0499999999997</v>
      </c>
      <c r="K25" s="105">
        <v>44.42</v>
      </c>
      <c r="L25" s="107"/>
      <c r="M25" s="106"/>
      <c r="N25" s="106"/>
      <c r="O25" s="105">
        <f>SUM(K25:N25)</f>
        <v>44.42</v>
      </c>
      <c r="P25" s="104">
        <f>J25-O25</f>
        <v>2815.6299999999997</v>
      </c>
      <c r="Q25" s="103"/>
      <c r="R25" s="104">
        <f>P25-Q25</f>
        <v>2815.6299999999997</v>
      </c>
      <c r="S25" s="103"/>
    </row>
    <row r="26" spans="1:19" ht="60" customHeight="1" x14ac:dyDescent="0.3">
      <c r="A26" s="114"/>
      <c r="B26" s="113" t="s">
        <v>486</v>
      </c>
      <c r="C26" s="112" t="s">
        <v>489</v>
      </c>
      <c r="D26" s="111">
        <v>215.63</v>
      </c>
      <c r="E26" s="110">
        <v>15</v>
      </c>
      <c r="F26" s="109">
        <f>D26*E26</f>
        <v>3234.45</v>
      </c>
      <c r="G26" s="106"/>
      <c r="H26" s="106"/>
      <c r="I26" s="108"/>
      <c r="J26" s="105">
        <f>SUM(F26:I26)</f>
        <v>3234.45</v>
      </c>
      <c r="K26" s="105">
        <v>105.40643199999997</v>
      </c>
      <c r="L26" s="107"/>
      <c r="M26" s="106"/>
      <c r="N26" s="106"/>
      <c r="O26" s="105">
        <f>SUM(K26:N26)</f>
        <v>105.40643199999997</v>
      </c>
      <c r="P26" s="104">
        <f>J26-O26</f>
        <v>3129.0435680000001</v>
      </c>
      <c r="Q26" s="103"/>
      <c r="R26" s="104">
        <f>P26-Q26</f>
        <v>3129.0435680000001</v>
      </c>
      <c r="S26" s="103"/>
    </row>
    <row r="27" spans="1:19" ht="60" customHeight="1" x14ac:dyDescent="0.3">
      <c r="A27" s="114"/>
      <c r="B27" s="113" t="s">
        <v>486</v>
      </c>
      <c r="C27" s="112" t="s">
        <v>488</v>
      </c>
      <c r="D27" s="111">
        <v>250</v>
      </c>
      <c r="E27" s="110">
        <v>15</v>
      </c>
      <c r="F27" s="109">
        <f>D27*E27</f>
        <v>3750</v>
      </c>
      <c r="G27" s="106"/>
      <c r="H27" s="106"/>
      <c r="I27" s="108"/>
      <c r="J27" s="105">
        <f>SUM(F27:I27)</f>
        <v>3750</v>
      </c>
      <c r="K27" s="105">
        <v>286.60000000000002</v>
      </c>
      <c r="L27" s="107"/>
      <c r="M27" s="106"/>
      <c r="N27" s="106"/>
      <c r="O27" s="105">
        <f>SUM(K27:N27)</f>
        <v>286.60000000000002</v>
      </c>
      <c r="P27" s="104">
        <f>J27-O27</f>
        <v>3463.4</v>
      </c>
      <c r="Q27" s="103"/>
      <c r="R27" s="104">
        <f>P27-Q27</f>
        <v>3463.4</v>
      </c>
      <c r="S27" s="103"/>
    </row>
    <row r="28" spans="1:19" ht="60" customHeight="1" x14ac:dyDescent="0.3">
      <c r="A28" s="114"/>
      <c r="B28" s="113" t="s">
        <v>486</v>
      </c>
      <c r="C28" s="112" t="s">
        <v>487</v>
      </c>
      <c r="D28" s="111">
        <v>250</v>
      </c>
      <c r="E28" s="110">
        <v>15</v>
      </c>
      <c r="F28" s="109">
        <f>D28*E28</f>
        <v>3750</v>
      </c>
      <c r="G28" s="106"/>
      <c r="H28" s="106"/>
      <c r="I28" s="108"/>
      <c r="J28" s="105">
        <f>SUM(F28:I28)</f>
        <v>3750</v>
      </c>
      <c r="K28" s="105">
        <v>286.60000000000002</v>
      </c>
      <c r="L28" s="107"/>
      <c r="M28" s="106"/>
      <c r="N28" s="106"/>
      <c r="O28" s="105">
        <f>SUM(K28:N28)</f>
        <v>286.60000000000002</v>
      </c>
      <c r="P28" s="104">
        <f>J28-O28</f>
        <v>3463.4</v>
      </c>
      <c r="Q28" s="103"/>
      <c r="R28" s="104">
        <f>P28-Q28</f>
        <v>3463.4</v>
      </c>
      <c r="S28" s="103"/>
    </row>
    <row r="29" spans="1:19" ht="60" customHeight="1" x14ac:dyDescent="0.3">
      <c r="A29" s="114"/>
      <c r="B29" s="113" t="s">
        <v>486</v>
      </c>
      <c r="C29" s="112" t="s">
        <v>485</v>
      </c>
      <c r="D29" s="111">
        <v>350</v>
      </c>
      <c r="E29" s="110">
        <v>15</v>
      </c>
      <c r="F29" s="109">
        <f>D29*E29</f>
        <v>5250</v>
      </c>
      <c r="G29" s="106"/>
      <c r="H29" s="106"/>
      <c r="I29" s="108"/>
      <c r="J29" s="105">
        <f>SUM(F29:I29)</f>
        <v>5250</v>
      </c>
      <c r="K29" s="105">
        <v>506.39</v>
      </c>
      <c r="L29" s="107"/>
      <c r="M29" s="106"/>
      <c r="N29" s="106"/>
      <c r="O29" s="105">
        <f>SUM(K29:N29)</f>
        <v>506.39</v>
      </c>
      <c r="P29" s="104">
        <f>J29-O29</f>
        <v>4743.6099999999997</v>
      </c>
      <c r="Q29" s="103">
        <f>F29*3%</f>
        <v>157.5</v>
      </c>
      <c r="R29" s="104">
        <f>P29-Q29</f>
        <v>4586.1099999999997</v>
      </c>
      <c r="S29" s="103"/>
    </row>
    <row r="30" spans="1:19" ht="60" customHeight="1" x14ac:dyDescent="0.3">
      <c r="A30" s="114"/>
      <c r="B30" s="113" t="s">
        <v>484</v>
      </c>
      <c r="C30" s="112" t="s">
        <v>483</v>
      </c>
      <c r="D30" s="111">
        <v>178.85</v>
      </c>
      <c r="E30" s="110">
        <v>15</v>
      </c>
      <c r="F30" s="109">
        <f>D30*E30</f>
        <v>2682.75</v>
      </c>
      <c r="G30" s="106"/>
      <c r="H30" s="106"/>
      <c r="I30" s="108"/>
      <c r="J30" s="105">
        <f>SUM(F30:I30)</f>
        <v>2682.75</v>
      </c>
      <c r="K30" s="105">
        <v>25.13</v>
      </c>
      <c r="L30" s="107"/>
      <c r="M30" s="106"/>
      <c r="N30" s="106"/>
      <c r="O30" s="105">
        <f>SUM(K30:N30)</f>
        <v>25.13</v>
      </c>
      <c r="P30" s="104">
        <f>J30-O30</f>
        <v>2657.62</v>
      </c>
      <c r="Q30" s="103"/>
      <c r="R30" s="104">
        <f>P30-Q30</f>
        <v>2657.62</v>
      </c>
      <c r="S30" s="103"/>
    </row>
    <row r="31" spans="1:19" ht="60" customHeight="1" x14ac:dyDescent="0.3">
      <c r="A31" s="114"/>
      <c r="B31" s="113" t="s">
        <v>150</v>
      </c>
      <c r="C31" s="112" t="s">
        <v>482</v>
      </c>
      <c r="D31" s="111">
        <v>215.63</v>
      </c>
      <c r="E31" s="110">
        <v>15</v>
      </c>
      <c r="F31" s="109">
        <f>D31*E31</f>
        <v>3234.45</v>
      </c>
      <c r="G31" s="106"/>
      <c r="H31" s="106"/>
      <c r="I31" s="108"/>
      <c r="J31" s="105">
        <f>SUM(F31:I31)</f>
        <v>3234.45</v>
      </c>
      <c r="K31" s="105">
        <v>105.40643199999997</v>
      </c>
      <c r="L31" s="107"/>
      <c r="M31" s="106"/>
      <c r="N31" s="106"/>
      <c r="O31" s="105">
        <f>SUM(K31:N31)</f>
        <v>105.40643199999997</v>
      </c>
      <c r="P31" s="104">
        <f>J31-O31</f>
        <v>3129.0435680000001</v>
      </c>
      <c r="Q31" s="103"/>
      <c r="R31" s="104">
        <f>P31-Q31</f>
        <v>3129.0435680000001</v>
      </c>
      <c r="S31" s="103"/>
    </row>
    <row r="32" spans="1:19" ht="60" customHeight="1" x14ac:dyDescent="0.3">
      <c r="A32" s="114"/>
      <c r="B32" s="113" t="s">
        <v>150</v>
      </c>
      <c r="C32" s="112" t="s">
        <v>481</v>
      </c>
      <c r="D32" s="111">
        <v>238.67</v>
      </c>
      <c r="E32" s="110">
        <v>15</v>
      </c>
      <c r="F32" s="109">
        <f>D32*E32</f>
        <v>3580.0499999999997</v>
      </c>
      <c r="G32" s="106"/>
      <c r="H32" s="106"/>
      <c r="I32" s="108"/>
      <c r="J32" s="105">
        <f>SUM(F32:I32)</f>
        <v>3580.0499999999997</v>
      </c>
      <c r="K32" s="105">
        <v>160.71</v>
      </c>
      <c r="L32" s="107"/>
      <c r="M32" s="106"/>
      <c r="N32" s="106"/>
      <c r="O32" s="105">
        <f>SUM(K32:N32)</f>
        <v>160.71</v>
      </c>
      <c r="P32" s="104">
        <f>J32-O32</f>
        <v>3419.3399999999997</v>
      </c>
      <c r="Q32" s="103"/>
      <c r="R32" s="104">
        <f>P32-Q32</f>
        <v>3419.3399999999997</v>
      </c>
      <c r="S32" s="103"/>
    </row>
    <row r="33" spans="1:19" ht="60" customHeight="1" x14ac:dyDescent="0.3">
      <c r="A33" s="114"/>
      <c r="B33" s="113" t="s">
        <v>150</v>
      </c>
      <c r="C33" s="112" t="s">
        <v>480</v>
      </c>
      <c r="D33" s="111">
        <v>248.48</v>
      </c>
      <c r="E33" s="110">
        <v>15</v>
      </c>
      <c r="F33" s="109">
        <f>D33*E33</f>
        <v>3727.2</v>
      </c>
      <c r="G33" s="106"/>
      <c r="H33" s="106"/>
      <c r="I33" s="108"/>
      <c r="J33" s="105">
        <f>SUM(F33:I33)</f>
        <v>3727.2</v>
      </c>
      <c r="K33" s="105">
        <v>284.11763199999996</v>
      </c>
      <c r="L33" s="107"/>
      <c r="M33" s="106"/>
      <c r="N33" s="106"/>
      <c r="O33" s="105">
        <f>SUM(K33:N33)</f>
        <v>284.11763199999996</v>
      </c>
      <c r="P33" s="104">
        <f>J33-O33</f>
        <v>3443.0823679999999</v>
      </c>
      <c r="Q33" s="103"/>
      <c r="R33" s="104">
        <f>P33-Q33</f>
        <v>3443.0823679999999</v>
      </c>
      <c r="S33" s="103"/>
    </row>
    <row r="34" spans="1:19" ht="60" customHeight="1" x14ac:dyDescent="0.3">
      <c r="A34" s="114"/>
      <c r="B34" s="113" t="s">
        <v>474</v>
      </c>
      <c r="C34" s="112" t="s">
        <v>479</v>
      </c>
      <c r="D34" s="111">
        <v>178.85</v>
      </c>
      <c r="E34" s="110">
        <v>15</v>
      </c>
      <c r="F34" s="109">
        <f>D34*E34</f>
        <v>2682.75</v>
      </c>
      <c r="G34" s="106"/>
      <c r="H34" s="106"/>
      <c r="I34" s="108"/>
      <c r="J34" s="105">
        <f>SUM(F34:I34)</f>
        <v>2682.75</v>
      </c>
      <c r="K34" s="105">
        <v>25.131472000000002</v>
      </c>
      <c r="L34" s="107">
        <f>F34*1.1875%</f>
        <v>31.857656250000002</v>
      </c>
      <c r="M34" s="106"/>
      <c r="N34" s="106"/>
      <c r="O34" s="105">
        <f>SUM(K34:N34)</f>
        <v>56.989128250000007</v>
      </c>
      <c r="P34" s="104">
        <f>J34-O34</f>
        <v>2625.7608717500002</v>
      </c>
      <c r="Q34" s="103"/>
      <c r="R34" s="104">
        <f>P34-Q34</f>
        <v>2625.7608717500002</v>
      </c>
      <c r="S34" s="103"/>
    </row>
    <row r="35" spans="1:19" ht="60" customHeight="1" x14ac:dyDescent="0.3">
      <c r="A35" s="114"/>
      <c r="B35" s="113" t="s">
        <v>474</v>
      </c>
      <c r="C35" s="112" t="s">
        <v>478</v>
      </c>
      <c r="D35" s="111">
        <v>178.85</v>
      </c>
      <c r="E35" s="110">
        <v>15</v>
      </c>
      <c r="F35" s="109">
        <f>D35*E35</f>
        <v>2682.75</v>
      </c>
      <c r="G35" s="106"/>
      <c r="H35" s="106"/>
      <c r="I35" s="108"/>
      <c r="J35" s="105">
        <f>SUM(F35:I35)</f>
        <v>2682.75</v>
      </c>
      <c r="K35" s="105">
        <v>25.131472000000002</v>
      </c>
      <c r="L35" s="107"/>
      <c r="M35" s="106"/>
      <c r="N35" s="106"/>
      <c r="O35" s="105">
        <f>SUM(K35:N35)</f>
        <v>25.131472000000002</v>
      </c>
      <c r="P35" s="104">
        <f>J35-O35</f>
        <v>2657.618528</v>
      </c>
      <c r="Q35" s="103"/>
      <c r="R35" s="104">
        <f>P35-Q35</f>
        <v>2657.618528</v>
      </c>
      <c r="S35" s="103"/>
    </row>
    <row r="36" spans="1:19" ht="60" customHeight="1" x14ac:dyDescent="0.3">
      <c r="A36" s="114"/>
      <c r="B36" s="113" t="s">
        <v>474</v>
      </c>
      <c r="C36" s="112" t="s">
        <v>477</v>
      </c>
      <c r="D36" s="111">
        <v>178.85</v>
      </c>
      <c r="E36" s="110">
        <v>15</v>
      </c>
      <c r="F36" s="109">
        <f>D36*E36</f>
        <v>2682.75</v>
      </c>
      <c r="G36" s="106"/>
      <c r="H36" s="106"/>
      <c r="I36" s="108"/>
      <c r="J36" s="105">
        <f>SUM(F36:I36)</f>
        <v>2682.75</v>
      </c>
      <c r="K36" s="105">
        <v>25.131472000000002</v>
      </c>
      <c r="L36" s="107"/>
      <c r="M36" s="106"/>
      <c r="N36" s="106"/>
      <c r="O36" s="105">
        <f>SUM(K36:N36)</f>
        <v>25.131472000000002</v>
      </c>
      <c r="P36" s="104">
        <f>J36-O36</f>
        <v>2657.618528</v>
      </c>
      <c r="Q36" s="103"/>
      <c r="R36" s="104">
        <f>P36-Q36</f>
        <v>2657.618528</v>
      </c>
      <c r="S36" s="103"/>
    </row>
    <row r="37" spans="1:19" ht="60" customHeight="1" x14ac:dyDescent="0.3">
      <c r="A37" s="114"/>
      <c r="B37" s="113" t="s">
        <v>474</v>
      </c>
      <c r="C37" s="112" t="s">
        <v>476</v>
      </c>
      <c r="D37" s="111">
        <v>178.85</v>
      </c>
      <c r="E37" s="110">
        <v>15</v>
      </c>
      <c r="F37" s="109">
        <f>D37*E37</f>
        <v>2682.75</v>
      </c>
      <c r="G37" s="106"/>
      <c r="H37" s="106"/>
      <c r="I37" s="108"/>
      <c r="J37" s="105">
        <f>SUM(F37:I37)</f>
        <v>2682.75</v>
      </c>
      <c r="K37" s="105">
        <v>25.131472000000002</v>
      </c>
      <c r="L37" s="107"/>
      <c r="M37" s="106"/>
      <c r="N37" s="106"/>
      <c r="O37" s="105">
        <f>SUM(K37:N37)</f>
        <v>25.131472000000002</v>
      </c>
      <c r="P37" s="104">
        <f>J37-O37</f>
        <v>2657.618528</v>
      </c>
      <c r="Q37" s="103"/>
      <c r="R37" s="104">
        <f>P37-Q37</f>
        <v>2657.618528</v>
      </c>
      <c r="S37" s="103"/>
    </row>
    <row r="38" spans="1:19" ht="60" customHeight="1" x14ac:dyDescent="0.3">
      <c r="A38" s="114"/>
      <c r="B38" s="113" t="s">
        <v>474</v>
      </c>
      <c r="C38" s="112" t="s">
        <v>475</v>
      </c>
      <c r="D38" s="111">
        <v>178.85</v>
      </c>
      <c r="E38" s="110">
        <v>15</v>
      </c>
      <c r="F38" s="109">
        <f>D38*E38</f>
        <v>2682.75</v>
      </c>
      <c r="G38" s="106"/>
      <c r="H38" s="106"/>
      <c r="I38" s="108"/>
      <c r="J38" s="105">
        <f>SUM(F38:I38)</f>
        <v>2682.75</v>
      </c>
      <c r="K38" s="105">
        <v>25.131472000000002</v>
      </c>
      <c r="L38" s="107"/>
      <c r="M38" s="106"/>
      <c r="N38" s="106"/>
      <c r="O38" s="105">
        <f>SUM(K38:N38)</f>
        <v>25.131472000000002</v>
      </c>
      <c r="P38" s="104">
        <f>J38-O38</f>
        <v>2657.618528</v>
      </c>
      <c r="Q38" s="103"/>
      <c r="R38" s="104">
        <f>P38-Q38</f>
        <v>2657.618528</v>
      </c>
      <c r="S38" s="103"/>
    </row>
    <row r="39" spans="1:19" ht="60" customHeight="1" x14ac:dyDescent="0.3">
      <c r="A39" s="114"/>
      <c r="B39" s="113" t="s">
        <v>474</v>
      </c>
      <c r="C39" s="112" t="s">
        <v>473</v>
      </c>
      <c r="D39" s="111">
        <v>178.85</v>
      </c>
      <c r="E39" s="110">
        <v>15</v>
      </c>
      <c r="F39" s="109">
        <f>D39*E39</f>
        <v>2682.75</v>
      </c>
      <c r="G39" s="106"/>
      <c r="H39" s="106"/>
      <c r="I39" s="108"/>
      <c r="J39" s="105">
        <f>SUM(F39:I39)</f>
        <v>2682.75</v>
      </c>
      <c r="K39" s="105">
        <v>25.131472000000002</v>
      </c>
      <c r="L39" s="107"/>
      <c r="M39" s="106"/>
      <c r="N39" s="106"/>
      <c r="O39" s="105">
        <f>SUM(K39:N39)</f>
        <v>25.131472000000002</v>
      </c>
      <c r="P39" s="104">
        <f>J39-O39</f>
        <v>2657.618528</v>
      </c>
      <c r="Q39" s="103"/>
      <c r="R39" s="104">
        <f>P39-Q39</f>
        <v>2657.618528</v>
      </c>
      <c r="S39" s="103"/>
    </row>
    <row r="40" spans="1:19" ht="60" customHeight="1" x14ac:dyDescent="0.3">
      <c r="A40" s="114"/>
      <c r="B40" s="113" t="s">
        <v>472</v>
      </c>
      <c r="C40" s="112" t="s">
        <v>471</v>
      </c>
      <c r="D40" s="111">
        <v>146</v>
      </c>
      <c r="E40" s="110">
        <v>15</v>
      </c>
      <c r="F40" s="109">
        <f>D40*E40</f>
        <v>2190</v>
      </c>
      <c r="G40" s="106"/>
      <c r="H40" s="106"/>
      <c r="I40" s="108">
        <v>61.26</v>
      </c>
      <c r="J40" s="105">
        <f>SUM(F40:I40)</f>
        <v>2251.2600000000002</v>
      </c>
      <c r="K40" s="105"/>
      <c r="L40" s="107"/>
      <c r="M40" s="106"/>
      <c r="N40" s="106"/>
      <c r="O40" s="105">
        <f>SUM(K40:N40)</f>
        <v>0</v>
      </c>
      <c r="P40" s="104">
        <f>J40-O40</f>
        <v>2251.2600000000002</v>
      </c>
      <c r="Q40" s="103"/>
      <c r="R40" s="104">
        <f>P40-Q40</f>
        <v>2251.2600000000002</v>
      </c>
      <c r="S40" s="103"/>
    </row>
    <row r="41" spans="1:19" ht="60" customHeight="1" x14ac:dyDescent="0.3">
      <c r="A41" s="114"/>
      <c r="B41" s="113" t="s">
        <v>93</v>
      </c>
      <c r="C41" s="112" t="s">
        <v>470</v>
      </c>
      <c r="D41" s="111">
        <v>162.62</v>
      </c>
      <c r="E41" s="110">
        <v>15</v>
      </c>
      <c r="F41" s="109">
        <f>D41*E41</f>
        <v>2439.3000000000002</v>
      </c>
      <c r="G41" s="106"/>
      <c r="H41" s="106"/>
      <c r="I41" s="105">
        <v>16.355887999999993</v>
      </c>
      <c r="J41" s="105">
        <f>SUM(F41:I41)</f>
        <v>2455.6558880000002</v>
      </c>
      <c r="K41" s="105"/>
      <c r="L41" s="107"/>
      <c r="M41" s="106"/>
      <c r="N41" s="106"/>
      <c r="O41" s="105">
        <f>SUM(K41:N41)</f>
        <v>0</v>
      </c>
      <c r="P41" s="104">
        <f>J41-O41</f>
        <v>2455.6558880000002</v>
      </c>
      <c r="Q41" s="103"/>
      <c r="R41" s="104">
        <f>P41-Q41</f>
        <v>2455.6558880000002</v>
      </c>
      <c r="S41" s="103"/>
    </row>
    <row r="42" spans="1:19" ht="60" customHeight="1" x14ac:dyDescent="0.3">
      <c r="A42" s="114"/>
      <c r="B42" s="113" t="s">
        <v>93</v>
      </c>
      <c r="C42" s="112" t="s">
        <v>469</v>
      </c>
      <c r="D42" s="111">
        <v>162.62</v>
      </c>
      <c r="E42" s="110">
        <v>15</v>
      </c>
      <c r="F42" s="109">
        <f>D42*E42</f>
        <v>2439.3000000000002</v>
      </c>
      <c r="G42" s="106"/>
      <c r="H42" s="106"/>
      <c r="I42" s="108">
        <v>16.63</v>
      </c>
      <c r="J42" s="105">
        <f>SUM(F42:I42)</f>
        <v>2455.9300000000003</v>
      </c>
      <c r="K42" s="105"/>
      <c r="L42" s="107"/>
      <c r="M42" s="106"/>
      <c r="N42" s="106"/>
      <c r="O42" s="105">
        <f>SUM(K42:N42)</f>
        <v>0</v>
      </c>
      <c r="P42" s="104">
        <f>J42-O42</f>
        <v>2455.9300000000003</v>
      </c>
      <c r="Q42" s="103"/>
      <c r="R42" s="104">
        <f>P42-Q42</f>
        <v>2455.9300000000003</v>
      </c>
      <c r="S42" s="103"/>
    </row>
    <row r="43" spans="1:19" ht="60" customHeight="1" x14ac:dyDescent="0.3">
      <c r="A43" s="114"/>
      <c r="B43" s="113" t="s">
        <v>468</v>
      </c>
      <c r="C43" s="112" t="s">
        <v>467</v>
      </c>
      <c r="D43" s="111">
        <v>320</v>
      </c>
      <c r="E43" s="110">
        <v>15</v>
      </c>
      <c r="F43" s="109">
        <f>D43*E43</f>
        <v>4800</v>
      </c>
      <c r="G43" s="106"/>
      <c r="H43" s="106"/>
      <c r="I43" s="106"/>
      <c r="J43" s="105">
        <f>SUM(F43:I43)</f>
        <v>4800</v>
      </c>
      <c r="K43" s="105">
        <v>428.58</v>
      </c>
      <c r="L43" s="107"/>
      <c r="M43" s="106"/>
      <c r="N43" s="106"/>
      <c r="O43" s="105">
        <f>SUM(K43:N43)</f>
        <v>428.58</v>
      </c>
      <c r="P43" s="104">
        <f>J43-O43</f>
        <v>4371.42</v>
      </c>
      <c r="Q43" s="103">
        <f>F43*2%</f>
        <v>96</v>
      </c>
      <c r="R43" s="104">
        <f>P43-Q43</f>
        <v>4275.42</v>
      </c>
      <c r="S43" s="103"/>
    </row>
    <row r="44" spans="1:19" ht="60" customHeight="1" x14ac:dyDescent="0.3">
      <c r="A44" s="114"/>
      <c r="B44" s="113" t="s">
        <v>59</v>
      </c>
      <c r="C44" s="112" t="s">
        <v>466</v>
      </c>
      <c r="D44" s="111">
        <v>221.66</v>
      </c>
      <c r="E44" s="110">
        <v>15</v>
      </c>
      <c r="F44" s="109">
        <f>D44*E44</f>
        <v>3324.9</v>
      </c>
      <c r="G44" s="106"/>
      <c r="H44" s="106"/>
      <c r="I44" s="105"/>
      <c r="J44" s="105">
        <f>SUM(F44:I44)</f>
        <v>3324.9</v>
      </c>
      <c r="K44" s="105">
        <v>115.25</v>
      </c>
      <c r="L44" s="107"/>
      <c r="M44" s="106"/>
      <c r="N44" s="106"/>
      <c r="O44" s="105">
        <f>SUM(K44:N44)</f>
        <v>115.25</v>
      </c>
      <c r="P44" s="104">
        <f>J44-O44</f>
        <v>3209.65</v>
      </c>
      <c r="Q44" s="103"/>
      <c r="R44" s="104">
        <f>P44-Q44</f>
        <v>3209.65</v>
      </c>
      <c r="S44" s="103"/>
    </row>
    <row r="45" spans="1:19" ht="60" customHeight="1" x14ac:dyDescent="0.3">
      <c r="A45" s="114"/>
      <c r="B45" s="113" t="s">
        <v>59</v>
      </c>
      <c r="C45" s="112" t="s">
        <v>465</v>
      </c>
      <c r="D45" s="111">
        <v>221.66</v>
      </c>
      <c r="E45" s="110">
        <v>15</v>
      </c>
      <c r="F45" s="109">
        <f>D45*E45</f>
        <v>3324.9</v>
      </c>
      <c r="G45" s="106"/>
      <c r="H45" s="106"/>
      <c r="I45" s="108"/>
      <c r="J45" s="105">
        <f>SUM(F45:I45)</f>
        <v>3324.9</v>
      </c>
      <c r="K45" s="105">
        <v>115.25</v>
      </c>
      <c r="L45" s="107"/>
      <c r="M45" s="106"/>
      <c r="N45" s="106"/>
      <c r="O45" s="105">
        <f>SUM(K45:N45)</f>
        <v>115.25</v>
      </c>
      <c r="P45" s="104">
        <f>J45-O45</f>
        <v>3209.65</v>
      </c>
      <c r="Q45" s="103"/>
      <c r="R45" s="104">
        <f>P45-Q45</f>
        <v>3209.65</v>
      </c>
      <c r="S45" s="103"/>
    </row>
    <row r="46" spans="1:19" ht="60" customHeight="1" x14ac:dyDescent="0.3">
      <c r="A46" s="114"/>
      <c r="B46" s="113" t="s">
        <v>59</v>
      </c>
      <c r="C46" s="112" t="s">
        <v>464</v>
      </c>
      <c r="D46" s="111">
        <v>221.66</v>
      </c>
      <c r="E46" s="110">
        <v>15</v>
      </c>
      <c r="F46" s="109">
        <f>D46*E46</f>
        <v>3324.9</v>
      </c>
      <c r="G46" s="106"/>
      <c r="H46" s="106"/>
      <c r="I46" s="105"/>
      <c r="J46" s="105">
        <f>SUM(F46:I46)</f>
        <v>3324.9</v>
      </c>
      <c r="K46" s="105">
        <v>115.24739200000002</v>
      </c>
      <c r="L46" s="107"/>
      <c r="M46" s="106"/>
      <c r="N46" s="106"/>
      <c r="O46" s="105">
        <f>SUM(K46:N46)</f>
        <v>115.24739200000002</v>
      </c>
      <c r="P46" s="104">
        <f>J46-O46</f>
        <v>3209.6526079999999</v>
      </c>
      <c r="Q46" s="103"/>
      <c r="R46" s="104">
        <f>P46-Q46</f>
        <v>3209.6526079999999</v>
      </c>
      <c r="S46" s="103"/>
    </row>
    <row r="47" spans="1:19" ht="60" customHeight="1" x14ac:dyDescent="0.3">
      <c r="A47" s="114"/>
      <c r="B47" s="113" t="s">
        <v>59</v>
      </c>
      <c r="C47" s="112" t="s">
        <v>463</v>
      </c>
      <c r="D47" s="111">
        <v>348.03</v>
      </c>
      <c r="E47" s="110">
        <v>15</v>
      </c>
      <c r="F47" s="109">
        <f>D47*E47</f>
        <v>5220.45</v>
      </c>
      <c r="G47" s="106"/>
      <c r="H47" s="106"/>
      <c r="I47" s="121"/>
      <c r="J47" s="105">
        <f>SUM(F47:I47)</f>
        <v>5220.45</v>
      </c>
      <c r="K47" s="105">
        <v>501.09348799999992</v>
      </c>
      <c r="L47" s="107"/>
      <c r="M47" s="106"/>
      <c r="N47" s="106"/>
      <c r="O47" s="105">
        <f>SUM(K47:N47)</f>
        <v>501.09348799999992</v>
      </c>
      <c r="P47" s="104">
        <f>J47-O47</f>
        <v>4719.3565120000003</v>
      </c>
      <c r="Q47" s="104">
        <f>F47*3%</f>
        <v>156.61349999999999</v>
      </c>
      <c r="R47" s="104">
        <f>P47-Q47</f>
        <v>4562.7430119999999</v>
      </c>
      <c r="S47" s="103"/>
    </row>
    <row r="48" spans="1:19" ht="60" customHeight="1" x14ac:dyDescent="0.3">
      <c r="A48" s="114"/>
      <c r="B48" s="113" t="s">
        <v>462</v>
      </c>
      <c r="C48" s="112" t="s">
        <v>461</v>
      </c>
      <c r="D48" s="111">
        <v>190.92</v>
      </c>
      <c r="E48" s="110">
        <v>15</v>
      </c>
      <c r="F48" s="109">
        <f>D48*E48</f>
        <v>2863.7999999999997</v>
      </c>
      <c r="G48" s="106"/>
      <c r="H48" s="106"/>
      <c r="I48" s="108"/>
      <c r="J48" s="105">
        <f>SUM(F48:I48)</f>
        <v>2863.7999999999997</v>
      </c>
      <c r="K48" s="105">
        <v>44.829711999999972</v>
      </c>
      <c r="L48" s="107"/>
      <c r="M48" s="106"/>
      <c r="N48" s="106"/>
      <c r="O48" s="105">
        <f>SUM(K48:N48)</f>
        <v>44.829711999999972</v>
      </c>
      <c r="P48" s="104">
        <f>J48-O48</f>
        <v>2818.9702879999995</v>
      </c>
      <c r="Q48" s="103"/>
      <c r="R48" s="104">
        <f>P48-Q48</f>
        <v>2818.9702879999995</v>
      </c>
      <c r="S48" s="103"/>
    </row>
    <row r="49" spans="1:19" ht="60" customHeight="1" x14ac:dyDescent="0.3">
      <c r="A49" s="114"/>
      <c r="B49" s="113" t="s">
        <v>460</v>
      </c>
      <c r="C49" s="112" t="s">
        <v>459</v>
      </c>
      <c r="D49" s="111">
        <v>183.86</v>
      </c>
      <c r="E49" s="110">
        <v>15</v>
      </c>
      <c r="F49" s="109">
        <f>D49*E49</f>
        <v>2757.9</v>
      </c>
      <c r="G49" s="106"/>
      <c r="H49" s="106"/>
      <c r="I49" s="108"/>
      <c r="J49" s="105">
        <f>SUM(F49:I49)</f>
        <v>2757.9</v>
      </c>
      <c r="K49" s="105">
        <v>33.31</v>
      </c>
      <c r="L49" s="107"/>
      <c r="M49" s="106"/>
      <c r="N49" s="106"/>
      <c r="O49" s="105">
        <f>SUM(K49:N49)</f>
        <v>33.31</v>
      </c>
      <c r="P49" s="105">
        <f>J49-O49</f>
        <v>2724.59</v>
      </c>
      <c r="Q49" s="103"/>
      <c r="R49" s="104">
        <f>P49-Q49</f>
        <v>2724.59</v>
      </c>
      <c r="S49" s="103"/>
    </row>
    <row r="50" spans="1:19" ht="60" customHeight="1" x14ac:dyDescent="0.3">
      <c r="A50" s="114"/>
      <c r="B50" s="113" t="s">
        <v>458</v>
      </c>
      <c r="C50" s="112" t="s">
        <v>457</v>
      </c>
      <c r="D50" s="111">
        <v>238.67</v>
      </c>
      <c r="E50" s="110">
        <v>15</v>
      </c>
      <c r="F50" s="109">
        <f>D50*E50</f>
        <v>3580.0499999999997</v>
      </c>
      <c r="G50" s="106"/>
      <c r="H50" s="106"/>
      <c r="I50" s="105"/>
      <c r="J50" s="105">
        <f>SUM(F50:I50)</f>
        <v>3580.0499999999997</v>
      </c>
      <c r="K50" s="105">
        <v>160.71</v>
      </c>
      <c r="L50" s="107"/>
      <c r="M50" s="106"/>
      <c r="N50" s="106"/>
      <c r="O50" s="105">
        <f>SUM(K50:N50)</f>
        <v>160.71</v>
      </c>
      <c r="P50" s="104">
        <f>J50-O50</f>
        <v>3419.3399999999997</v>
      </c>
      <c r="Q50" s="104"/>
      <c r="R50" s="104">
        <f>P50-Q50</f>
        <v>3419.3399999999997</v>
      </c>
      <c r="S50" s="103"/>
    </row>
    <row r="51" spans="1:19" ht="60" customHeight="1" x14ac:dyDescent="0.3">
      <c r="A51" s="114"/>
      <c r="B51" s="113" t="s">
        <v>456</v>
      </c>
      <c r="C51" s="112" t="s">
        <v>455</v>
      </c>
      <c r="D51" s="111">
        <v>400</v>
      </c>
      <c r="E51" s="110">
        <v>15</v>
      </c>
      <c r="F51" s="109">
        <f>D51*E51</f>
        <v>6000</v>
      </c>
      <c r="G51" s="106"/>
      <c r="H51" s="106"/>
      <c r="I51" s="108"/>
      <c r="J51" s="105">
        <f>SUM(F51:I51)</f>
        <v>6000</v>
      </c>
      <c r="K51" s="105">
        <v>643.42999999999995</v>
      </c>
      <c r="L51" s="107"/>
      <c r="M51" s="106"/>
      <c r="N51" s="106"/>
      <c r="O51" s="105">
        <f>SUM(K51:N51)</f>
        <v>643.42999999999995</v>
      </c>
      <c r="P51" s="104">
        <f>J51-O51</f>
        <v>5356.57</v>
      </c>
      <c r="Q51" s="103">
        <f>F51*3%</f>
        <v>180</v>
      </c>
      <c r="R51" s="104">
        <f>P51-Q51</f>
        <v>5176.57</v>
      </c>
      <c r="S51" s="103"/>
    </row>
    <row r="52" spans="1:19" ht="60" customHeight="1" x14ac:dyDescent="0.3">
      <c r="A52" s="114"/>
      <c r="B52" s="113" t="s">
        <v>454</v>
      </c>
      <c r="C52" s="112" t="s">
        <v>453</v>
      </c>
      <c r="D52" s="111">
        <v>190.94</v>
      </c>
      <c r="E52" s="110">
        <v>15</v>
      </c>
      <c r="F52" s="109">
        <f>D52*E52</f>
        <v>2864.1</v>
      </c>
      <c r="G52" s="106"/>
      <c r="H52" s="106"/>
      <c r="I52" s="108"/>
      <c r="J52" s="105">
        <f>SUM(F52:I52)</f>
        <v>2864.1</v>
      </c>
      <c r="K52" s="105">
        <v>44.86</v>
      </c>
      <c r="L52" s="107"/>
      <c r="M52" s="106"/>
      <c r="N52" s="106"/>
      <c r="O52" s="105">
        <f>SUM(K52:N52)</f>
        <v>44.86</v>
      </c>
      <c r="P52" s="104">
        <f>J52-O52</f>
        <v>2819.24</v>
      </c>
      <c r="Q52" s="103"/>
      <c r="R52" s="104">
        <f>P52-Q52</f>
        <v>2819.24</v>
      </c>
      <c r="S52" s="103"/>
    </row>
    <row r="53" spans="1:19" ht="60" customHeight="1" x14ac:dyDescent="0.3">
      <c r="A53" s="114"/>
      <c r="B53" s="113" t="s">
        <v>452</v>
      </c>
      <c r="C53" s="112" t="s">
        <v>451</v>
      </c>
      <c r="D53" s="111">
        <v>423.02</v>
      </c>
      <c r="E53" s="110">
        <v>15</v>
      </c>
      <c r="F53" s="109">
        <f>D53*E53</f>
        <v>6345.2999999999993</v>
      </c>
      <c r="G53" s="106"/>
      <c r="H53" s="106"/>
      <c r="I53" s="106"/>
      <c r="J53" s="105">
        <f>SUM(F53:I53)</f>
        <v>6345.2999999999993</v>
      </c>
      <c r="K53" s="105">
        <v>717.18</v>
      </c>
      <c r="L53" s="107"/>
      <c r="M53" s="106"/>
      <c r="N53" s="106"/>
      <c r="O53" s="105">
        <f>SUM(K53:N53)</f>
        <v>717.18</v>
      </c>
      <c r="P53" s="104">
        <f>J53-O53</f>
        <v>5628.119999999999</v>
      </c>
      <c r="Q53" s="104">
        <f>F53*3%</f>
        <v>190.35899999999998</v>
      </c>
      <c r="R53" s="104">
        <f>P53-Q53</f>
        <v>5437.7609999999986</v>
      </c>
      <c r="S53" s="103"/>
    </row>
    <row r="54" spans="1:19" ht="60" customHeight="1" x14ac:dyDescent="0.3">
      <c r="A54" s="114"/>
      <c r="B54" s="120" t="s">
        <v>450</v>
      </c>
      <c r="C54" s="119" t="s">
        <v>449</v>
      </c>
      <c r="D54" s="111">
        <v>358.8</v>
      </c>
      <c r="E54" s="110">
        <v>15</v>
      </c>
      <c r="F54" s="109">
        <f>D54*E54</f>
        <v>5382</v>
      </c>
      <c r="G54" s="106"/>
      <c r="H54" s="106"/>
      <c r="I54" s="106"/>
      <c r="J54" s="105">
        <f>SUM(F54:I54)</f>
        <v>5382</v>
      </c>
      <c r="K54" s="105">
        <v>530.04</v>
      </c>
      <c r="L54" s="107"/>
      <c r="M54" s="106"/>
      <c r="N54" s="106"/>
      <c r="O54" s="105">
        <f>SUM(K54:N54)</f>
        <v>530.04</v>
      </c>
      <c r="P54" s="104">
        <f>J54-O54</f>
        <v>4851.96</v>
      </c>
      <c r="Q54" s="104">
        <f>F54*3%</f>
        <v>161.46</v>
      </c>
      <c r="R54" s="104">
        <f>P54-Q54</f>
        <v>4690.5</v>
      </c>
      <c r="S54" s="103"/>
    </row>
    <row r="55" spans="1:19" ht="60" customHeight="1" x14ac:dyDescent="0.3">
      <c r="A55" s="114"/>
      <c r="B55" s="113" t="s">
        <v>448</v>
      </c>
      <c r="C55" s="112" t="s">
        <v>447</v>
      </c>
      <c r="D55" s="111">
        <v>423.02</v>
      </c>
      <c r="E55" s="110">
        <v>15</v>
      </c>
      <c r="F55" s="109">
        <f>D55*E55</f>
        <v>6345.2999999999993</v>
      </c>
      <c r="G55" s="106"/>
      <c r="H55" s="106"/>
      <c r="I55" s="106"/>
      <c r="J55" s="105">
        <f>SUM(F55:I55)</f>
        <v>6345.2999999999993</v>
      </c>
      <c r="K55" s="105">
        <v>717.18</v>
      </c>
      <c r="L55" s="107"/>
      <c r="M55" s="106"/>
      <c r="N55" s="106"/>
      <c r="O55" s="105">
        <f>SUM(K55:N55)</f>
        <v>717.18</v>
      </c>
      <c r="P55" s="104">
        <f>J55-O55</f>
        <v>5628.119999999999</v>
      </c>
      <c r="Q55" s="104">
        <f>F55*3%</f>
        <v>190.35899999999998</v>
      </c>
      <c r="R55" s="104">
        <f>P55-Q55</f>
        <v>5437.7609999999986</v>
      </c>
      <c r="S55" s="103"/>
    </row>
    <row r="56" spans="1:19" ht="60" customHeight="1" x14ac:dyDescent="0.3">
      <c r="A56" s="114"/>
      <c r="B56" s="113" t="s">
        <v>446</v>
      </c>
      <c r="C56" s="112" t="s">
        <v>445</v>
      </c>
      <c r="D56" s="111">
        <v>423.02</v>
      </c>
      <c r="E56" s="110">
        <v>15</v>
      </c>
      <c r="F56" s="109">
        <f>D56*E56</f>
        <v>6345.2999999999993</v>
      </c>
      <c r="G56" s="106"/>
      <c r="H56" s="106"/>
      <c r="I56" s="106"/>
      <c r="J56" s="105">
        <f>SUM(F56:I56)</f>
        <v>6345.2999999999993</v>
      </c>
      <c r="K56" s="105">
        <v>717.18</v>
      </c>
      <c r="L56" s="107"/>
      <c r="M56" s="106"/>
      <c r="N56" s="106"/>
      <c r="O56" s="105">
        <f>SUM(K56:N56)</f>
        <v>717.18</v>
      </c>
      <c r="P56" s="104">
        <f>J56-O56</f>
        <v>5628.119999999999</v>
      </c>
      <c r="Q56" s="104">
        <f>F56*3%</f>
        <v>190.35899999999998</v>
      </c>
      <c r="R56" s="104">
        <f>P56-Q56</f>
        <v>5437.7609999999986</v>
      </c>
      <c r="S56" s="103"/>
    </row>
    <row r="57" spans="1:19" ht="60" customHeight="1" x14ac:dyDescent="0.3">
      <c r="A57" s="114"/>
      <c r="B57" s="113" t="s">
        <v>444</v>
      </c>
      <c r="C57" s="112" t="s">
        <v>443</v>
      </c>
      <c r="D57" s="111">
        <v>400</v>
      </c>
      <c r="E57" s="110">
        <v>15</v>
      </c>
      <c r="F57" s="109">
        <f>D57*E57</f>
        <v>6000</v>
      </c>
      <c r="G57" s="106"/>
      <c r="H57" s="106"/>
      <c r="I57" s="108"/>
      <c r="J57" s="105">
        <f>SUM(F57:I57)</f>
        <v>6000</v>
      </c>
      <c r="K57" s="105">
        <v>643.42999999999995</v>
      </c>
      <c r="L57" s="107"/>
      <c r="M57" s="106"/>
      <c r="N57" s="106"/>
      <c r="O57" s="105">
        <f>SUM(K57:N57)</f>
        <v>643.42999999999995</v>
      </c>
      <c r="P57" s="104">
        <f>J57-O57</f>
        <v>5356.57</v>
      </c>
      <c r="Q57" s="104">
        <f>F57*3%</f>
        <v>180</v>
      </c>
      <c r="R57" s="104">
        <f>P57-Q57</f>
        <v>5176.57</v>
      </c>
      <c r="S57" s="103"/>
    </row>
    <row r="58" spans="1:19" ht="60" customHeight="1" x14ac:dyDescent="0.3">
      <c r="A58" s="114"/>
      <c r="B58" s="113" t="s">
        <v>442</v>
      </c>
      <c r="C58" s="112" t="s">
        <v>441</v>
      </c>
      <c r="D58" s="111">
        <v>400</v>
      </c>
      <c r="E58" s="110">
        <v>15</v>
      </c>
      <c r="F58" s="109">
        <f>D58*E58</f>
        <v>6000</v>
      </c>
      <c r="G58" s="106"/>
      <c r="H58" s="106"/>
      <c r="I58" s="108"/>
      <c r="J58" s="105">
        <f>SUM(F58:I58)</f>
        <v>6000</v>
      </c>
      <c r="K58" s="105">
        <v>643.42999999999995</v>
      </c>
      <c r="L58" s="107"/>
      <c r="M58" s="106"/>
      <c r="N58" s="106"/>
      <c r="O58" s="105">
        <f>SUM(K58:N58)</f>
        <v>643.42999999999995</v>
      </c>
      <c r="P58" s="104">
        <f>J58-O58</f>
        <v>5356.57</v>
      </c>
      <c r="Q58" s="103">
        <f>F58*3%</f>
        <v>180</v>
      </c>
      <c r="R58" s="104">
        <f>P58-Q58</f>
        <v>5176.57</v>
      </c>
      <c r="S58" s="103"/>
    </row>
    <row r="59" spans="1:19" ht="60" customHeight="1" x14ac:dyDescent="0.3">
      <c r="A59" s="114"/>
      <c r="B59" s="113" t="s">
        <v>440</v>
      </c>
      <c r="C59" s="112" t="s">
        <v>439</v>
      </c>
      <c r="D59" s="111">
        <v>358.8</v>
      </c>
      <c r="E59" s="110">
        <v>15</v>
      </c>
      <c r="F59" s="109">
        <f>D59*E59</f>
        <v>5382</v>
      </c>
      <c r="G59" s="106"/>
      <c r="H59" s="106"/>
      <c r="I59" s="106"/>
      <c r="J59" s="105">
        <f>SUM(F59:I59)</f>
        <v>5382</v>
      </c>
      <c r="K59" s="105">
        <v>530.04</v>
      </c>
      <c r="L59" s="107"/>
      <c r="M59" s="106"/>
      <c r="N59" s="106"/>
      <c r="O59" s="105">
        <f>SUM(K59:N59)</f>
        <v>530.04</v>
      </c>
      <c r="P59" s="104">
        <f>J59-O59</f>
        <v>4851.96</v>
      </c>
      <c r="Q59" s="104">
        <f>F59*3%</f>
        <v>161.46</v>
      </c>
      <c r="R59" s="104">
        <f>P59-Q59</f>
        <v>4690.5</v>
      </c>
      <c r="S59" s="103"/>
    </row>
    <row r="60" spans="1:19" ht="60" customHeight="1" x14ac:dyDescent="0.3">
      <c r="A60" s="114"/>
      <c r="B60" s="113" t="s">
        <v>438</v>
      </c>
      <c r="C60" s="112" t="s">
        <v>437</v>
      </c>
      <c r="D60" s="111">
        <v>423.02</v>
      </c>
      <c r="E60" s="110">
        <v>15</v>
      </c>
      <c r="F60" s="109">
        <f>D60*E60</f>
        <v>6345.2999999999993</v>
      </c>
      <c r="G60" s="106"/>
      <c r="H60" s="106"/>
      <c r="I60" s="106"/>
      <c r="J60" s="105">
        <f>SUM(F60:I60)</f>
        <v>6345.2999999999993</v>
      </c>
      <c r="K60" s="105">
        <v>717.18</v>
      </c>
      <c r="L60" s="107"/>
      <c r="M60" s="106"/>
      <c r="N60" s="106"/>
      <c r="O60" s="105">
        <f>SUM(K60:N60)</f>
        <v>717.18</v>
      </c>
      <c r="P60" s="104">
        <f>J60-O60</f>
        <v>5628.119999999999</v>
      </c>
      <c r="Q60" s="104">
        <f>F60*3%</f>
        <v>190.35899999999998</v>
      </c>
      <c r="R60" s="104">
        <f>P60-Q60</f>
        <v>5437.7609999999986</v>
      </c>
      <c r="S60" s="103"/>
    </row>
    <row r="61" spans="1:19" ht="60" customHeight="1" x14ac:dyDescent="0.3">
      <c r="A61" s="114"/>
      <c r="B61" s="113" t="s">
        <v>436</v>
      </c>
      <c r="C61" s="112" t="s">
        <v>435</v>
      </c>
      <c r="D61" s="111">
        <v>358.8</v>
      </c>
      <c r="E61" s="110">
        <v>15</v>
      </c>
      <c r="F61" s="109">
        <f>D61*E61</f>
        <v>5382</v>
      </c>
      <c r="G61" s="106"/>
      <c r="H61" s="106"/>
      <c r="I61" s="106"/>
      <c r="J61" s="105">
        <f>SUM(F61:I61)</f>
        <v>5382</v>
      </c>
      <c r="K61" s="105">
        <v>530.04</v>
      </c>
      <c r="L61" s="107"/>
      <c r="M61" s="106"/>
      <c r="N61" s="106"/>
      <c r="O61" s="105">
        <f>SUM(K61:N61)</f>
        <v>530.04</v>
      </c>
      <c r="P61" s="104">
        <f>J61-O61</f>
        <v>4851.96</v>
      </c>
      <c r="Q61" s="104">
        <f>F61*3%</f>
        <v>161.46</v>
      </c>
      <c r="R61" s="104">
        <f>P61-Q61</f>
        <v>4690.5</v>
      </c>
      <c r="S61" s="103"/>
    </row>
    <row r="62" spans="1:19" ht="60" customHeight="1" x14ac:dyDescent="0.3">
      <c r="A62" s="114"/>
      <c r="B62" s="113" t="s">
        <v>278</v>
      </c>
      <c r="C62" s="112" t="s">
        <v>434</v>
      </c>
      <c r="D62" s="111">
        <v>423.02</v>
      </c>
      <c r="E62" s="110">
        <v>15</v>
      </c>
      <c r="F62" s="109">
        <f>D62*E62</f>
        <v>6345.2999999999993</v>
      </c>
      <c r="G62" s="106"/>
      <c r="H62" s="106"/>
      <c r="I62" s="106"/>
      <c r="J62" s="105">
        <f>SUM(F62:I62)</f>
        <v>6345.2999999999993</v>
      </c>
      <c r="K62" s="105">
        <v>717.18</v>
      </c>
      <c r="L62" s="107"/>
      <c r="M62" s="106"/>
      <c r="N62" s="106"/>
      <c r="O62" s="105">
        <f>SUM(K62:N62)</f>
        <v>717.18</v>
      </c>
      <c r="P62" s="104">
        <f>J62-O62</f>
        <v>5628.119999999999</v>
      </c>
      <c r="Q62" s="104">
        <f>F62*3%</f>
        <v>190.35899999999998</v>
      </c>
      <c r="R62" s="104">
        <f>P62-Q62</f>
        <v>5437.7609999999986</v>
      </c>
      <c r="S62" s="103"/>
    </row>
    <row r="63" spans="1:19" ht="60" customHeight="1" x14ac:dyDescent="0.3">
      <c r="A63" s="114"/>
      <c r="B63" s="113" t="s">
        <v>433</v>
      </c>
      <c r="C63" s="118" t="s">
        <v>432</v>
      </c>
      <c r="D63" s="111">
        <v>400</v>
      </c>
      <c r="E63" s="110">
        <v>15</v>
      </c>
      <c r="F63" s="109">
        <f>D63*E63</f>
        <v>6000</v>
      </c>
      <c r="G63" s="106"/>
      <c r="H63" s="106"/>
      <c r="I63" s="106"/>
      <c r="J63" s="105">
        <f>SUM(F63:I63)</f>
        <v>6000</v>
      </c>
      <c r="K63" s="105">
        <v>643.42999999999995</v>
      </c>
      <c r="L63" s="107"/>
      <c r="M63" s="106"/>
      <c r="N63" s="106"/>
      <c r="O63" s="105">
        <f>SUM(K63:N63)</f>
        <v>643.42999999999995</v>
      </c>
      <c r="P63" s="104">
        <f>J63-O63</f>
        <v>5356.57</v>
      </c>
      <c r="Q63" s="104">
        <f>F63*3%</f>
        <v>180</v>
      </c>
      <c r="R63" s="104">
        <f>P63-Q63</f>
        <v>5176.57</v>
      </c>
      <c r="S63" s="103"/>
    </row>
    <row r="64" spans="1:19" ht="60" customHeight="1" x14ac:dyDescent="0.3">
      <c r="A64" s="114"/>
      <c r="B64" s="113" t="s">
        <v>431</v>
      </c>
      <c r="C64" s="112" t="s">
        <v>430</v>
      </c>
      <c r="D64" s="111">
        <v>275.52</v>
      </c>
      <c r="E64" s="110">
        <v>15</v>
      </c>
      <c r="F64" s="109">
        <f>D64*E64</f>
        <v>4132.7999999999993</v>
      </c>
      <c r="G64" s="106"/>
      <c r="H64" s="106"/>
      <c r="I64" s="108"/>
      <c r="J64" s="105">
        <f>SUM(F64:I64)</f>
        <v>4132.7999999999993</v>
      </c>
      <c r="K64" s="105">
        <v>328.2469119999999</v>
      </c>
      <c r="L64" s="107"/>
      <c r="M64" s="106"/>
      <c r="N64" s="106"/>
      <c r="O64" s="105">
        <f>SUM(K64:N64)</f>
        <v>328.2469119999999</v>
      </c>
      <c r="P64" s="104">
        <f>J64-O64</f>
        <v>3804.5530879999992</v>
      </c>
      <c r="Q64" s="103"/>
      <c r="R64" s="104">
        <f>P64-Q64</f>
        <v>3804.5530879999992</v>
      </c>
      <c r="S64" s="103"/>
    </row>
    <row r="65" spans="1:19" ht="60" customHeight="1" x14ac:dyDescent="0.3">
      <c r="A65" s="114"/>
      <c r="B65" s="113" t="s">
        <v>429</v>
      </c>
      <c r="C65" s="112" t="s">
        <v>428</v>
      </c>
      <c r="D65" s="111">
        <v>146.22999999999999</v>
      </c>
      <c r="E65" s="110">
        <v>15</v>
      </c>
      <c r="F65" s="109">
        <f>D65*E65</f>
        <v>2193.4499999999998</v>
      </c>
      <c r="G65" s="106"/>
      <c r="H65" s="106"/>
      <c r="I65" s="105">
        <v>61.038640000000001</v>
      </c>
      <c r="J65" s="105">
        <f>SUM(F65:I65)</f>
        <v>2254.48864</v>
      </c>
      <c r="K65" s="105"/>
      <c r="L65" s="107"/>
      <c r="M65" s="106"/>
      <c r="N65" s="106"/>
      <c r="O65" s="105">
        <f>SUM(K65:N65)</f>
        <v>0</v>
      </c>
      <c r="P65" s="104">
        <f>J65-O65</f>
        <v>2254.48864</v>
      </c>
      <c r="Q65" s="103"/>
      <c r="R65" s="104">
        <f>P65-Q65</f>
        <v>2254.48864</v>
      </c>
      <c r="S65" s="103"/>
    </row>
    <row r="66" spans="1:19" ht="60" customHeight="1" x14ac:dyDescent="0.3">
      <c r="A66" s="114"/>
      <c r="B66" s="113" t="s">
        <v>427</v>
      </c>
      <c r="C66" s="112" t="s">
        <v>426</v>
      </c>
      <c r="D66" s="111">
        <v>208.52</v>
      </c>
      <c r="E66" s="110">
        <v>15</v>
      </c>
      <c r="F66" s="109">
        <f>D66*E66</f>
        <v>3127.8</v>
      </c>
      <c r="G66" s="106"/>
      <c r="H66" s="106"/>
      <c r="I66" s="105"/>
      <c r="J66" s="105">
        <f>SUM(F66:I66)</f>
        <v>3127.8</v>
      </c>
      <c r="K66" s="105">
        <v>93.80291200000002</v>
      </c>
      <c r="L66" s="107">
        <f>F66*1.1875%</f>
        <v>37.142625000000002</v>
      </c>
      <c r="M66" s="106"/>
      <c r="N66" s="106"/>
      <c r="O66" s="105">
        <f>SUM(K66:N66)</f>
        <v>130.94553700000003</v>
      </c>
      <c r="P66" s="104">
        <f>J66-O66</f>
        <v>2996.8544630000001</v>
      </c>
      <c r="Q66" s="103"/>
      <c r="R66" s="104">
        <f>P66-Q66</f>
        <v>2996.8544630000001</v>
      </c>
      <c r="S66" s="103"/>
    </row>
    <row r="67" spans="1:19" ht="60" customHeight="1" x14ac:dyDescent="0.3">
      <c r="A67" s="114"/>
      <c r="B67" s="113" t="s">
        <v>425</v>
      </c>
      <c r="C67" s="112" t="s">
        <v>424</v>
      </c>
      <c r="D67" s="111">
        <v>320</v>
      </c>
      <c r="E67" s="110">
        <v>15</v>
      </c>
      <c r="F67" s="109">
        <f>D67*E67</f>
        <v>4800</v>
      </c>
      <c r="G67" s="106"/>
      <c r="H67" s="106"/>
      <c r="I67" s="108"/>
      <c r="J67" s="105">
        <f>SUM(F67:I67)</f>
        <v>4800</v>
      </c>
      <c r="K67" s="105">
        <v>428.58</v>
      </c>
      <c r="L67" s="107"/>
      <c r="M67" s="106"/>
      <c r="N67" s="106"/>
      <c r="O67" s="105">
        <f>SUM(K67:N67)</f>
        <v>428.58</v>
      </c>
      <c r="P67" s="104">
        <f>J67-O67</f>
        <v>4371.42</v>
      </c>
      <c r="Q67" s="103">
        <f>F67*2%</f>
        <v>96</v>
      </c>
      <c r="R67" s="104">
        <f>P67-Q67</f>
        <v>4275.42</v>
      </c>
      <c r="S67" s="103"/>
    </row>
    <row r="68" spans="1:19" ht="60" customHeight="1" x14ac:dyDescent="0.3">
      <c r="A68" s="114"/>
      <c r="B68" s="113" t="s">
        <v>422</v>
      </c>
      <c r="C68" s="112" t="s">
        <v>423</v>
      </c>
      <c r="D68" s="111">
        <v>152.93</v>
      </c>
      <c r="E68" s="110">
        <v>15</v>
      </c>
      <c r="F68" s="109">
        <f>D68*E68</f>
        <v>2293.9500000000003</v>
      </c>
      <c r="G68" s="106"/>
      <c r="H68" s="106"/>
      <c r="I68" s="105">
        <v>40.656639999999982</v>
      </c>
      <c r="J68" s="105">
        <f>SUM(F68:I68)</f>
        <v>2334.6066400000004</v>
      </c>
      <c r="K68" s="105"/>
      <c r="L68" s="107"/>
      <c r="M68" s="106"/>
      <c r="N68" s="106"/>
      <c r="O68" s="105">
        <f>SUM(K68:N68)</f>
        <v>0</v>
      </c>
      <c r="P68" s="104">
        <f>J68-O68</f>
        <v>2334.6066400000004</v>
      </c>
      <c r="Q68" s="103"/>
      <c r="R68" s="104">
        <f>P68-Q68</f>
        <v>2334.6066400000004</v>
      </c>
      <c r="S68" s="103"/>
    </row>
    <row r="69" spans="1:19" ht="60" customHeight="1" x14ac:dyDescent="0.3">
      <c r="A69" s="114"/>
      <c r="B69" s="113" t="s">
        <v>422</v>
      </c>
      <c r="C69" s="112" t="s">
        <v>421</v>
      </c>
      <c r="D69" s="111">
        <v>194.69</v>
      </c>
      <c r="E69" s="110">
        <v>15</v>
      </c>
      <c r="F69" s="109">
        <f>D69*E69</f>
        <v>2920.35</v>
      </c>
      <c r="G69" s="106"/>
      <c r="H69" s="106"/>
      <c r="I69" s="108"/>
      <c r="J69" s="105">
        <f>SUM(F69:I69)</f>
        <v>2920.35</v>
      </c>
      <c r="K69" s="105">
        <v>50.982351999999992</v>
      </c>
      <c r="L69" s="107"/>
      <c r="M69" s="106"/>
      <c r="N69" s="106"/>
      <c r="O69" s="105">
        <f>SUM(K69:N69)</f>
        <v>50.982351999999992</v>
      </c>
      <c r="P69" s="104">
        <f>J69-O69</f>
        <v>2869.3676479999999</v>
      </c>
      <c r="Q69" s="103"/>
      <c r="R69" s="104">
        <f>P69-Q69</f>
        <v>2869.3676479999999</v>
      </c>
      <c r="S69" s="103"/>
    </row>
    <row r="70" spans="1:19" ht="60" customHeight="1" x14ac:dyDescent="0.3">
      <c r="A70" s="114"/>
      <c r="B70" s="113" t="s">
        <v>420</v>
      </c>
      <c r="C70" s="112" t="s">
        <v>419</v>
      </c>
      <c r="D70" s="111">
        <v>198.43</v>
      </c>
      <c r="E70" s="110">
        <v>15</v>
      </c>
      <c r="F70" s="109">
        <f>D70*E70</f>
        <v>2976.4500000000003</v>
      </c>
      <c r="G70" s="106"/>
      <c r="H70" s="106"/>
      <c r="I70" s="117"/>
      <c r="J70" s="105">
        <f>SUM(F70:I70)</f>
        <v>2976.4500000000003</v>
      </c>
      <c r="K70" s="105">
        <v>57.086032000000017</v>
      </c>
      <c r="L70" s="107"/>
      <c r="M70" s="106"/>
      <c r="N70" s="106"/>
      <c r="O70" s="105">
        <f>SUM(K70:N70)</f>
        <v>57.086032000000017</v>
      </c>
      <c r="P70" s="104">
        <f>J70-O70</f>
        <v>2919.3639680000001</v>
      </c>
      <c r="Q70" s="103"/>
      <c r="R70" s="104">
        <f>P70-Q70</f>
        <v>2919.3639680000001</v>
      </c>
      <c r="S70" s="103"/>
    </row>
    <row r="71" spans="1:19" ht="60" customHeight="1" x14ac:dyDescent="0.3">
      <c r="A71" s="114"/>
      <c r="B71" s="113" t="s">
        <v>418</v>
      </c>
      <c r="C71" s="112" t="s">
        <v>417</v>
      </c>
      <c r="D71" s="111">
        <v>224.59</v>
      </c>
      <c r="E71" s="110">
        <v>15</v>
      </c>
      <c r="F71" s="109">
        <f>D71*E71</f>
        <v>3368.85</v>
      </c>
      <c r="G71" s="106"/>
      <c r="H71" s="106"/>
      <c r="I71" s="108"/>
      <c r="J71" s="105">
        <f>SUM(F71:I71)</f>
        <v>3368.85</v>
      </c>
      <c r="K71" s="105">
        <v>120.03</v>
      </c>
      <c r="L71" s="107"/>
      <c r="M71" s="106"/>
      <c r="N71" s="106"/>
      <c r="O71" s="105">
        <f>SUM(K71:N71)</f>
        <v>120.03</v>
      </c>
      <c r="P71" s="104">
        <f>J71-O71</f>
        <v>3248.8199999999997</v>
      </c>
      <c r="Q71" s="103"/>
      <c r="R71" s="104">
        <f>P71-Q71</f>
        <v>3248.8199999999997</v>
      </c>
      <c r="S71" s="103"/>
    </row>
    <row r="72" spans="1:19" ht="60" customHeight="1" x14ac:dyDescent="0.3">
      <c r="A72" s="114"/>
      <c r="B72" s="113" t="s">
        <v>416</v>
      </c>
      <c r="C72" s="112" t="s">
        <v>415</v>
      </c>
      <c r="D72" s="111">
        <v>207.79</v>
      </c>
      <c r="E72" s="110">
        <v>15</v>
      </c>
      <c r="F72" s="109">
        <f>D72*E72</f>
        <v>3116.85</v>
      </c>
      <c r="G72" s="106"/>
      <c r="H72" s="106"/>
      <c r="I72" s="108"/>
      <c r="J72" s="105">
        <f>SUM(F72:I72)</f>
        <v>3116.85</v>
      </c>
      <c r="K72" s="105">
        <v>92.61</v>
      </c>
      <c r="L72" s="107"/>
      <c r="M72" s="106"/>
      <c r="N72" s="106"/>
      <c r="O72" s="105">
        <f>SUM(K72:N72)</f>
        <v>92.61</v>
      </c>
      <c r="P72" s="104">
        <f>J72-O72</f>
        <v>3024.24</v>
      </c>
      <c r="Q72" s="103"/>
      <c r="R72" s="104">
        <f>P72-Q72</f>
        <v>3024.24</v>
      </c>
      <c r="S72" s="103"/>
    </row>
    <row r="73" spans="1:19" ht="60" customHeight="1" x14ac:dyDescent="0.3">
      <c r="A73" s="114"/>
      <c r="B73" s="113" t="s">
        <v>266</v>
      </c>
      <c r="C73" s="112" t="s">
        <v>414</v>
      </c>
      <c r="D73" s="111">
        <v>145.51</v>
      </c>
      <c r="E73" s="110">
        <v>15</v>
      </c>
      <c r="F73" s="109">
        <f>D73*E73</f>
        <v>2182.6499999999996</v>
      </c>
      <c r="G73" s="106"/>
      <c r="H73" s="106"/>
      <c r="I73" s="105">
        <v>61.72984000000001</v>
      </c>
      <c r="J73" s="105">
        <f>SUM(F73:I73)</f>
        <v>2244.3798399999996</v>
      </c>
      <c r="K73" s="105"/>
      <c r="L73" s="107"/>
      <c r="M73" s="106"/>
      <c r="N73" s="106"/>
      <c r="O73" s="105">
        <f>SUM(K73:N73)</f>
        <v>0</v>
      </c>
      <c r="P73" s="104">
        <f>J73-O73</f>
        <v>2244.3798399999996</v>
      </c>
      <c r="Q73" s="103"/>
      <c r="R73" s="104">
        <f>P73-Q73</f>
        <v>2244.3798399999996</v>
      </c>
      <c r="S73" s="103"/>
    </row>
    <row r="74" spans="1:19" ht="60" customHeight="1" x14ac:dyDescent="0.3">
      <c r="A74" s="114"/>
      <c r="B74" s="113" t="s">
        <v>413</v>
      </c>
      <c r="C74" s="112" t="s">
        <v>412</v>
      </c>
      <c r="D74" s="111">
        <v>238.67</v>
      </c>
      <c r="E74" s="110">
        <v>15</v>
      </c>
      <c r="F74" s="109">
        <f>D74*E74</f>
        <v>3580.0499999999997</v>
      </c>
      <c r="G74" s="106"/>
      <c r="H74" s="106"/>
      <c r="I74" s="108"/>
      <c r="J74" s="105">
        <f>SUM(F74:I74)</f>
        <v>3580.0499999999997</v>
      </c>
      <c r="K74" s="105">
        <v>160.71</v>
      </c>
      <c r="L74" s="107"/>
      <c r="M74" s="106"/>
      <c r="N74" s="106"/>
      <c r="O74" s="105">
        <f>SUM(K74:N74)</f>
        <v>160.71</v>
      </c>
      <c r="P74" s="104">
        <f>J74-O74</f>
        <v>3419.3399999999997</v>
      </c>
      <c r="Q74" s="103"/>
      <c r="R74" s="104">
        <f>P74-Q74</f>
        <v>3419.3399999999997</v>
      </c>
      <c r="S74" s="103"/>
    </row>
    <row r="75" spans="1:19" ht="60" customHeight="1" x14ac:dyDescent="0.3">
      <c r="A75" s="114"/>
      <c r="B75" s="113" t="s">
        <v>411</v>
      </c>
      <c r="C75" s="112" t="s">
        <v>410</v>
      </c>
      <c r="D75" s="111">
        <v>190.89</v>
      </c>
      <c r="E75" s="110">
        <v>9</v>
      </c>
      <c r="F75" s="109">
        <f>D75*E75</f>
        <v>1718.0099999999998</v>
      </c>
      <c r="G75" s="106"/>
      <c r="H75" s="106"/>
      <c r="I75" s="108">
        <v>96.57</v>
      </c>
      <c r="J75" s="105">
        <f>SUM(F75:I75)</f>
        <v>1814.5799999999997</v>
      </c>
      <c r="K75" s="105"/>
      <c r="L75" s="107"/>
      <c r="M75" s="106"/>
      <c r="N75" s="106"/>
      <c r="O75" s="105">
        <f>SUM(K75:N75)</f>
        <v>0</v>
      </c>
      <c r="P75" s="104">
        <f>J75-O75</f>
        <v>1814.5799999999997</v>
      </c>
      <c r="Q75" s="103"/>
      <c r="R75" s="104">
        <f>P75-Q75</f>
        <v>1814.5799999999997</v>
      </c>
      <c r="S75" s="103"/>
    </row>
    <row r="76" spans="1:19" ht="60" customHeight="1" x14ac:dyDescent="0.3">
      <c r="A76" s="114"/>
      <c r="B76" s="113" t="s">
        <v>409</v>
      </c>
      <c r="C76" s="112" t="s">
        <v>408</v>
      </c>
      <c r="D76" s="111">
        <v>207.79</v>
      </c>
      <c r="E76" s="110">
        <v>5</v>
      </c>
      <c r="F76" s="109">
        <f>D76*E76</f>
        <v>1038.95</v>
      </c>
      <c r="G76" s="106"/>
      <c r="H76" s="106"/>
      <c r="I76" s="108">
        <v>20.99</v>
      </c>
      <c r="J76" s="105">
        <f>SUM(F76:I76)</f>
        <v>1059.94</v>
      </c>
      <c r="K76" s="105"/>
      <c r="L76" s="107"/>
      <c r="M76" s="106"/>
      <c r="N76" s="106"/>
      <c r="O76" s="105">
        <f>SUM(K76:N76)</f>
        <v>0</v>
      </c>
      <c r="P76" s="104">
        <f>J76-O76</f>
        <v>1059.94</v>
      </c>
      <c r="Q76" s="103"/>
      <c r="R76" s="104">
        <f>P76-Q76</f>
        <v>1059.94</v>
      </c>
      <c r="S76" s="103"/>
    </row>
    <row r="77" spans="1:19" ht="60" customHeight="1" x14ac:dyDescent="0.3">
      <c r="A77" s="114"/>
      <c r="B77" s="113" t="s">
        <v>407</v>
      </c>
      <c r="C77" s="112" t="s">
        <v>406</v>
      </c>
      <c r="D77" s="111">
        <v>207.79</v>
      </c>
      <c r="E77" s="110">
        <v>15</v>
      </c>
      <c r="F77" s="109">
        <f>D77*E77</f>
        <v>3116.85</v>
      </c>
      <c r="G77" s="106"/>
      <c r="H77" s="106"/>
      <c r="I77" s="108"/>
      <c r="J77" s="105">
        <f>SUM(F77:I77)</f>
        <v>3116.85</v>
      </c>
      <c r="K77" s="105">
        <v>75.02</v>
      </c>
      <c r="L77" s="107"/>
      <c r="M77" s="106"/>
      <c r="N77" s="106"/>
      <c r="O77" s="105">
        <f>SUM(K77:N77)</f>
        <v>75.02</v>
      </c>
      <c r="P77" s="104">
        <f>J77-O77</f>
        <v>3041.83</v>
      </c>
      <c r="Q77" s="103"/>
      <c r="R77" s="104">
        <f>P77-Q77</f>
        <v>3041.83</v>
      </c>
      <c r="S77" s="103"/>
    </row>
    <row r="78" spans="1:19" ht="60" customHeight="1" x14ac:dyDescent="0.3">
      <c r="A78" s="114"/>
      <c r="B78" s="113" t="s">
        <v>405</v>
      </c>
      <c r="C78" s="112" t="s">
        <v>404</v>
      </c>
      <c r="D78" s="111">
        <v>242.98</v>
      </c>
      <c r="E78" s="110">
        <v>15</v>
      </c>
      <c r="F78" s="109">
        <f>D78*E78</f>
        <v>3644.7</v>
      </c>
      <c r="G78" s="106"/>
      <c r="H78" s="106"/>
      <c r="I78" s="105"/>
      <c r="J78" s="105">
        <f>SUM(F78:I78)</f>
        <v>3644.7</v>
      </c>
      <c r="K78" s="105">
        <v>275.14163199999996</v>
      </c>
      <c r="L78" s="107"/>
      <c r="M78" s="106"/>
      <c r="N78" s="106"/>
      <c r="O78" s="105">
        <f>SUM(K78:N78)</f>
        <v>275.14163199999996</v>
      </c>
      <c r="P78" s="104">
        <f>J78-O78</f>
        <v>3369.558368</v>
      </c>
      <c r="Q78" s="103"/>
      <c r="R78" s="104">
        <f>P78-Q78</f>
        <v>3369.558368</v>
      </c>
      <c r="S78" s="103"/>
    </row>
    <row r="79" spans="1:19" ht="60" customHeight="1" x14ac:dyDescent="0.3">
      <c r="A79" s="114"/>
      <c r="B79" s="113" t="s">
        <v>403</v>
      </c>
      <c r="C79" s="112" t="s">
        <v>402</v>
      </c>
      <c r="D79" s="111">
        <v>140.6</v>
      </c>
      <c r="E79" s="110">
        <v>15</v>
      </c>
      <c r="F79" s="109">
        <f>D79*E79</f>
        <v>2109</v>
      </c>
      <c r="G79" s="106"/>
      <c r="H79" s="106"/>
      <c r="I79" s="105">
        <v>66.443439999999995</v>
      </c>
      <c r="J79" s="105">
        <f>SUM(F79:I79)</f>
        <v>2175.44344</v>
      </c>
      <c r="K79" s="105"/>
      <c r="L79" s="107"/>
      <c r="M79" s="106"/>
      <c r="N79" s="106"/>
      <c r="O79" s="105">
        <f>SUM(K79:N79)</f>
        <v>0</v>
      </c>
      <c r="P79" s="104">
        <f>J79-O79</f>
        <v>2175.44344</v>
      </c>
      <c r="Q79" s="103"/>
      <c r="R79" s="104">
        <f>P79-Q79</f>
        <v>2175.44344</v>
      </c>
      <c r="S79" s="103"/>
    </row>
    <row r="80" spans="1:19" ht="60" customHeight="1" x14ac:dyDescent="0.3">
      <c r="A80" s="114"/>
      <c r="B80" s="113" t="s">
        <v>401</v>
      </c>
      <c r="C80" s="112" t="s">
        <v>400</v>
      </c>
      <c r="D80" s="111">
        <v>168.71</v>
      </c>
      <c r="E80" s="110">
        <v>15</v>
      </c>
      <c r="F80" s="109">
        <f>D80*E80</f>
        <v>2530.65</v>
      </c>
      <c r="G80" s="106"/>
      <c r="H80" s="106"/>
      <c r="I80" s="105">
        <v>6.4170079999999814</v>
      </c>
      <c r="J80" s="105">
        <f>SUM(F80:I80)</f>
        <v>2537.067008</v>
      </c>
      <c r="K80" s="105"/>
      <c r="L80" s="107"/>
      <c r="M80" s="106"/>
      <c r="N80" s="106"/>
      <c r="O80" s="105">
        <f>SUM(K80:N80)</f>
        <v>0</v>
      </c>
      <c r="P80" s="104">
        <f>J80-O80</f>
        <v>2537.067008</v>
      </c>
      <c r="Q80" s="103"/>
      <c r="R80" s="104">
        <f>P80-Q80</f>
        <v>2537.067008</v>
      </c>
      <c r="S80" s="103"/>
    </row>
    <row r="81" spans="1:19" ht="60" customHeight="1" x14ac:dyDescent="0.3">
      <c r="A81" s="114"/>
      <c r="B81" s="113" t="s">
        <v>392</v>
      </c>
      <c r="C81" s="112" t="s">
        <v>399</v>
      </c>
      <c r="D81" s="111">
        <v>138.58000000000001</v>
      </c>
      <c r="E81" s="110">
        <v>7</v>
      </c>
      <c r="F81" s="109">
        <f>D81*E81</f>
        <v>970.06000000000006</v>
      </c>
      <c r="G81" s="106"/>
      <c r="H81" s="106"/>
      <c r="I81" s="108">
        <v>31.92</v>
      </c>
      <c r="J81" s="105">
        <f>SUM(F81:I81)</f>
        <v>1001.98</v>
      </c>
      <c r="K81" s="105"/>
      <c r="L81" s="107"/>
      <c r="M81" s="106"/>
      <c r="N81" s="106"/>
      <c r="O81" s="105">
        <f>SUM(K81:N81)</f>
        <v>0</v>
      </c>
      <c r="P81" s="104">
        <f>J81-O81</f>
        <v>1001.98</v>
      </c>
      <c r="Q81" s="103"/>
      <c r="R81" s="104">
        <f>P81-Q81</f>
        <v>1001.98</v>
      </c>
      <c r="S81" s="103"/>
    </row>
    <row r="82" spans="1:19" ht="60" customHeight="1" x14ac:dyDescent="0.3">
      <c r="A82" s="114"/>
      <c r="B82" s="113" t="s">
        <v>392</v>
      </c>
      <c r="C82" s="112" t="s">
        <v>398</v>
      </c>
      <c r="D82" s="111">
        <v>196.71</v>
      </c>
      <c r="E82" s="110">
        <v>7</v>
      </c>
      <c r="F82" s="109">
        <f>D82*E82</f>
        <v>1376.97</v>
      </c>
      <c r="G82" s="106"/>
      <c r="H82" s="106"/>
      <c r="I82" s="108">
        <v>25.33</v>
      </c>
      <c r="J82" s="105">
        <f>SUM(F82:I82)</f>
        <v>1402.3</v>
      </c>
      <c r="K82" s="105"/>
      <c r="L82" s="107"/>
      <c r="M82" s="106"/>
      <c r="N82" s="106"/>
      <c r="O82" s="105">
        <f>SUM(K82:N82)</f>
        <v>0</v>
      </c>
      <c r="P82" s="104">
        <f>J82-O82</f>
        <v>1402.3</v>
      </c>
      <c r="Q82" s="103"/>
      <c r="R82" s="104">
        <f>P82-Q82</f>
        <v>1402.3</v>
      </c>
      <c r="S82" s="103"/>
    </row>
    <row r="83" spans="1:19" ht="60" customHeight="1" x14ac:dyDescent="0.3">
      <c r="A83" s="114"/>
      <c r="B83" s="113" t="s">
        <v>392</v>
      </c>
      <c r="C83" s="112" t="s">
        <v>397</v>
      </c>
      <c r="D83" s="111">
        <v>88.36</v>
      </c>
      <c r="E83" s="110">
        <v>15</v>
      </c>
      <c r="F83" s="109">
        <f>D83*E83</f>
        <v>1325.4</v>
      </c>
      <c r="G83" s="106"/>
      <c r="H83" s="106"/>
      <c r="I83" s="105">
        <v>128.59384</v>
      </c>
      <c r="J83" s="105">
        <f>SUM(F83:I83)</f>
        <v>1453.9938400000001</v>
      </c>
      <c r="K83" s="105"/>
      <c r="L83" s="107"/>
      <c r="M83" s="106"/>
      <c r="N83" s="106"/>
      <c r="O83" s="105">
        <f>SUM(K83:N83)</f>
        <v>0</v>
      </c>
      <c r="P83" s="104">
        <f>J83-O83</f>
        <v>1453.9938400000001</v>
      </c>
      <c r="Q83" s="103"/>
      <c r="R83" s="104">
        <f>P83-Q83</f>
        <v>1453.9938400000001</v>
      </c>
      <c r="S83" s="103"/>
    </row>
    <row r="84" spans="1:19" ht="60" customHeight="1" x14ac:dyDescent="0.3">
      <c r="A84" s="114"/>
      <c r="B84" s="113" t="s">
        <v>392</v>
      </c>
      <c r="C84" s="112" t="s">
        <v>396</v>
      </c>
      <c r="D84" s="111">
        <v>128.11000000000001</v>
      </c>
      <c r="E84" s="110">
        <v>15</v>
      </c>
      <c r="F84" s="109">
        <f>D84*E84</f>
        <v>1921.65</v>
      </c>
      <c r="G84" s="106"/>
      <c r="H84" s="106"/>
      <c r="I84" s="108">
        <v>78.430000000000007</v>
      </c>
      <c r="J84" s="105">
        <f>SUM(F84:I84)</f>
        <v>2000.0800000000002</v>
      </c>
      <c r="K84" s="105"/>
      <c r="L84" s="107"/>
      <c r="M84" s="106"/>
      <c r="N84" s="106"/>
      <c r="O84" s="105">
        <f>SUM(K84:N84)</f>
        <v>0</v>
      </c>
      <c r="P84" s="104">
        <f>J84-O84</f>
        <v>2000.0800000000002</v>
      </c>
      <c r="Q84" s="103"/>
      <c r="R84" s="104">
        <f>P84-Q84</f>
        <v>2000.0800000000002</v>
      </c>
      <c r="S84" s="103"/>
    </row>
    <row r="85" spans="1:19" ht="60" customHeight="1" x14ac:dyDescent="0.3">
      <c r="A85" s="114"/>
      <c r="B85" s="113" t="s">
        <v>392</v>
      </c>
      <c r="C85" s="112" t="s">
        <v>395</v>
      </c>
      <c r="D85" s="111">
        <v>131.66999999999999</v>
      </c>
      <c r="E85" s="110">
        <v>15</v>
      </c>
      <c r="F85" s="109">
        <f>D85*E85</f>
        <v>1975.0499999999997</v>
      </c>
      <c r="G85" s="106"/>
      <c r="H85" s="106"/>
      <c r="I85" s="105">
        <v>75.01624000000001</v>
      </c>
      <c r="J85" s="105">
        <f>SUM(F85:I85)</f>
        <v>2050.0662399999997</v>
      </c>
      <c r="K85" s="105"/>
      <c r="L85" s="107"/>
      <c r="M85" s="106"/>
      <c r="N85" s="106"/>
      <c r="O85" s="105">
        <f>SUM(K85:N85)</f>
        <v>0</v>
      </c>
      <c r="P85" s="104">
        <f>J85-O85</f>
        <v>2050.0662399999997</v>
      </c>
      <c r="Q85" s="103"/>
      <c r="R85" s="104">
        <f>P85-Q85</f>
        <v>2050.0662399999997</v>
      </c>
      <c r="S85" s="103"/>
    </row>
    <row r="86" spans="1:19" ht="60" customHeight="1" x14ac:dyDescent="0.3">
      <c r="A86" s="114"/>
      <c r="B86" s="113" t="s">
        <v>392</v>
      </c>
      <c r="C86" s="112" t="s">
        <v>394</v>
      </c>
      <c r="D86" s="111">
        <v>131.66999999999999</v>
      </c>
      <c r="E86" s="110">
        <v>15</v>
      </c>
      <c r="F86" s="109">
        <f>D86*E86</f>
        <v>1975.0499999999997</v>
      </c>
      <c r="G86" s="106"/>
      <c r="H86" s="106"/>
      <c r="I86" s="105">
        <v>75.02</v>
      </c>
      <c r="J86" s="105">
        <f>SUM(F86:I86)</f>
        <v>2050.0699999999997</v>
      </c>
      <c r="K86" s="105"/>
      <c r="L86" s="107"/>
      <c r="M86" s="106"/>
      <c r="N86" s="106"/>
      <c r="O86" s="105">
        <f>SUM(K86:N86)</f>
        <v>0</v>
      </c>
      <c r="P86" s="104">
        <f>J86-O86</f>
        <v>2050.0699999999997</v>
      </c>
      <c r="Q86" s="103"/>
      <c r="R86" s="104">
        <f>P86-Q86</f>
        <v>2050.0699999999997</v>
      </c>
      <c r="S86" s="103"/>
    </row>
    <row r="87" spans="1:19" ht="60" customHeight="1" x14ac:dyDescent="0.3">
      <c r="A87" s="114"/>
      <c r="B87" s="113" t="s">
        <v>392</v>
      </c>
      <c r="C87" s="112" t="s">
        <v>393</v>
      </c>
      <c r="D87" s="111">
        <v>131.66999999999999</v>
      </c>
      <c r="E87" s="110">
        <v>15</v>
      </c>
      <c r="F87" s="109">
        <f>D87*E87</f>
        <v>1975.0499999999997</v>
      </c>
      <c r="G87" s="106"/>
      <c r="H87" s="106"/>
      <c r="I87" s="108">
        <v>75.02</v>
      </c>
      <c r="J87" s="105">
        <f>SUM(F87:I87)</f>
        <v>2050.0699999999997</v>
      </c>
      <c r="K87" s="105"/>
      <c r="L87" s="107"/>
      <c r="M87" s="106"/>
      <c r="N87" s="106"/>
      <c r="O87" s="105">
        <f>SUM(K87:N87)</f>
        <v>0</v>
      </c>
      <c r="P87" s="104">
        <f>J87-O87</f>
        <v>2050.0699999999997</v>
      </c>
      <c r="Q87" s="103"/>
      <c r="R87" s="104">
        <f>P87-Q87</f>
        <v>2050.0699999999997</v>
      </c>
      <c r="S87" s="103"/>
    </row>
    <row r="88" spans="1:19" ht="60" customHeight="1" x14ac:dyDescent="0.3">
      <c r="A88" s="114"/>
      <c r="B88" s="113" t="s">
        <v>392</v>
      </c>
      <c r="C88" s="112" t="s">
        <v>391</v>
      </c>
      <c r="D88" s="111">
        <v>166.93</v>
      </c>
      <c r="E88" s="110">
        <v>15</v>
      </c>
      <c r="F88" s="109">
        <f>D88*E88</f>
        <v>2503.9500000000003</v>
      </c>
      <c r="G88" s="106"/>
      <c r="H88" s="106"/>
      <c r="I88" s="105">
        <v>9.3219679999999698</v>
      </c>
      <c r="J88" s="105">
        <f>SUM(F88:I88)</f>
        <v>2513.271968</v>
      </c>
      <c r="K88" s="105"/>
      <c r="L88" s="107"/>
      <c r="M88" s="106"/>
      <c r="N88" s="106"/>
      <c r="O88" s="105">
        <f>SUM(K88:N88)</f>
        <v>0</v>
      </c>
      <c r="P88" s="104">
        <f>J88-O88</f>
        <v>2513.271968</v>
      </c>
      <c r="Q88" s="103"/>
      <c r="R88" s="104">
        <f>P88-Q88</f>
        <v>2513.271968</v>
      </c>
      <c r="S88" s="103"/>
    </row>
    <row r="89" spans="1:19" ht="60" customHeight="1" x14ac:dyDescent="0.3">
      <c r="A89" s="114"/>
      <c r="B89" s="113" t="s">
        <v>390</v>
      </c>
      <c r="C89" s="112" t="s">
        <v>389</v>
      </c>
      <c r="D89" s="111">
        <v>108.18</v>
      </c>
      <c r="E89" s="110">
        <v>15</v>
      </c>
      <c r="F89" s="109">
        <f>D89*E89</f>
        <v>1622.7</v>
      </c>
      <c r="G89" s="106"/>
      <c r="H89" s="106"/>
      <c r="I89" s="105">
        <v>109.56663999999999</v>
      </c>
      <c r="J89" s="105">
        <f>SUM(F89:I89)</f>
        <v>1732.2666400000001</v>
      </c>
      <c r="K89" s="105"/>
      <c r="L89" s="107"/>
      <c r="M89" s="106"/>
      <c r="N89" s="106"/>
      <c r="O89" s="105">
        <f>SUM(K89:N89)</f>
        <v>0</v>
      </c>
      <c r="P89" s="104">
        <f>J89-O89</f>
        <v>1732.2666400000001</v>
      </c>
      <c r="Q89" s="103"/>
      <c r="R89" s="104">
        <f>P89-Q89</f>
        <v>1732.2666400000001</v>
      </c>
      <c r="S89" s="103"/>
    </row>
    <row r="90" spans="1:19" ht="60" customHeight="1" x14ac:dyDescent="0.3">
      <c r="A90" s="114"/>
      <c r="B90" s="113" t="s">
        <v>388</v>
      </c>
      <c r="C90" s="112" t="s">
        <v>387</v>
      </c>
      <c r="D90" s="111">
        <v>358.8</v>
      </c>
      <c r="E90" s="110">
        <v>15</v>
      </c>
      <c r="F90" s="109">
        <f>D90*E90</f>
        <v>5382</v>
      </c>
      <c r="G90" s="106"/>
      <c r="H90" s="106"/>
      <c r="I90" s="106"/>
      <c r="J90" s="105">
        <f>SUM(F90:I90)</f>
        <v>5382</v>
      </c>
      <c r="K90" s="105">
        <v>530.04</v>
      </c>
      <c r="L90" s="107"/>
      <c r="M90" s="106"/>
      <c r="N90" s="106"/>
      <c r="O90" s="105">
        <f>SUM(K90:N90)</f>
        <v>530.04</v>
      </c>
      <c r="P90" s="104">
        <f>J90-O90</f>
        <v>4851.96</v>
      </c>
      <c r="Q90" s="103">
        <f>F90*3%</f>
        <v>161.46</v>
      </c>
      <c r="R90" s="104">
        <f>P90-Q90</f>
        <v>4690.5</v>
      </c>
      <c r="S90" s="103"/>
    </row>
    <row r="91" spans="1:19" ht="60" customHeight="1" x14ac:dyDescent="0.3">
      <c r="A91" s="114"/>
      <c r="B91" s="113" t="s">
        <v>386</v>
      </c>
      <c r="C91" s="112" t="s">
        <v>385</v>
      </c>
      <c r="D91" s="110">
        <v>358.8</v>
      </c>
      <c r="E91" s="110">
        <v>15</v>
      </c>
      <c r="F91" s="109">
        <f>D91*E91</f>
        <v>5382</v>
      </c>
      <c r="G91" s="108"/>
      <c r="H91" s="108"/>
      <c r="I91" s="108"/>
      <c r="J91" s="105">
        <f>SUM(F91:I91)</f>
        <v>5382</v>
      </c>
      <c r="K91" s="105">
        <v>530.04</v>
      </c>
      <c r="L91" s="105"/>
      <c r="M91" s="108"/>
      <c r="N91" s="108"/>
      <c r="O91" s="105">
        <f>SUM(K91:N91)</f>
        <v>530.04</v>
      </c>
      <c r="P91" s="104">
        <f>J91-O91</f>
        <v>4851.96</v>
      </c>
      <c r="Q91" s="103">
        <f>F91*3%</f>
        <v>161.46</v>
      </c>
      <c r="R91" s="104">
        <f>P91-Q91</f>
        <v>4690.5</v>
      </c>
      <c r="S91" s="103"/>
    </row>
    <row r="92" spans="1:19" ht="60" customHeight="1" x14ac:dyDescent="0.3">
      <c r="A92" s="114"/>
      <c r="B92" s="113" t="s">
        <v>384</v>
      </c>
      <c r="C92" s="112" t="s">
        <v>383</v>
      </c>
      <c r="D92" s="111">
        <v>167.1</v>
      </c>
      <c r="E92" s="110">
        <v>15</v>
      </c>
      <c r="F92" s="109">
        <f>D92*E92</f>
        <v>2506.5</v>
      </c>
      <c r="G92" s="106"/>
      <c r="H92" s="106"/>
      <c r="I92" s="105">
        <v>8.06</v>
      </c>
      <c r="J92" s="105">
        <f>SUM(F92:I92)</f>
        <v>2514.56</v>
      </c>
      <c r="K92" s="105"/>
      <c r="L92" s="107"/>
      <c r="M92" s="106"/>
      <c r="N92" s="106"/>
      <c r="O92" s="105">
        <f>SUM(K92:N92)</f>
        <v>0</v>
      </c>
      <c r="P92" s="104">
        <f>J92-O92</f>
        <v>2514.56</v>
      </c>
      <c r="Q92" s="103"/>
      <c r="R92" s="104">
        <f>P92-Q92</f>
        <v>2514.56</v>
      </c>
      <c r="S92" s="103"/>
    </row>
    <row r="93" spans="1:19" ht="60" customHeight="1" x14ac:dyDescent="0.3">
      <c r="A93" s="114"/>
      <c r="B93" s="113" t="s">
        <v>382</v>
      </c>
      <c r="C93" s="112" t="s">
        <v>381</v>
      </c>
      <c r="D93" s="111">
        <v>207.79</v>
      </c>
      <c r="E93" s="110">
        <v>7</v>
      </c>
      <c r="F93" s="109">
        <f>D93*E93</f>
        <v>1454.53</v>
      </c>
      <c r="G93" s="106"/>
      <c r="H93" s="106"/>
      <c r="I93" s="108"/>
      <c r="J93" s="105">
        <f>SUM(F93:I93)</f>
        <v>1454.53</v>
      </c>
      <c r="K93" s="105">
        <v>43.22</v>
      </c>
      <c r="L93" s="107"/>
      <c r="M93" s="106"/>
      <c r="N93" s="106"/>
      <c r="O93" s="105">
        <f>SUM(K93:N93)</f>
        <v>43.22</v>
      </c>
      <c r="P93" s="105">
        <f>J93-O93</f>
        <v>1411.31</v>
      </c>
      <c r="Q93" s="103"/>
      <c r="R93" s="104">
        <f>P93-Q93</f>
        <v>1411.31</v>
      </c>
      <c r="S93" s="103"/>
    </row>
    <row r="94" spans="1:19" ht="60" customHeight="1" x14ac:dyDescent="0.3">
      <c r="A94" s="114"/>
      <c r="B94" s="113" t="s">
        <v>373</v>
      </c>
      <c r="C94" s="112" t="s">
        <v>380</v>
      </c>
      <c r="D94" s="111">
        <v>214.05</v>
      </c>
      <c r="E94" s="110">
        <v>15</v>
      </c>
      <c r="F94" s="109">
        <f>D94*E94</f>
        <v>3210.75</v>
      </c>
      <c r="G94" s="106"/>
      <c r="H94" s="106"/>
      <c r="I94" s="106"/>
      <c r="J94" s="105">
        <f>SUM(F94:I94)</f>
        <v>3210.75</v>
      </c>
      <c r="K94" s="105">
        <v>102.82787199999999</v>
      </c>
      <c r="L94" s="107">
        <f>F94*1.1875%</f>
        <v>38.127656250000001</v>
      </c>
      <c r="M94" s="106"/>
      <c r="N94" s="106"/>
      <c r="O94" s="105">
        <f>SUM(K94:N94)</f>
        <v>140.95552824999999</v>
      </c>
      <c r="P94" s="104">
        <f>J94-O94</f>
        <v>3069.79447175</v>
      </c>
      <c r="Q94" s="103"/>
      <c r="R94" s="104">
        <f>P94-Q94</f>
        <v>3069.79447175</v>
      </c>
      <c r="S94" s="103"/>
    </row>
    <row r="95" spans="1:19" ht="60" customHeight="1" x14ac:dyDescent="0.3">
      <c r="A95" s="114"/>
      <c r="B95" s="113" t="s">
        <v>373</v>
      </c>
      <c r="C95" s="112" t="s">
        <v>379</v>
      </c>
      <c r="D95" s="111">
        <v>214.05</v>
      </c>
      <c r="E95" s="110">
        <v>15</v>
      </c>
      <c r="F95" s="109">
        <f>D95*E95</f>
        <v>3210.75</v>
      </c>
      <c r="G95" s="106"/>
      <c r="H95" s="106"/>
      <c r="I95" s="106"/>
      <c r="J95" s="105">
        <f>SUM(F95:I95)</f>
        <v>3210.75</v>
      </c>
      <c r="K95" s="105">
        <v>102.82787199999999</v>
      </c>
      <c r="L95" s="107">
        <f>F95*1.1875%</f>
        <v>38.127656250000001</v>
      </c>
      <c r="M95" s="106"/>
      <c r="N95" s="106"/>
      <c r="O95" s="105">
        <f>SUM(K95:N95)</f>
        <v>140.95552824999999</v>
      </c>
      <c r="P95" s="104">
        <f>J95-O95</f>
        <v>3069.79447175</v>
      </c>
      <c r="Q95" s="103"/>
      <c r="R95" s="104">
        <f>P95-Q95</f>
        <v>3069.79447175</v>
      </c>
      <c r="S95" s="103"/>
    </row>
    <row r="96" spans="1:19" ht="60" customHeight="1" x14ac:dyDescent="0.3">
      <c r="A96" s="114"/>
      <c r="B96" s="113" t="s">
        <v>373</v>
      </c>
      <c r="C96" s="112" t="s">
        <v>378</v>
      </c>
      <c r="D96" s="111">
        <v>214.05</v>
      </c>
      <c r="E96" s="110">
        <v>15</v>
      </c>
      <c r="F96" s="109">
        <f>D96*E96</f>
        <v>3210.75</v>
      </c>
      <c r="G96" s="106"/>
      <c r="H96" s="106"/>
      <c r="I96" s="106"/>
      <c r="J96" s="105">
        <f>SUM(F96:I96)</f>
        <v>3210.75</v>
      </c>
      <c r="K96" s="105">
        <v>102.82787199999999</v>
      </c>
      <c r="L96" s="107"/>
      <c r="M96" s="106"/>
      <c r="N96" s="106"/>
      <c r="O96" s="105">
        <f>SUM(K96:N96)</f>
        <v>102.82787199999999</v>
      </c>
      <c r="P96" s="104">
        <f>J96-O96</f>
        <v>3107.9221280000002</v>
      </c>
      <c r="Q96" s="103"/>
      <c r="R96" s="104">
        <f>P96-Q96</f>
        <v>3107.9221280000002</v>
      </c>
      <c r="S96" s="103"/>
    </row>
    <row r="97" spans="1:19" ht="60" customHeight="1" x14ac:dyDescent="0.3">
      <c r="A97" s="114"/>
      <c r="B97" s="113" t="s">
        <v>373</v>
      </c>
      <c r="C97" s="112" t="s">
        <v>377</v>
      </c>
      <c r="D97" s="111">
        <v>214.05</v>
      </c>
      <c r="E97" s="110">
        <v>15</v>
      </c>
      <c r="F97" s="109">
        <f>D97*E97</f>
        <v>3210.75</v>
      </c>
      <c r="G97" s="106"/>
      <c r="H97" s="106"/>
      <c r="I97" s="106"/>
      <c r="J97" s="105">
        <f>SUM(F97:I97)</f>
        <v>3210.75</v>
      </c>
      <c r="K97" s="105">
        <v>102.82787199999999</v>
      </c>
      <c r="L97" s="107"/>
      <c r="M97" s="106"/>
      <c r="N97" s="106"/>
      <c r="O97" s="105">
        <f>SUM(K97:N97)</f>
        <v>102.82787199999999</v>
      </c>
      <c r="P97" s="104">
        <f>J97-O97</f>
        <v>3107.9221280000002</v>
      </c>
      <c r="Q97" s="103"/>
      <c r="R97" s="104">
        <f>P97-Q97</f>
        <v>3107.9221280000002</v>
      </c>
      <c r="S97" s="103"/>
    </row>
    <row r="98" spans="1:19" ht="60" customHeight="1" x14ac:dyDescent="0.3">
      <c r="A98" s="114"/>
      <c r="B98" s="113" t="s">
        <v>373</v>
      </c>
      <c r="C98" s="112" t="s">
        <v>376</v>
      </c>
      <c r="D98" s="111">
        <v>214.05</v>
      </c>
      <c r="E98" s="110">
        <v>15</v>
      </c>
      <c r="F98" s="109">
        <f>D98*E98</f>
        <v>3210.75</v>
      </c>
      <c r="G98" s="106"/>
      <c r="H98" s="106"/>
      <c r="I98" s="108"/>
      <c r="J98" s="105">
        <f>SUM(F98:I98)</f>
        <v>3210.75</v>
      </c>
      <c r="K98" s="105">
        <v>102.82787199999999</v>
      </c>
      <c r="L98" s="107"/>
      <c r="M98" s="106"/>
      <c r="N98" s="106"/>
      <c r="O98" s="105">
        <f>SUM(K98:N98)</f>
        <v>102.82787199999999</v>
      </c>
      <c r="P98" s="104">
        <f>J98-O98</f>
        <v>3107.9221280000002</v>
      </c>
      <c r="Q98" s="103"/>
      <c r="R98" s="104">
        <f>P98-Q98</f>
        <v>3107.9221280000002</v>
      </c>
      <c r="S98" s="103"/>
    </row>
    <row r="99" spans="1:19" ht="60" customHeight="1" x14ac:dyDescent="0.3">
      <c r="A99" s="114"/>
      <c r="B99" s="113" t="s">
        <v>373</v>
      </c>
      <c r="C99" s="112" t="s">
        <v>375</v>
      </c>
      <c r="D99" s="111">
        <v>246.67</v>
      </c>
      <c r="E99" s="110">
        <v>15</v>
      </c>
      <c r="F99" s="109">
        <f>D99*E99</f>
        <v>3700.0499999999997</v>
      </c>
      <c r="G99" s="106"/>
      <c r="H99" s="106"/>
      <c r="I99" s="108"/>
      <c r="J99" s="105">
        <f>SUM(F99:I99)</f>
        <v>3700.0499999999997</v>
      </c>
      <c r="K99" s="105">
        <v>281.16000000000003</v>
      </c>
      <c r="L99" s="107"/>
      <c r="M99" s="106"/>
      <c r="N99" s="106"/>
      <c r="O99" s="105">
        <f>SUM(K99:N99)</f>
        <v>281.16000000000003</v>
      </c>
      <c r="P99" s="104">
        <f>J99-O99</f>
        <v>3418.89</v>
      </c>
      <c r="Q99" s="103"/>
      <c r="R99" s="104">
        <f>P99-Q99</f>
        <v>3418.89</v>
      </c>
      <c r="S99" s="103"/>
    </row>
    <row r="100" spans="1:19" ht="60" customHeight="1" x14ac:dyDescent="0.3">
      <c r="A100" s="114"/>
      <c r="B100" s="113" t="s">
        <v>373</v>
      </c>
      <c r="C100" s="112" t="s">
        <v>374</v>
      </c>
      <c r="D100" s="111">
        <v>273.95</v>
      </c>
      <c r="E100" s="110">
        <v>15</v>
      </c>
      <c r="F100" s="109">
        <f>D100*E100</f>
        <v>4109.25</v>
      </c>
      <c r="G100" s="106"/>
      <c r="H100" s="106"/>
      <c r="I100" s="106"/>
      <c r="J100" s="105">
        <f>SUM(F100:I100)</f>
        <v>4109.25</v>
      </c>
      <c r="K100" s="105">
        <v>325.68</v>
      </c>
      <c r="L100" s="107"/>
      <c r="M100" s="106"/>
      <c r="N100" s="106"/>
      <c r="O100" s="105">
        <f>SUM(K100:N100)</f>
        <v>325.68</v>
      </c>
      <c r="P100" s="104">
        <f>J100-O100</f>
        <v>3783.57</v>
      </c>
      <c r="Q100" s="103"/>
      <c r="R100" s="104">
        <f>P100-Q100</f>
        <v>3783.57</v>
      </c>
      <c r="S100" s="103"/>
    </row>
    <row r="101" spans="1:19" ht="60" customHeight="1" x14ac:dyDescent="0.3">
      <c r="A101" s="114"/>
      <c r="B101" s="113" t="s">
        <v>373</v>
      </c>
      <c r="C101" s="112" t="s">
        <v>372</v>
      </c>
      <c r="D101" s="111">
        <v>285.86</v>
      </c>
      <c r="E101" s="110">
        <v>15</v>
      </c>
      <c r="F101" s="109">
        <f>D101*E101</f>
        <v>4287.9000000000005</v>
      </c>
      <c r="G101" s="106"/>
      <c r="H101" s="106"/>
      <c r="I101" s="106"/>
      <c r="J101" s="105">
        <f>SUM(F101:I101)</f>
        <v>4287.9000000000005</v>
      </c>
      <c r="K101" s="105">
        <v>346.65</v>
      </c>
      <c r="L101" s="107">
        <f>F101*1.1875%</f>
        <v>50.918812500000008</v>
      </c>
      <c r="M101" s="106"/>
      <c r="N101" s="106"/>
      <c r="O101" s="105">
        <f>SUM(K101:N101)</f>
        <v>397.56881249999998</v>
      </c>
      <c r="P101" s="104">
        <f>J101-O101</f>
        <v>3890.3311875000004</v>
      </c>
      <c r="Q101" s="103"/>
      <c r="R101" s="104">
        <f>P101-Q101</f>
        <v>3890.3311875000004</v>
      </c>
      <c r="S101" s="103"/>
    </row>
    <row r="102" spans="1:19" ht="60" customHeight="1" x14ac:dyDescent="0.3">
      <c r="A102" s="114"/>
      <c r="B102" s="113" t="s">
        <v>143</v>
      </c>
      <c r="C102" s="112" t="s">
        <v>371</v>
      </c>
      <c r="D102" s="111">
        <v>246.67</v>
      </c>
      <c r="E102" s="110">
        <v>15</v>
      </c>
      <c r="F102" s="109">
        <f>D102*E102</f>
        <v>3700.0499999999997</v>
      </c>
      <c r="G102" s="106"/>
      <c r="H102" s="106"/>
      <c r="I102" s="108"/>
      <c r="J102" s="105">
        <f>SUM(F102:I102)</f>
        <v>3700.0499999999997</v>
      </c>
      <c r="K102" s="105">
        <v>281.16000000000003</v>
      </c>
      <c r="L102" s="107"/>
      <c r="M102" s="106"/>
      <c r="N102" s="106"/>
      <c r="O102" s="105">
        <f>SUM(K102:N102)</f>
        <v>281.16000000000003</v>
      </c>
      <c r="P102" s="104">
        <f>J102-O102</f>
        <v>3418.89</v>
      </c>
      <c r="Q102" s="103"/>
      <c r="R102" s="104">
        <f>P102-Q102</f>
        <v>3418.89</v>
      </c>
      <c r="S102" s="103"/>
    </row>
    <row r="103" spans="1:19" ht="60" customHeight="1" x14ac:dyDescent="0.3">
      <c r="A103" s="114"/>
      <c r="B103" s="113" t="s">
        <v>370</v>
      </c>
      <c r="C103" s="112" t="s">
        <v>369</v>
      </c>
      <c r="D103" s="111">
        <v>173.96</v>
      </c>
      <c r="E103" s="110">
        <v>15</v>
      </c>
      <c r="F103" s="109">
        <f>D103*E103</f>
        <v>2609.4</v>
      </c>
      <c r="G103" s="106"/>
      <c r="H103" s="106"/>
      <c r="I103" s="106"/>
      <c r="J103" s="105">
        <f>SUM(F103:I103)</f>
        <v>2609.4</v>
      </c>
      <c r="K103" s="105">
        <v>2.1509920000000022</v>
      </c>
      <c r="L103" s="107"/>
      <c r="M103" s="106"/>
      <c r="N103" s="106"/>
      <c r="O103" s="105">
        <f>SUM(K103:N103)</f>
        <v>2.1509920000000022</v>
      </c>
      <c r="P103" s="104">
        <f>J103-O103</f>
        <v>2607.2490080000002</v>
      </c>
      <c r="Q103" s="103"/>
      <c r="R103" s="104">
        <f>P103-Q103</f>
        <v>2607.2490080000002</v>
      </c>
      <c r="S103" s="103"/>
    </row>
    <row r="104" spans="1:19" ht="60" customHeight="1" x14ac:dyDescent="0.3">
      <c r="A104" s="114"/>
      <c r="B104" s="113" t="s">
        <v>368</v>
      </c>
      <c r="C104" s="112" t="s">
        <v>367</v>
      </c>
      <c r="D104" s="111">
        <v>211.27</v>
      </c>
      <c r="E104" s="110">
        <v>15</v>
      </c>
      <c r="F104" s="109">
        <f>D104*E104</f>
        <v>3169.05</v>
      </c>
      <c r="G104" s="106"/>
      <c r="H104" s="106"/>
      <c r="I104" s="108"/>
      <c r="J104" s="105">
        <f>SUM(F104:I104)</f>
        <v>3169.05</v>
      </c>
      <c r="K104" s="105">
        <v>98.29</v>
      </c>
      <c r="L104" s="107"/>
      <c r="M104" s="106"/>
      <c r="N104" s="106"/>
      <c r="O104" s="105">
        <f>SUM(K104:N104)</f>
        <v>98.29</v>
      </c>
      <c r="P104" s="104">
        <f>J104-O104</f>
        <v>3070.76</v>
      </c>
      <c r="Q104" s="103"/>
      <c r="R104" s="104">
        <f>P104-Q104</f>
        <v>3070.76</v>
      </c>
      <c r="S104" s="103"/>
    </row>
    <row r="105" spans="1:19" ht="60" customHeight="1" x14ac:dyDescent="0.3">
      <c r="A105" s="114"/>
      <c r="B105" s="113" t="s">
        <v>365</v>
      </c>
      <c r="C105" s="112" t="s">
        <v>366</v>
      </c>
      <c r="D105" s="111">
        <v>207.79</v>
      </c>
      <c r="E105" s="110">
        <v>15</v>
      </c>
      <c r="F105" s="109">
        <f>D105*E105</f>
        <v>3116.85</v>
      </c>
      <c r="G105" s="106"/>
      <c r="H105" s="106"/>
      <c r="I105" s="106"/>
      <c r="J105" s="105">
        <f>SUM(F105:I105)</f>
        <v>3116.85</v>
      </c>
      <c r="K105" s="105">
        <v>92.61</v>
      </c>
      <c r="L105" s="107"/>
      <c r="M105" s="106"/>
      <c r="N105" s="106"/>
      <c r="O105" s="105">
        <f>SUM(K105:N105)</f>
        <v>92.61</v>
      </c>
      <c r="P105" s="104">
        <f>J105-O105</f>
        <v>3024.24</v>
      </c>
      <c r="Q105" s="103"/>
      <c r="R105" s="104">
        <f>P105-Q105</f>
        <v>3024.24</v>
      </c>
      <c r="S105" s="103"/>
    </row>
    <row r="106" spans="1:19" ht="60" customHeight="1" x14ac:dyDescent="0.3">
      <c r="A106" s="114"/>
      <c r="B106" s="113" t="s">
        <v>365</v>
      </c>
      <c r="C106" s="112" t="s">
        <v>364</v>
      </c>
      <c r="D106" s="111">
        <v>207.79</v>
      </c>
      <c r="E106" s="110">
        <v>15</v>
      </c>
      <c r="F106" s="109">
        <f>D106*E106</f>
        <v>3116.85</v>
      </c>
      <c r="G106" s="106"/>
      <c r="H106" s="106"/>
      <c r="I106" s="106"/>
      <c r="J106" s="105">
        <f>SUM(F106:I106)</f>
        <v>3116.85</v>
      </c>
      <c r="K106" s="105">
        <v>92.61</v>
      </c>
      <c r="L106" s="107"/>
      <c r="M106" s="106"/>
      <c r="N106" s="106"/>
      <c r="O106" s="105">
        <f>SUM(K106:N106)</f>
        <v>92.61</v>
      </c>
      <c r="P106" s="104">
        <f>J106-O106</f>
        <v>3024.24</v>
      </c>
      <c r="Q106" s="103"/>
      <c r="R106" s="104">
        <f>P106-Q106</f>
        <v>3024.24</v>
      </c>
      <c r="S106" s="103"/>
    </row>
    <row r="107" spans="1:19" ht="60" customHeight="1" x14ac:dyDescent="0.3">
      <c r="A107" s="114"/>
      <c r="B107" s="113" t="s">
        <v>363</v>
      </c>
      <c r="C107" s="112" t="s">
        <v>362</v>
      </c>
      <c r="D107" s="111">
        <v>207.79</v>
      </c>
      <c r="E107" s="110">
        <v>15</v>
      </c>
      <c r="F107" s="109">
        <f>D107*E107</f>
        <v>3116.85</v>
      </c>
      <c r="G107" s="106"/>
      <c r="H107" s="106"/>
      <c r="I107" s="108"/>
      <c r="J107" s="105">
        <f>SUM(F107:I107)</f>
        <v>3116.85</v>
      </c>
      <c r="K107" s="105">
        <v>92.61</v>
      </c>
      <c r="L107" s="107"/>
      <c r="M107" s="106"/>
      <c r="N107" s="106"/>
      <c r="O107" s="105">
        <f>SUM(K107:N107)</f>
        <v>92.61</v>
      </c>
      <c r="P107" s="105">
        <f>J107-O107</f>
        <v>3024.24</v>
      </c>
      <c r="Q107" s="103"/>
      <c r="R107" s="104">
        <f>P107-Q107</f>
        <v>3024.24</v>
      </c>
      <c r="S107" s="103"/>
    </row>
    <row r="108" spans="1:19" ht="60" customHeight="1" x14ac:dyDescent="0.3">
      <c r="A108" s="114"/>
      <c r="B108" s="113" t="s">
        <v>259</v>
      </c>
      <c r="C108" s="112" t="s">
        <v>361</v>
      </c>
      <c r="D108" s="111">
        <v>211.27</v>
      </c>
      <c r="E108" s="110">
        <v>15</v>
      </c>
      <c r="F108" s="109">
        <f>D108*E108</f>
        <v>3169.05</v>
      </c>
      <c r="G108" s="106"/>
      <c r="H108" s="106"/>
      <c r="I108" s="108"/>
      <c r="J108" s="105">
        <f>SUM(F108:I108)</f>
        <v>3169.05</v>
      </c>
      <c r="K108" s="105">
        <v>98.29</v>
      </c>
      <c r="L108" s="107"/>
      <c r="M108" s="106"/>
      <c r="N108" s="106"/>
      <c r="O108" s="105">
        <f>SUM(K108:N108)</f>
        <v>98.29</v>
      </c>
      <c r="P108" s="104">
        <f>J108-O108</f>
        <v>3070.76</v>
      </c>
      <c r="Q108" s="103"/>
      <c r="R108" s="104">
        <f>P108-Q108</f>
        <v>3070.76</v>
      </c>
      <c r="S108" s="103"/>
    </row>
    <row r="109" spans="1:19" ht="60" customHeight="1" x14ac:dyDescent="0.3">
      <c r="A109" s="114"/>
      <c r="B109" s="113" t="s">
        <v>360</v>
      </c>
      <c r="C109" s="112" t="s">
        <v>359</v>
      </c>
      <c r="D109" s="110">
        <v>358.8</v>
      </c>
      <c r="E109" s="110">
        <v>15</v>
      </c>
      <c r="F109" s="109">
        <f>D109*E109</f>
        <v>5382</v>
      </c>
      <c r="G109" s="106"/>
      <c r="H109" s="106"/>
      <c r="I109" s="105"/>
      <c r="J109" s="105">
        <f>SUM(F109:I109)</f>
        <v>5382</v>
      </c>
      <c r="K109" s="105">
        <v>530.04</v>
      </c>
      <c r="L109" s="107"/>
      <c r="M109" s="106"/>
      <c r="N109" s="106"/>
      <c r="O109" s="105">
        <f>SUM(K109:N109)</f>
        <v>530.04</v>
      </c>
      <c r="P109" s="104">
        <f>J109-O109</f>
        <v>4851.96</v>
      </c>
      <c r="Q109" s="103">
        <f>F109*3%</f>
        <v>161.46</v>
      </c>
      <c r="R109" s="104">
        <f>P109-Q109</f>
        <v>4690.5</v>
      </c>
      <c r="S109" s="103"/>
    </row>
    <row r="110" spans="1:19" ht="60" customHeight="1" x14ac:dyDescent="0.3">
      <c r="A110" s="114"/>
      <c r="B110" s="113" t="s">
        <v>112</v>
      </c>
      <c r="C110" s="112" t="s">
        <v>358</v>
      </c>
      <c r="D110" s="111">
        <v>152.46</v>
      </c>
      <c r="E110" s="110">
        <v>15</v>
      </c>
      <c r="F110" s="109">
        <f>D110*E110</f>
        <v>2286.9</v>
      </c>
      <c r="G110" s="106"/>
      <c r="H110" s="106"/>
      <c r="I110" s="105">
        <v>41.107839999999982</v>
      </c>
      <c r="J110" s="105">
        <f>SUM(F110:I110)</f>
        <v>2328.0078400000002</v>
      </c>
      <c r="K110" s="105"/>
      <c r="L110" s="107"/>
      <c r="M110" s="106"/>
      <c r="N110" s="106"/>
      <c r="O110" s="105">
        <f>SUM(K110:N110)</f>
        <v>0</v>
      </c>
      <c r="P110" s="104">
        <f>J110-O110</f>
        <v>2328.0078400000002</v>
      </c>
      <c r="Q110" s="103"/>
      <c r="R110" s="104">
        <f>P110-Q110</f>
        <v>2328.0078400000002</v>
      </c>
      <c r="S110" s="103"/>
    </row>
    <row r="111" spans="1:19" ht="60" customHeight="1" x14ac:dyDescent="0.3">
      <c r="A111" s="114"/>
      <c r="B111" s="113" t="s">
        <v>117</v>
      </c>
      <c r="C111" s="112" t="s">
        <v>357</v>
      </c>
      <c r="D111" s="111">
        <v>166.98</v>
      </c>
      <c r="E111" s="110">
        <v>15</v>
      </c>
      <c r="F111" s="109">
        <f>D111*E111</f>
        <v>2504.6999999999998</v>
      </c>
      <c r="G111" s="106"/>
      <c r="H111" s="106"/>
      <c r="I111" s="105">
        <v>9.2403680000000179</v>
      </c>
      <c r="J111" s="105">
        <f>SUM(F111:I111)</f>
        <v>2513.940368</v>
      </c>
      <c r="K111" s="105"/>
      <c r="L111" s="107"/>
      <c r="M111" s="106"/>
      <c r="N111" s="106"/>
      <c r="O111" s="105">
        <f>SUM(K111:N111)</f>
        <v>0</v>
      </c>
      <c r="P111" s="104">
        <f>J111-O111</f>
        <v>2513.940368</v>
      </c>
      <c r="Q111" s="103"/>
      <c r="R111" s="104">
        <f>P111-Q111</f>
        <v>2513.940368</v>
      </c>
      <c r="S111" s="103"/>
    </row>
    <row r="112" spans="1:19" ht="60" customHeight="1" x14ac:dyDescent="0.3">
      <c r="A112" s="114"/>
      <c r="B112" s="113" t="s">
        <v>356</v>
      </c>
      <c r="C112" s="112" t="s">
        <v>355</v>
      </c>
      <c r="D112" s="111">
        <v>207.79</v>
      </c>
      <c r="E112" s="110">
        <v>15</v>
      </c>
      <c r="F112" s="109">
        <f>D112*E112</f>
        <v>3116.85</v>
      </c>
      <c r="G112" s="106"/>
      <c r="H112" s="106"/>
      <c r="I112" s="105"/>
      <c r="J112" s="105">
        <f>SUM(F112:I112)</f>
        <v>3116.85</v>
      </c>
      <c r="K112" s="105">
        <v>92.611551999999989</v>
      </c>
      <c r="L112" s="107"/>
      <c r="M112" s="106"/>
      <c r="N112" s="106"/>
      <c r="O112" s="105">
        <f>SUM(K112:N112)</f>
        <v>92.611551999999989</v>
      </c>
      <c r="P112" s="104">
        <f>J112-O112</f>
        <v>3024.2384480000001</v>
      </c>
      <c r="Q112" s="103"/>
      <c r="R112" s="104">
        <f>P112-Q112</f>
        <v>3024.2384480000001</v>
      </c>
      <c r="S112" s="103"/>
    </row>
    <row r="113" spans="1:19" ht="60" customHeight="1" x14ac:dyDescent="0.3">
      <c r="A113" s="114"/>
      <c r="B113" s="113" t="s">
        <v>354</v>
      </c>
      <c r="C113" s="112" t="s">
        <v>353</v>
      </c>
      <c r="D113" s="111">
        <v>358.8</v>
      </c>
      <c r="E113" s="110">
        <v>15</v>
      </c>
      <c r="F113" s="109">
        <f>D113*E113</f>
        <v>5382</v>
      </c>
      <c r="G113" s="106"/>
      <c r="H113" s="106"/>
      <c r="I113" s="105"/>
      <c r="J113" s="105">
        <f>SUM(F113:I113)</f>
        <v>5382</v>
      </c>
      <c r="K113" s="105">
        <v>530.04</v>
      </c>
      <c r="L113" s="107"/>
      <c r="M113" s="106"/>
      <c r="N113" s="106"/>
      <c r="O113" s="105">
        <f>SUM(K113:N113)</f>
        <v>530.04</v>
      </c>
      <c r="P113" s="104">
        <f>J113-O113</f>
        <v>4851.96</v>
      </c>
      <c r="Q113" s="103">
        <f>F113*3%</f>
        <v>161.46</v>
      </c>
      <c r="R113" s="104">
        <f>P113-Q113</f>
        <v>4690.5</v>
      </c>
      <c r="S113" s="103"/>
    </row>
    <row r="114" spans="1:19" ht="60" customHeight="1" x14ac:dyDescent="0.3">
      <c r="A114" s="114"/>
      <c r="B114" s="113" t="s">
        <v>141</v>
      </c>
      <c r="C114" s="112" t="s">
        <v>352</v>
      </c>
      <c r="D114" s="111">
        <v>173.96</v>
      </c>
      <c r="E114" s="110">
        <v>15</v>
      </c>
      <c r="F114" s="109">
        <f>D114*E114</f>
        <v>2609.4</v>
      </c>
      <c r="G114" s="108"/>
      <c r="H114" s="108"/>
      <c r="I114" s="105">
        <v>2.1509920000000022</v>
      </c>
      <c r="J114" s="105">
        <f>SUM(F114:I114)</f>
        <v>2611.550992</v>
      </c>
      <c r="K114" s="105"/>
      <c r="L114" s="105"/>
      <c r="M114" s="108"/>
      <c r="N114" s="108"/>
      <c r="O114" s="105">
        <f>SUM(K114:N114)</f>
        <v>0</v>
      </c>
      <c r="P114" s="104">
        <f>J114-O114</f>
        <v>2611.550992</v>
      </c>
      <c r="Q114" s="103"/>
      <c r="R114" s="104">
        <f>P114-Q114</f>
        <v>2611.550992</v>
      </c>
      <c r="S114" s="103"/>
    </row>
    <row r="115" spans="1:19" ht="60" customHeight="1" x14ac:dyDescent="0.3">
      <c r="A115" s="114"/>
      <c r="B115" s="113" t="s">
        <v>351</v>
      </c>
      <c r="C115" s="112" t="s">
        <v>350</v>
      </c>
      <c r="D115" s="111">
        <v>273.02999999999997</v>
      </c>
      <c r="E115" s="110">
        <v>15</v>
      </c>
      <c r="F115" s="109">
        <f>D115*E115</f>
        <v>4095.45</v>
      </c>
      <c r="G115" s="106"/>
      <c r="H115" s="106"/>
      <c r="I115" s="106"/>
      <c r="J115" s="105">
        <f>SUM(F115:I115)</f>
        <v>4095.45</v>
      </c>
      <c r="K115" s="105">
        <v>324.18323199999998</v>
      </c>
      <c r="L115" s="107"/>
      <c r="M115" s="106"/>
      <c r="N115" s="106"/>
      <c r="O115" s="105">
        <f>SUM(K115:N115)</f>
        <v>324.18323199999998</v>
      </c>
      <c r="P115" s="104">
        <f>J115-O115</f>
        <v>3771.266768</v>
      </c>
      <c r="Q115" s="103"/>
      <c r="R115" s="104">
        <f>P115-Q115</f>
        <v>3771.266768</v>
      </c>
      <c r="S115" s="103"/>
    </row>
    <row r="116" spans="1:19" ht="60" customHeight="1" x14ac:dyDescent="0.3">
      <c r="A116" s="114"/>
      <c r="B116" s="113" t="s">
        <v>349</v>
      </c>
      <c r="C116" s="112" t="s">
        <v>348</v>
      </c>
      <c r="D116" s="116">
        <v>320</v>
      </c>
      <c r="E116" s="110">
        <v>15</v>
      </c>
      <c r="F116" s="109">
        <f>D116*E116</f>
        <v>4800</v>
      </c>
      <c r="G116" s="106"/>
      <c r="H116" s="106"/>
      <c r="I116" s="108"/>
      <c r="J116" s="105">
        <f>SUM(F116:I116)</f>
        <v>4800</v>
      </c>
      <c r="K116" s="105">
        <v>428.58</v>
      </c>
      <c r="L116" s="107"/>
      <c r="M116" s="106"/>
      <c r="N116" s="106"/>
      <c r="O116" s="105">
        <f>SUM(K116:N116)</f>
        <v>428.58</v>
      </c>
      <c r="P116" s="104">
        <f>J116-O116</f>
        <v>4371.42</v>
      </c>
      <c r="Q116" s="103">
        <f>F116*2%</f>
        <v>96</v>
      </c>
      <c r="R116" s="104">
        <f>P116-Q116</f>
        <v>4275.42</v>
      </c>
      <c r="S116" s="103"/>
    </row>
    <row r="117" spans="1:19" ht="60" customHeight="1" x14ac:dyDescent="0.3">
      <c r="A117" s="114"/>
      <c r="B117" s="113" t="s">
        <v>347</v>
      </c>
      <c r="C117" s="112" t="s">
        <v>346</v>
      </c>
      <c r="D117" s="109">
        <v>320</v>
      </c>
      <c r="E117" s="105">
        <v>15</v>
      </c>
      <c r="F117" s="109">
        <f>D117*E117</f>
        <v>4800</v>
      </c>
      <c r="G117" s="105"/>
      <c r="H117" s="105"/>
      <c r="I117" s="105"/>
      <c r="J117" s="105">
        <f>SUM(F117:I117)</f>
        <v>4800</v>
      </c>
      <c r="K117" s="105">
        <v>428.58</v>
      </c>
      <c r="L117" s="105"/>
      <c r="M117" s="105"/>
      <c r="N117" s="105"/>
      <c r="O117" s="105">
        <f>SUM(K117:N117)</f>
        <v>428.58</v>
      </c>
      <c r="P117" s="105">
        <f>J117-O117</f>
        <v>4371.42</v>
      </c>
      <c r="Q117" s="105"/>
      <c r="R117" s="104">
        <f>P117-Q117</f>
        <v>4371.42</v>
      </c>
      <c r="S117" s="103"/>
    </row>
    <row r="118" spans="1:19" ht="60" customHeight="1" x14ac:dyDescent="0.3">
      <c r="A118" s="114"/>
      <c r="B118" s="113" t="s">
        <v>345</v>
      </c>
      <c r="C118" s="112" t="s">
        <v>344</v>
      </c>
      <c r="D118" s="111">
        <v>320</v>
      </c>
      <c r="E118" s="110">
        <v>15</v>
      </c>
      <c r="F118" s="109">
        <f>D118*E118</f>
        <v>4800</v>
      </c>
      <c r="G118" s="106"/>
      <c r="H118" s="106"/>
      <c r="I118" s="106"/>
      <c r="J118" s="105">
        <f>SUM(F118:I118)</f>
        <v>4800</v>
      </c>
      <c r="K118" s="105">
        <v>428.58</v>
      </c>
      <c r="L118" s="107"/>
      <c r="M118" s="106"/>
      <c r="N118" s="106"/>
      <c r="O118" s="105">
        <f>SUM(K118:N118)</f>
        <v>428.58</v>
      </c>
      <c r="P118" s="104">
        <f>J118-O118</f>
        <v>4371.42</v>
      </c>
      <c r="Q118" s="103">
        <f>F118*2%</f>
        <v>96</v>
      </c>
      <c r="R118" s="104">
        <f>P118-Q118</f>
        <v>4275.42</v>
      </c>
      <c r="S118" s="103"/>
    </row>
    <row r="119" spans="1:19" ht="60" customHeight="1" x14ac:dyDescent="0.3">
      <c r="A119" s="114"/>
      <c r="B119" s="113" t="s">
        <v>343</v>
      </c>
      <c r="C119" s="112" t="s">
        <v>342</v>
      </c>
      <c r="D119" s="111">
        <v>273.02999999999997</v>
      </c>
      <c r="E119" s="110">
        <v>15</v>
      </c>
      <c r="F119" s="109">
        <f>D119*E119</f>
        <v>4095.45</v>
      </c>
      <c r="G119" s="106"/>
      <c r="H119" s="106"/>
      <c r="I119" s="108"/>
      <c r="J119" s="105">
        <f>SUM(F119:I119)</f>
        <v>4095.45</v>
      </c>
      <c r="K119" s="105">
        <v>324.18323199999998</v>
      </c>
      <c r="L119" s="107"/>
      <c r="M119" s="106"/>
      <c r="N119" s="106"/>
      <c r="O119" s="105">
        <f>SUM(K119:N119)</f>
        <v>324.18323199999998</v>
      </c>
      <c r="P119" s="104">
        <f>J119-O119</f>
        <v>3771.266768</v>
      </c>
      <c r="Q119" s="103"/>
      <c r="R119" s="104">
        <f>P119-Q119</f>
        <v>3771.266768</v>
      </c>
      <c r="S119" s="115"/>
    </row>
    <row r="120" spans="1:19" ht="60" customHeight="1" x14ac:dyDescent="0.3">
      <c r="A120" s="114"/>
      <c r="B120" s="113" t="s">
        <v>341</v>
      </c>
      <c r="C120" s="112" t="s">
        <v>340</v>
      </c>
      <c r="D120" s="111">
        <v>400</v>
      </c>
      <c r="E120" s="110">
        <v>15</v>
      </c>
      <c r="F120" s="109">
        <f>D120*E120</f>
        <v>6000</v>
      </c>
      <c r="G120" s="106"/>
      <c r="H120" s="106"/>
      <c r="I120" s="108"/>
      <c r="J120" s="105">
        <f>SUM(F120:I120)</f>
        <v>6000</v>
      </c>
      <c r="K120" s="105">
        <v>643.42999999999995</v>
      </c>
      <c r="L120" s="107"/>
      <c r="M120" s="106"/>
      <c r="N120" s="106"/>
      <c r="O120" s="105">
        <f>SUM(K120:N120)</f>
        <v>643.42999999999995</v>
      </c>
      <c r="P120" s="104">
        <f>J120-O120</f>
        <v>5356.57</v>
      </c>
      <c r="Q120" s="103">
        <f>F120*3%</f>
        <v>180</v>
      </c>
      <c r="R120" s="104">
        <f>P120-Q120</f>
        <v>5176.57</v>
      </c>
      <c r="S120" s="103"/>
    </row>
    <row r="121" spans="1:19" ht="60" customHeight="1" x14ac:dyDescent="0.3">
      <c r="A121" s="114"/>
      <c r="B121" s="113" t="s">
        <v>339</v>
      </c>
      <c r="C121" s="112" t="s">
        <v>338</v>
      </c>
      <c r="D121" s="111">
        <v>146</v>
      </c>
      <c r="E121" s="110">
        <v>15</v>
      </c>
      <c r="F121" s="109">
        <f>D121*E121</f>
        <v>2190</v>
      </c>
      <c r="G121" s="106"/>
      <c r="H121" s="106"/>
      <c r="I121" s="108">
        <v>61.26</v>
      </c>
      <c r="J121" s="105">
        <f>SUM(F121:I121)</f>
        <v>2251.2600000000002</v>
      </c>
      <c r="K121" s="105"/>
      <c r="L121" s="107"/>
      <c r="M121" s="106"/>
      <c r="N121" s="106"/>
      <c r="O121" s="105">
        <f>SUM(K121:N121)</f>
        <v>0</v>
      </c>
      <c r="P121" s="104">
        <f>J121-O121</f>
        <v>2251.2600000000002</v>
      </c>
      <c r="Q121" s="103"/>
      <c r="R121" s="104">
        <f>P121-Q121</f>
        <v>2251.2600000000002</v>
      </c>
      <c r="S121" s="103"/>
    </row>
    <row r="122" spans="1:19" ht="60" customHeight="1" x14ac:dyDescent="0.3">
      <c r="A122" s="114"/>
      <c r="B122" s="113" t="s">
        <v>337</v>
      </c>
      <c r="C122" s="112" t="s">
        <v>336</v>
      </c>
      <c r="D122" s="111">
        <v>146.02000000000001</v>
      </c>
      <c r="E122" s="110">
        <v>15</v>
      </c>
      <c r="F122" s="109">
        <f>D122*E122</f>
        <v>2190.3000000000002</v>
      </c>
      <c r="G122" s="106"/>
      <c r="H122" s="106"/>
      <c r="I122" s="108">
        <v>61.24</v>
      </c>
      <c r="J122" s="105">
        <f>SUM(F122:I122)</f>
        <v>2251.54</v>
      </c>
      <c r="K122" s="105"/>
      <c r="L122" s="107">
        <f>F122*1.1875%</f>
        <v>26.009812500000002</v>
      </c>
      <c r="M122" s="106"/>
      <c r="N122" s="106"/>
      <c r="O122" s="105">
        <f>SUM(K122:N122)</f>
        <v>26.009812500000002</v>
      </c>
      <c r="P122" s="104">
        <f>J122-O122</f>
        <v>2225.5301875</v>
      </c>
      <c r="Q122" s="103"/>
      <c r="R122" s="104">
        <f>P122-Q122</f>
        <v>2225.5301875</v>
      </c>
      <c r="S122" s="103"/>
    </row>
    <row r="123" spans="1:19" ht="69" customHeight="1" x14ac:dyDescent="0.3">
      <c r="B123" s="99" t="s">
        <v>335</v>
      </c>
      <c r="C123" s="99"/>
      <c r="D123" s="99"/>
      <c r="E123" s="99"/>
      <c r="F123" s="100" t="s">
        <v>11</v>
      </c>
      <c r="G123" s="100" t="s">
        <v>10</v>
      </c>
      <c r="H123" s="100" t="s">
        <v>9</v>
      </c>
      <c r="I123" s="100" t="s">
        <v>8</v>
      </c>
      <c r="J123" s="100" t="s">
        <v>3</v>
      </c>
      <c r="K123" s="101" t="s">
        <v>7</v>
      </c>
      <c r="L123" s="101" t="s">
        <v>6</v>
      </c>
      <c r="M123" s="102" t="s">
        <v>5</v>
      </c>
      <c r="N123" s="102" t="s">
        <v>4</v>
      </c>
      <c r="O123" s="101" t="s">
        <v>3</v>
      </c>
      <c r="P123" s="100" t="s">
        <v>2</v>
      </c>
      <c r="Q123" s="100" t="s">
        <v>1</v>
      </c>
      <c r="R123" s="100" t="s">
        <v>0</v>
      </c>
      <c r="S123" s="27"/>
    </row>
    <row r="124" spans="1:19" ht="50.4" customHeight="1" x14ac:dyDescent="0.3">
      <c r="B124" s="99"/>
      <c r="C124" s="99"/>
      <c r="D124" s="99"/>
      <c r="E124" s="99"/>
      <c r="F124" s="98">
        <f>SUM(F6:F122)</f>
        <v>399257.17</v>
      </c>
      <c r="G124" s="98">
        <f>SUM(G6:G122)</f>
        <v>0</v>
      </c>
      <c r="H124" s="98">
        <f>SUM(H6:H122)</f>
        <v>0</v>
      </c>
      <c r="I124" s="98">
        <f>SUM(I6:I122)</f>
        <v>1390.4433119999999</v>
      </c>
      <c r="J124" s="98">
        <f>SUM(J6:J122)</f>
        <v>400647.61331199977</v>
      </c>
      <c r="K124" s="98">
        <f>SUM(K6:K122)</f>
        <v>21364.059680000009</v>
      </c>
      <c r="L124" s="98">
        <f>SUM(L6:L122)</f>
        <v>222.18421875000001</v>
      </c>
      <c r="M124" s="98">
        <f>SUM(M6:M122)</f>
        <v>0</v>
      </c>
      <c r="N124" s="98">
        <f>SUM(N6:N122)</f>
        <v>0</v>
      </c>
      <c r="O124" s="98">
        <f>SUM(O6:O122)</f>
        <v>21586.243898750014</v>
      </c>
      <c r="P124" s="98">
        <f>SUM(P6:P122)</f>
        <v>379061.36941324983</v>
      </c>
      <c r="Q124" s="98">
        <f>SUM(Q6:Q122)</f>
        <v>3680.1284999999998</v>
      </c>
      <c r="R124" s="98">
        <f>SUM(R6:R122)</f>
        <v>375381.24091324984</v>
      </c>
    </row>
    <row r="125" spans="1:19" ht="50.4" customHeight="1" x14ac:dyDescent="0.3">
      <c r="B125" s="97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1:19" ht="50.4" customHeight="1" x14ac:dyDescent="0.3">
      <c r="B126" s="95"/>
      <c r="C126" s="93"/>
      <c r="D126" s="94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6"/>
    </row>
    <row r="127" spans="1:19" ht="50.4" customHeight="1" x14ac:dyDescent="0.3">
      <c r="B127" s="95"/>
      <c r="C127" s="93"/>
      <c r="D127" s="94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</row>
    <row r="128" spans="1:19" ht="50.4" customHeight="1" x14ac:dyDescent="0.3">
      <c r="B128" s="95"/>
      <c r="C128" s="93"/>
      <c r="D128" s="94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</row>
    <row r="129" spans="2:18" ht="50.4" customHeight="1" x14ac:dyDescent="0.3">
      <c r="B129" s="95"/>
      <c r="C129" s="93"/>
      <c r="D129" s="94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</row>
    <row r="130" spans="2:18" ht="50.4" customHeight="1" x14ac:dyDescent="0.3">
      <c r="B130" s="95"/>
      <c r="C130" s="93"/>
      <c r="D130" s="94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</row>
    <row r="131" spans="2:18" ht="50.4" customHeight="1" x14ac:dyDescent="0.3">
      <c r="B131" s="95"/>
      <c r="C131" s="93"/>
      <c r="D131" s="94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</row>
    <row r="132" spans="2:18" ht="50.4" customHeight="1" x14ac:dyDescent="0.3">
      <c r="B132" s="95"/>
      <c r="C132" s="93"/>
      <c r="D132" s="94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</row>
    <row r="133" spans="2:18" ht="50.4" customHeight="1" x14ac:dyDescent="0.3">
      <c r="B133" s="95"/>
      <c r="C133" s="93"/>
      <c r="D133" s="94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</row>
    <row r="134" spans="2:18" ht="50.4" customHeight="1" x14ac:dyDescent="0.3">
      <c r="B134" s="95"/>
      <c r="C134" s="93"/>
      <c r="D134" s="94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</row>
    <row r="135" spans="2:18" ht="50.4" customHeight="1" x14ac:dyDescent="0.3">
      <c r="B135" s="95"/>
      <c r="C135" s="93"/>
      <c r="D135" s="94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</row>
    <row r="136" spans="2:18" x14ac:dyDescent="0.3">
      <c r="B136" s="95"/>
      <c r="C136" s="93"/>
      <c r="D136" s="94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</row>
    <row r="137" spans="2:18" x14ac:dyDescent="0.3">
      <c r="B137" s="95"/>
      <c r="C137" s="93"/>
      <c r="D137" s="94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</row>
  </sheetData>
  <mergeCells count="3">
    <mergeCell ref="D3:J4"/>
    <mergeCell ref="K3:O4"/>
    <mergeCell ref="B123:E124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&amp;CMUNICIPIO DE TECALITLAN JALISCO
PORTAL VICTORIA NO.9 RFC:MTE871101HLA  TEL:3714180169
NOMINA QUINCENAL EVENTUAL DEL 16 AL 31 DE OCTUBRE DEL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7"/>
  <sheetViews>
    <sheetView view="pageLayout" zoomScale="90" zoomScaleNormal="55" zoomScalePageLayoutView="90" workbookViewId="0">
      <selection activeCell="G8" sqref="G8"/>
    </sheetView>
  </sheetViews>
  <sheetFormatPr baseColWidth="10" defaultColWidth="11" defaultRowHeight="15.6" x14ac:dyDescent="0.3"/>
  <cols>
    <col min="1" max="1" width="3.6640625" style="141" customWidth="1"/>
    <col min="2" max="2" width="27.44140625" style="141" customWidth="1"/>
    <col min="3" max="3" width="32" style="141" customWidth="1"/>
    <col min="4" max="4" width="0" style="141" hidden="1" customWidth="1"/>
    <col min="5" max="6" width="17" style="141" hidden="1" customWidth="1"/>
    <col min="7" max="8" width="14" style="141" bestFit="1" customWidth="1"/>
    <col min="9" max="9" width="19.88671875" style="141" bestFit="1" customWidth="1"/>
    <col min="10" max="11" width="11.109375" style="141" hidden="1" customWidth="1"/>
    <col min="12" max="12" width="9.88671875" style="141" customWidth="1"/>
    <col min="13" max="13" width="11.109375" style="141" hidden="1" customWidth="1"/>
    <col min="14" max="14" width="7.6640625" style="141" customWidth="1"/>
    <col min="15" max="15" width="18.109375" style="141" bestFit="1" customWidth="1"/>
    <col min="16" max="16" width="17" style="141" bestFit="1" customWidth="1"/>
    <col min="17" max="17" width="15.88671875" style="141" bestFit="1" customWidth="1"/>
    <col min="18" max="18" width="15.109375" style="141" hidden="1" customWidth="1"/>
    <col min="19" max="19" width="11.109375" style="141" hidden="1" customWidth="1"/>
    <col min="20" max="20" width="11.109375" style="141" bestFit="1" customWidth="1"/>
    <col min="21" max="21" width="13.88671875" style="141" hidden="1" customWidth="1"/>
    <col min="22" max="22" width="15.5546875" style="141" customWidth="1"/>
    <col min="23" max="23" width="19" style="141" bestFit="1" customWidth="1"/>
    <col min="24" max="24" width="14" style="141" bestFit="1" customWidth="1"/>
    <col min="25" max="25" width="19" style="141" customWidth="1"/>
    <col min="26" max="26" width="46" style="141" customWidth="1"/>
    <col min="27" max="16384" width="11" style="141"/>
  </cols>
  <sheetData>
    <row r="2" spans="2:26" ht="16.2" thickBot="1" x14ac:dyDescent="0.35"/>
    <row r="3" spans="2:26" ht="57" customHeight="1" thickBot="1" x14ac:dyDescent="0.35">
      <c r="B3" s="162" t="s">
        <v>332</v>
      </c>
      <c r="C3" s="162" t="s">
        <v>331</v>
      </c>
      <c r="D3" s="212" t="s">
        <v>559</v>
      </c>
      <c r="E3" s="211" t="s">
        <v>522</v>
      </c>
      <c r="F3" s="210"/>
      <c r="G3" s="210"/>
      <c r="H3" s="210"/>
      <c r="I3" s="210"/>
      <c r="J3" s="210"/>
      <c r="K3" s="210"/>
      <c r="L3" s="210"/>
      <c r="M3" s="210"/>
      <c r="N3" s="210"/>
      <c r="O3" s="209"/>
      <c r="P3" s="208" t="s">
        <v>558</v>
      </c>
      <c r="Q3" s="207"/>
      <c r="R3" s="207"/>
      <c r="S3" s="207"/>
      <c r="T3" s="207"/>
      <c r="U3" s="206"/>
      <c r="V3" s="204"/>
      <c r="W3" s="204"/>
      <c r="X3" s="205"/>
      <c r="Y3" s="204"/>
      <c r="Z3" s="162" t="s">
        <v>328</v>
      </c>
    </row>
    <row r="4" spans="2:26" ht="31.2" x14ac:dyDescent="0.3">
      <c r="B4" s="198"/>
      <c r="C4" s="198"/>
      <c r="D4" s="203"/>
      <c r="E4" s="202" t="s">
        <v>557</v>
      </c>
      <c r="F4" s="202" t="s">
        <v>556</v>
      </c>
      <c r="G4" s="201" t="s">
        <v>555</v>
      </c>
      <c r="H4" s="200" t="s">
        <v>329</v>
      </c>
      <c r="I4" s="164" t="s">
        <v>545</v>
      </c>
      <c r="J4" s="163" t="s">
        <v>529</v>
      </c>
      <c r="K4" s="163" t="s">
        <v>544</v>
      </c>
      <c r="L4" s="163" t="s">
        <v>543</v>
      </c>
      <c r="M4" s="163" t="s">
        <v>542</v>
      </c>
      <c r="N4" s="163" t="s">
        <v>541</v>
      </c>
      <c r="O4" s="162" t="s">
        <v>3</v>
      </c>
      <c r="P4" s="160" t="s">
        <v>7</v>
      </c>
      <c r="Q4" s="161" t="s">
        <v>6</v>
      </c>
      <c r="R4" s="160" t="s">
        <v>540</v>
      </c>
      <c r="S4" s="160" t="s">
        <v>539</v>
      </c>
      <c r="T4" s="160" t="s">
        <v>538</v>
      </c>
      <c r="U4" s="160" t="s">
        <v>537</v>
      </c>
      <c r="V4" s="159" t="s">
        <v>3</v>
      </c>
      <c r="W4" s="158" t="s">
        <v>3</v>
      </c>
      <c r="X4" s="157" t="s">
        <v>536</v>
      </c>
      <c r="Y4" s="199" t="s">
        <v>535</v>
      </c>
      <c r="Z4" s="198"/>
    </row>
    <row r="5" spans="2:26" ht="48.75" customHeight="1" thickBot="1" x14ac:dyDescent="0.35">
      <c r="B5" s="184"/>
      <c r="C5" s="184"/>
      <c r="D5" s="197"/>
      <c r="E5" s="196"/>
      <c r="F5" s="196"/>
      <c r="G5" s="195" t="s">
        <v>554</v>
      </c>
      <c r="H5" s="194"/>
      <c r="I5" s="193"/>
      <c r="J5" s="192" t="s">
        <v>534</v>
      </c>
      <c r="K5" s="192" t="s">
        <v>533</v>
      </c>
      <c r="L5" s="192" t="s">
        <v>532</v>
      </c>
      <c r="M5" s="192" t="s">
        <v>553</v>
      </c>
      <c r="N5" s="192" t="s">
        <v>530</v>
      </c>
      <c r="O5" s="184"/>
      <c r="P5" s="191"/>
      <c r="Q5" s="190"/>
      <c r="R5" s="189" t="s">
        <v>529</v>
      </c>
      <c r="S5" s="189" t="s">
        <v>528</v>
      </c>
      <c r="T5" s="189" t="s">
        <v>527</v>
      </c>
      <c r="U5" s="189" t="s">
        <v>526</v>
      </c>
      <c r="V5" s="188"/>
      <c r="W5" s="187" t="s">
        <v>525</v>
      </c>
      <c r="X5" s="186" t="s">
        <v>524</v>
      </c>
      <c r="Y5" s="185" t="s">
        <v>523</v>
      </c>
      <c r="Z5" s="184"/>
    </row>
    <row r="6" spans="2:26" s="155" customFormat="1" ht="45" customHeight="1" x14ac:dyDescent="0.3">
      <c r="B6" s="183" t="s">
        <v>552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</row>
    <row r="7" spans="2:26" s="155" customFormat="1" ht="45" customHeight="1" x14ac:dyDescent="0.3">
      <c r="B7" s="177" t="s">
        <v>198</v>
      </c>
      <c r="C7" s="174"/>
      <c r="D7" s="173"/>
      <c r="E7" s="172">
        <v>1100</v>
      </c>
      <c r="F7" s="172">
        <v>1000</v>
      </c>
      <c r="G7" s="171">
        <v>546.12</v>
      </c>
      <c r="H7" s="170">
        <v>15</v>
      </c>
      <c r="I7" s="169">
        <f>G7*H7</f>
        <v>8191.8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f>I7+J7+K7+L7+M7+N7</f>
        <v>8191.8</v>
      </c>
      <c r="P7" s="166">
        <v>1111.5899999999999</v>
      </c>
      <c r="Q7" s="167">
        <v>0</v>
      </c>
      <c r="R7" s="167">
        <v>0</v>
      </c>
      <c r="S7" s="167">
        <v>0</v>
      </c>
      <c r="T7" s="167">
        <v>0</v>
      </c>
      <c r="U7" s="167">
        <v>0</v>
      </c>
      <c r="V7" s="167">
        <f>P7+Q7+R7+S7+T7+U7</f>
        <v>1111.5899999999999</v>
      </c>
      <c r="W7" s="167">
        <f>O7-V7</f>
        <v>7080.21</v>
      </c>
      <c r="X7" s="167">
        <f>I7*4%</f>
        <v>327.67200000000003</v>
      </c>
      <c r="Y7" s="166">
        <f>W7-X7</f>
        <v>6752.5380000000005</v>
      </c>
      <c r="Z7" s="165"/>
    </row>
    <row r="8" spans="2:26" s="155" customFormat="1" ht="45" customHeight="1" x14ac:dyDescent="0.3">
      <c r="B8" s="165" t="s">
        <v>551</v>
      </c>
      <c r="C8" s="176"/>
      <c r="D8" s="173"/>
      <c r="E8" s="172">
        <v>1100</v>
      </c>
      <c r="F8" s="172">
        <v>1000</v>
      </c>
      <c r="G8" s="171">
        <v>505</v>
      </c>
      <c r="H8" s="170">
        <v>15</v>
      </c>
      <c r="I8" s="169">
        <f>G8*H8</f>
        <v>7575</v>
      </c>
      <c r="J8" s="167">
        <v>0</v>
      </c>
      <c r="K8" s="167">
        <v>0</v>
      </c>
      <c r="L8" s="167">
        <v>0</v>
      </c>
      <c r="M8" s="166">
        <v>0</v>
      </c>
      <c r="N8" s="166">
        <v>0</v>
      </c>
      <c r="O8" s="167">
        <f>I8+J8+K8+L8+M8+N8</f>
        <v>7575</v>
      </c>
      <c r="P8" s="167">
        <v>979.85</v>
      </c>
      <c r="Q8" s="167">
        <f>I8*1.1875%</f>
        <v>89.953125</v>
      </c>
      <c r="R8" s="167">
        <v>0</v>
      </c>
      <c r="S8" s="167">
        <v>0</v>
      </c>
      <c r="T8" s="167">
        <v>0</v>
      </c>
      <c r="U8" s="167">
        <v>0</v>
      </c>
      <c r="V8" s="167">
        <f>P8+Q8+R8+S8+T8+U8</f>
        <v>1069.8031249999999</v>
      </c>
      <c r="W8" s="167">
        <f>O8-V8</f>
        <v>6505.1968749999996</v>
      </c>
      <c r="X8" s="167"/>
      <c r="Y8" s="166">
        <f>W8-X8</f>
        <v>6505.1968749999996</v>
      </c>
      <c r="Z8" s="165"/>
    </row>
    <row r="9" spans="2:26" s="155" customFormat="1" ht="45" customHeight="1" x14ac:dyDescent="0.3">
      <c r="B9" s="175" t="s">
        <v>550</v>
      </c>
      <c r="C9" s="176"/>
      <c r="D9" s="173"/>
      <c r="E9" s="172">
        <v>1100</v>
      </c>
      <c r="F9" s="172">
        <v>1000</v>
      </c>
      <c r="G9" s="171">
        <v>463.7</v>
      </c>
      <c r="H9" s="170">
        <v>15</v>
      </c>
      <c r="I9" s="169">
        <f>G9*H9</f>
        <v>6955.5</v>
      </c>
      <c r="J9" s="167">
        <v>0</v>
      </c>
      <c r="K9" s="167">
        <v>0</v>
      </c>
      <c r="L9" s="167"/>
      <c r="M9" s="167">
        <v>0</v>
      </c>
      <c r="N9" s="167">
        <v>0</v>
      </c>
      <c r="O9" s="167">
        <f>I9+J9+K9+L9+M9+N9</f>
        <v>6955.5</v>
      </c>
      <c r="P9" s="166">
        <v>847.52</v>
      </c>
      <c r="Q9" s="167">
        <f>I9*1.1875%</f>
        <v>82.596562500000005</v>
      </c>
      <c r="R9" s="167">
        <v>0</v>
      </c>
      <c r="S9" s="167">
        <v>0</v>
      </c>
      <c r="T9" s="167">
        <v>0</v>
      </c>
      <c r="U9" s="167">
        <v>0</v>
      </c>
      <c r="V9" s="167">
        <f>P9+Q9+R9+S9+T9+U9</f>
        <v>930.11656249999999</v>
      </c>
      <c r="W9" s="167">
        <f>O9-V9</f>
        <v>6025.3834374999997</v>
      </c>
      <c r="X9" s="167"/>
      <c r="Y9" s="166">
        <f>W9-X9</f>
        <v>6025.3834374999997</v>
      </c>
      <c r="Z9" s="165"/>
    </row>
    <row r="10" spans="2:26" s="155" customFormat="1" ht="45" customHeight="1" x14ac:dyDescent="0.3">
      <c r="B10" s="175" t="s">
        <v>550</v>
      </c>
      <c r="C10" s="176"/>
      <c r="D10" s="173"/>
      <c r="E10" s="172">
        <v>1100</v>
      </c>
      <c r="F10" s="172">
        <v>1000</v>
      </c>
      <c r="G10" s="171">
        <v>463.7</v>
      </c>
      <c r="H10" s="170">
        <v>15</v>
      </c>
      <c r="I10" s="169">
        <f>G10*H10</f>
        <v>6955.5</v>
      </c>
      <c r="J10" s="167">
        <v>0</v>
      </c>
      <c r="K10" s="167">
        <v>0</v>
      </c>
      <c r="L10" s="167"/>
      <c r="M10" s="166">
        <v>0</v>
      </c>
      <c r="N10" s="166">
        <v>0</v>
      </c>
      <c r="O10" s="167">
        <f>I10+J10+K10+L10+M10+N10</f>
        <v>6955.5</v>
      </c>
      <c r="P10" s="167">
        <v>847.52</v>
      </c>
      <c r="Q10" s="167">
        <f>O10*1.1875%</f>
        <v>82.596562500000005</v>
      </c>
      <c r="R10" s="167">
        <v>0</v>
      </c>
      <c r="S10" s="167">
        <v>0</v>
      </c>
      <c r="T10" s="167"/>
      <c r="U10" s="167">
        <v>0</v>
      </c>
      <c r="V10" s="167">
        <f>P10+Q10+R10+S10+T10+U10</f>
        <v>930.11656249999999</v>
      </c>
      <c r="W10" s="167">
        <f>O10-V10</f>
        <v>6025.3834374999997</v>
      </c>
      <c r="X10" s="167"/>
      <c r="Y10" s="166">
        <f>W10-X10</f>
        <v>6025.3834374999997</v>
      </c>
      <c r="Z10" s="165"/>
    </row>
    <row r="11" spans="2:26" s="155" customFormat="1" ht="45" customHeight="1" x14ac:dyDescent="0.3">
      <c r="B11" s="175" t="s">
        <v>550</v>
      </c>
      <c r="C11" s="176"/>
      <c r="D11" s="181"/>
      <c r="E11" s="172">
        <v>1100</v>
      </c>
      <c r="F11" s="172">
        <v>1000</v>
      </c>
      <c r="G11" s="171">
        <v>463.7</v>
      </c>
      <c r="H11" s="180">
        <v>15</v>
      </c>
      <c r="I11" s="171">
        <f>G11*H11</f>
        <v>6955.5</v>
      </c>
      <c r="J11" s="167">
        <v>0</v>
      </c>
      <c r="K11" s="167">
        <v>0</v>
      </c>
      <c r="L11" s="166"/>
      <c r="M11" s="166">
        <v>0</v>
      </c>
      <c r="N11" s="166">
        <v>0</v>
      </c>
      <c r="O11" s="167">
        <f>I11+J11+K11+L11+M11+N11</f>
        <v>6955.5</v>
      </c>
      <c r="P11" s="166">
        <v>847.52</v>
      </c>
      <c r="Q11" s="167">
        <f>I11*1.1875%</f>
        <v>82.596562500000005</v>
      </c>
      <c r="R11" s="166">
        <v>0</v>
      </c>
      <c r="S11" s="166">
        <v>0</v>
      </c>
      <c r="T11" s="166">
        <v>0</v>
      </c>
      <c r="U11" s="166">
        <v>0</v>
      </c>
      <c r="V11" s="167">
        <f>P11+Q11+R11+S11+T11+U11</f>
        <v>930.11656249999999</v>
      </c>
      <c r="W11" s="166">
        <f>O11-V11</f>
        <v>6025.3834374999997</v>
      </c>
      <c r="X11" s="166"/>
      <c r="Y11" s="166">
        <f>W11-X11</f>
        <v>6025.3834374999997</v>
      </c>
      <c r="Z11" s="178"/>
    </row>
    <row r="12" spans="2:26" s="155" customFormat="1" ht="45" customHeight="1" x14ac:dyDescent="0.3">
      <c r="B12" s="175" t="s">
        <v>549</v>
      </c>
      <c r="C12" s="176"/>
      <c r="D12" s="173"/>
      <c r="E12" s="172">
        <v>1100</v>
      </c>
      <c r="F12" s="172">
        <v>1000</v>
      </c>
      <c r="G12" s="171">
        <v>273.95</v>
      </c>
      <c r="H12" s="170">
        <v>15</v>
      </c>
      <c r="I12" s="169">
        <f>G12*H12</f>
        <v>4109.25</v>
      </c>
      <c r="J12" s="167">
        <v>0</v>
      </c>
      <c r="K12" s="167">
        <v>0</v>
      </c>
      <c r="L12" s="167">
        <v>0</v>
      </c>
      <c r="M12" s="166">
        <v>0</v>
      </c>
      <c r="N12" s="166">
        <v>0</v>
      </c>
      <c r="O12" s="167">
        <f>I12+J12+K12+L12+M12+N12</f>
        <v>4109.25</v>
      </c>
      <c r="P12" s="167">
        <v>325.68</v>
      </c>
      <c r="Q12" s="167">
        <f>I12*1.1875%</f>
        <v>48.797343750000003</v>
      </c>
      <c r="R12" s="167">
        <v>0</v>
      </c>
      <c r="S12" s="167">
        <v>0</v>
      </c>
      <c r="T12" s="167">
        <v>0</v>
      </c>
      <c r="U12" s="167">
        <v>0</v>
      </c>
      <c r="V12" s="167">
        <f>P12+Q12+R12+S12+T12+U12</f>
        <v>374.47734374999999</v>
      </c>
      <c r="W12" s="167">
        <f>O12-V12</f>
        <v>3734.7726562500002</v>
      </c>
      <c r="X12" s="167"/>
      <c r="Y12" s="166">
        <f>W12-X12</f>
        <v>3734.7726562500002</v>
      </c>
      <c r="Z12" s="165"/>
    </row>
    <row r="13" spans="2:26" s="155" customFormat="1" ht="45" customHeight="1" x14ac:dyDescent="0.3">
      <c r="B13" s="175" t="s">
        <v>548</v>
      </c>
      <c r="C13" s="174"/>
      <c r="D13" s="173"/>
      <c r="E13" s="172">
        <v>1100</v>
      </c>
      <c r="F13" s="172">
        <v>1000</v>
      </c>
      <c r="G13" s="171">
        <v>0</v>
      </c>
      <c r="H13" s="170"/>
      <c r="I13" s="169">
        <f>G13*H13</f>
        <v>0</v>
      </c>
      <c r="J13" s="167">
        <v>0</v>
      </c>
      <c r="K13" s="167">
        <v>0</v>
      </c>
      <c r="L13" s="167">
        <v>0</v>
      </c>
      <c r="M13" s="166">
        <v>0</v>
      </c>
      <c r="N13" s="166">
        <v>0</v>
      </c>
      <c r="O13" s="167">
        <f>I13+J13+K13+L13+M13+N13</f>
        <v>0</v>
      </c>
      <c r="P13" s="167">
        <v>0</v>
      </c>
      <c r="Q13" s="167">
        <f>I13*1.1875%</f>
        <v>0</v>
      </c>
      <c r="R13" s="167">
        <v>0</v>
      </c>
      <c r="S13" s="167">
        <v>0</v>
      </c>
      <c r="T13" s="167">
        <f>I13*1%</f>
        <v>0</v>
      </c>
      <c r="U13" s="167">
        <v>0</v>
      </c>
      <c r="V13" s="167">
        <f>P13+Q13+R13+S13+T13+U13</f>
        <v>0</v>
      </c>
      <c r="W13" s="167">
        <f>O13-V13</f>
        <v>0</v>
      </c>
      <c r="X13" s="167"/>
      <c r="Y13" s="166">
        <f>W13-X13</f>
        <v>0</v>
      </c>
      <c r="Z13" s="165"/>
    </row>
    <row r="14" spans="2:26" s="155" customFormat="1" ht="45" customHeight="1" x14ac:dyDescent="0.3">
      <c r="B14" s="175" t="s">
        <v>546</v>
      </c>
      <c r="C14" s="176"/>
      <c r="D14" s="173"/>
      <c r="E14" s="172">
        <v>1100</v>
      </c>
      <c r="F14" s="172">
        <v>1000</v>
      </c>
      <c r="G14" s="171">
        <v>273.95</v>
      </c>
      <c r="H14" s="170">
        <v>15</v>
      </c>
      <c r="I14" s="169">
        <f>G14*H14</f>
        <v>4109.25</v>
      </c>
      <c r="J14" s="167">
        <v>0</v>
      </c>
      <c r="K14" s="167">
        <v>0</v>
      </c>
      <c r="L14" s="167"/>
      <c r="M14" s="166">
        <v>0</v>
      </c>
      <c r="N14" s="166">
        <v>0</v>
      </c>
      <c r="O14" s="167">
        <f>I14+J14+K14+L14+M14+N14</f>
        <v>4109.25</v>
      </c>
      <c r="P14" s="167">
        <v>325.68</v>
      </c>
      <c r="Q14" s="167">
        <f>I14*1.1875%</f>
        <v>48.797343750000003</v>
      </c>
      <c r="R14" s="167">
        <v>0</v>
      </c>
      <c r="S14" s="167">
        <v>0</v>
      </c>
      <c r="T14" s="167"/>
      <c r="U14" s="167">
        <v>0</v>
      </c>
      <c r="V14" s="167">
        <f>P14+Q14+R14+S14+T14+U14</f>
        <v>374.47734374999999</v>
      </c>
      <c r="W14" s="167">
        <f>O14-V14</f>
        <v>3734.7726562500002</v>
      </c>
      <c r="X14" s="167"/>
      <c r="Y14" s="166">
        <f>W14-X14</f>
        <v>3734.7726562500002</v>
      </c>
      <c r="Z14" s="165"/>
    </row>
    <row r="15" spans="2:26" s="155" customFormat="1" ht="45" customHeight="1" x14ac:dyDescent="0.3">
      <c r="B15" s="175" t="s">
        <v>546</v>
      </c>
      <c r="C15" s="176"/>
      <c r="D15" s="173"/>
      <c r="E15" s="172">
        <v>1100</v>
      </c>
      <c r="F15" s="172">
        <v>1000</v>
      </c>
      <c r="G15" s="171">
        <v>273.95</v>
      </c>
      <c r="H15" s="170">
        <v>15</v>
      </c>
      <c r="I15" s="169">
        <f>G15*H15</f>
        <v>4109.25</v>
      </c>
      <c r="J15" s="167">
        <v>0</v>
      </c>
      <c r="K15" s="167">
        <v>0</v>
      </c>
      <c r="L15" s="167">
        <v>0</v>
      </c>
      <c r="M15" s="166">
        <v>0</v>
      </c>
      <c r="N15" s="166">
        <v>0</v>
      </c>
      <c r="O15" s="167">
        <f>I15+J15+K15+L15+M15+N15</f>
        <v>4109.25</v>
      </c>
      <c r="P15" s="167">
        <v>325.68</v>
      </c>
      <c r="Q15" s="167">
        <f>I15*1.1875%</f>
        <v>48.797343750000003</v>
      </c>
      <c r="R15" s="167">
        <v>0</v>
      </c>
      <c r="S15" s="167">
        <v>0</v>
      </c>
      <c r="T15" s="167">
        <v>0</v>
      </c>
      <c r="U15" s="167">
        <v>0</v>
      </c>
      <c r="V15" s="167">
        <f>P15+Q15+R15+S15+T15+U15</f>
        <v>374.47734374999999</v>
      </c>
      <c r="W15" s="167">
        <f>O15-V15</f>
        <v>3734.7726562500002</v>
      </c>
      <c r="X15" s="167"/>
      <c r="Y15" s="166">
        <f>W15-X15</f>
        <v>3734.7726562500002</v>
      </c>
      <c r="Z15" s="165"/>
    </row>
    <row r="16" spans="2:26" s="155" customFormat="1" ht="45" customHeight="1" x14ac:dyDescent="0.3">
      <c r="B16" s="175" t="s">
        <v>546</v>
      </c>
      <c r="C16" s="176"/>
      <c r="D16" s="173"/>
      <c r="E16" s="172">
        <v>1100</v>
      </c>
      <c r="F16" s="172">
        <v>1000</v>
      </c>
      <c r="G16" s="171">
        <v>273.95</v>
      </c>
      <c r="H16" s="170">
        <v>15</v>
      </c>
      <c r="I16" s="169">
        <f>G16*H16</f>
        <v>4109.25</v>
      </c>
      <c r="J16" s="167">
        <v>0</v>
      </c>
      <c r="K16" s="167">
        <v>0</v>
      </c>
      <c r="L16" s="167"/>
      <c r="M16" s="166">
        <v>0</v>
      </c>
      <c r="N16" s="166">
        <v>0</v>
      </c>
      <c r="O16" s="167">
        <f>I16+J16+K16+L16+M16+N16</f>
        <v>4109.25</v>
      </c>
      <c r="P16" s="167">
        <v>325.68</v>
      </c>
      <c r="Q16" s="167">
        <f>I16*1.1875%</f>
        <v>48.797343750000003</v>
      </c>
      <c r="R16" s="167">
        <v>0</v>
      </c>
      <c r="S16" s="167">
        <v>0</v>
      </c>
      <c r="T16" s="167">
        <v>0</v>
      </c>
      <c r="U16" s="167">
        <v>0</v>
      </c>
      <c r="V16" s="167">
        <f>P16+Q16+R16+S16+T16+U16</f>
        <v>374.47734374999999</v>
      </c>
      <c r="W16" s="167">
        <f>O16-V16</f>
        <v>3734.7726562500002</v>
      </c>
      <c r="X16" s="167"/>
      <c r="Y16" s="166">
        <f>W16-X16</f>
        <v>3734.7726562500002</v>
      </c>
      <c r="Z16" s="165"/>
    </row>
    <row r="17" spans="2:26" s="155" customFormat="1" ht="45" customHeight="1" x14ac:dyDescent="0.3">
      <c r="B17" s="175" t="s">
        <v>546</v>
      </c>
      <c r="C17" s="174"/>
      <c r="D17" s="173"/>
      <c r="E17" s="172">
        <v>1100</v>
      </c>
      <c r="F17" s="172">
        <v>1000</v>
      </c>
      <c r="G17" s="171">
        <v>273.95</v>
      </c>
      <c r="H17" s="170"/>
      <c r="I17" s="169">
        <f>G17*H17</f>
        <v>0</v>
      </c>
      <c r="J17" s="167">
        <v>0</v>
      </c>
      <c r="K17" s="167">
        <v>0</v>
      </c>
      <c r="L17" s="167">
        <v>0</v>
      </c>
      <c r="M17" s="166">
        <v>0</v>
      </c>
      <c r="N17" s="166">
        <v>0</v>
      </c>
      <c r="O17" s="167">
        <f>I17+J17+K17+L17+M17+N17</f>
        <v>0</v>
      </c>
      <c r="P17" s="167"/>
      <c r="Q17" s="167">
        <f>I17*1.1875%</f>
        <v>0</v>
      </c>
      <c r="R17" s="167">
        <v>0</v>
      </c>
      <c r="S17" s="167">
        <v>0</v>
      </c>
      <c r="T17" s="167">
        <v>0</v>
      </c>
      <c r="U17" s="167">
        <v>0</v>
      </c>
      <c r="V17" s="167">
        <f>P17+Q17+R17+S17+T17+U17</f>
        <v>0</v>
      </c>
      <c r="W17" s="167">
        <f>O17-V17</f>
        <v>0</v>
      </c>
      <c r="X17" s="167"/>
      <c r="Y17" s="166">
        <f>W17-X17</f>
        <v>0</v>
      </c>
      <c r="Z17" s="165"/>
    </row>
    <row r="18" spans="2:26" s="155" customFormat="1" ht="45" customHeight="1" x14ac:dyDescent="0.3">
      <c r="B18" s="175" t="s">
        <v>546</v>
      </c>
      <c r="C18" s="176"/>
      <c r="D18" s="173"/>
      <c r="E18" s="172">
        <v>1100</v>
      </c>
      <c r="F18" s="172">
        <v>1000</v>
      </c>
      <c r="G18" s="171">
        <v>273.95</v>
      </c>
      <c r="H18" s="170">
        <v>15</v>
      </c>
      <c r="I18" s="169">
        <f>G18*H18</f>
        <v>4109.25</v>
      </c>
      <c r="J18" s="167">
        <v>0</v>
      </c>
      <c r="K18" s="167">
        <v>0</v>
      </c>
      <c r="L18" s="167">
        <v>0</v>
      </c>
      <c r="M18" s="166">
        <v>0</v>
      </c>
      <c r="N18" s="166">
        <v>0</v>
      </c>
      <c r="O18" s="167">
        <f>I18+J18+K18+L18+M18+N18</f>
        <v>4109.25</v>
      </c>
      <c r="P18" s="167">
        <v>325.68</v>
      </c>
      <c r="Q18" s="167">
        <f>I18*1.1875%</f>
        <v>48.797343750000003</v>
      </c>
      <c r="R18" s="167">
        <v>0</v>
      </c>
      <c r="S18" s="167">
        <v>0</v>
      </c>
      <c r="T18" s="167">
        <v>0</v>
      </c>
      <c r="U18" s="167">
        <v>0</v>
      </c>
      <c r="V18" s="167">
        <f>P18+Q18+R18+S18+T18+U18</f>
        <v>374.47734374999999</v>
      </c>
      <c r="W18" s="167">
        <f>O18-V18</f>
        <v>3734.7726562500002</v>
      </c>
      <c r="X18" s="167"/>
      <c r="Y18" s="166">
        <f>W18-X18</f>
        <v>3734.7726562500002</v>
      </c>
      <c r="Z18" s="165"/>
    </row>
    <row r="19" spans="2:26" s="155" customFormat="1" ht="45" customHeight="1" x14ac:dyDescent="0.3">
      <c r="B19" s="177" t="s">
        <v>546</v>
      </c>
      <c r="C19" s="174"/>
      <c r="D19" s="173"/>
      <c r="E19" s="172">
        <v>1100</v>
      </c>
      <c r="F19" s="172">
        <v>1000</v>
      </c>
      <c r="G19" s="171">
        <v>273.95</v>
      </c>
      <c r="H19" s="170"/>
      <c r="I19" s="169">
        <f>G19*H19</f>
        <v>0</v>
      </c>
      <c r="J19" s="167">
        <v>0</v>
      </c>
      <c r="K19" s="167">
        <v>0</v>
      </c>
      <c r="L19" s="167"/>
      <c r="M19" s="167">
        <v>0</v>
      </c>
      <c r="N19" s="167">
        <v>0</v>
      </c>
      <c r="O19" s="167">
        <f>I19+J19+K19+L19+M19+N19</f>
        <v>0</v>
      </c>
      <c r="P19" s="167"/>
      <c r="Q19" s="167">
        <f>I19*1.1875%</f>
        <v>0</v>
      </c>
      <c r="R19" s="167">
        <v>0</v>
      </c>
      <c r="S19" s="167">
        <v>0</v>
      </c>
      <c r="T19" s="167">
        <v>0</v>
      </c>
      <c r="U19" s="167">
        <v>0</v>
      </c>
      <c r="V19" s="167">
        <f>P19+Q19+R19+S19+T19+U19</f>
        <v>0</v>
      </c>
      <c r="W19" s="167">
        <f>O19-V19</f>
        <v>0</v>
      </c>
      <c r="X19" s="167">
        <v>0</v>
      </c>
      <c r="Y19" s="166">
        <f>W19-X19</f>
        <v>0</v>
      </c>
      <c r="Z19" s="165"/>
    </row>
    <row r="20" spans="2:26" s="155" customFormat="1" ht="45" customHeight="1" x14ac:dyDescent="0.3">
      <c r="B20" s="175" t="s">
        <v>546</v>
      </c>
      <c r="C20" s="176"/>
      <c r="D20" s="173"/>
      <c r="E20" s="172">
        <v>1100</v>
      </c>
      <c r="F20" s="172">
        <v>1000</v>
      </c>
      <c r="G20" s="171">
        <v>273.95</v>
      </c>
      <c r="H20" s="170">
        <v>15</v>
      </c>
      <c r="I20" s="169">
        <f>G20*H20</f>
        <v>4109.25</v>
      </c>
      <c r="J20" s="167">
        <v>0</v>
      </c>
      <c r="K20" s="167">
        <v>0</v>
      </c>
      <c r="L20" s="167"/>
      <c r="M20" s="166">
        <v>0</v>
      </c>
      <c r="N20" s="166">
        <v>0</v>
      </c>
      <c r="O20" s="167">
        <f>I20+J20+K20+L20+M20+N20</f>
        <v>4109.25</v>
      </c>
      <c r="P20" s="167">
        <v>325.68</v>
      </c>
      <c r="Q20" s="167">
        <f>I20*1.1875%</f>
        <v>48.797343750000003</v>
      </c>
      <c r="R20" s="167">
        <v>0</v>
      </c>
      <c r="S20" s="167">
        <v>0</v>
      </c>
      <c r="T20" s="167">
        <v>0</v>
      </c>
      <c r="U20" s="167">
        <v>0</v>
      </c>
      <c r="V20" s="167">
        <f>P20+Q20+R20+S20+T20+U20</f>
        <v>374.47734374999999</v>
      </c>
      <c r="W20" s="167">
        <f>O20-V20</f>
        <v>3734.7726562500002</v>
      </c>
      <c r="X20" s="167">
        <v>0</v>
      </c>
      <c r="Y20" s="166">
        <f>W20-X20</f>
        <v>3734.7726562500002</v>
      </c>
      <c r="Z20" s="165"/>
    </row>
    <row r="21" spans="2:26" s="155" customFormat="1" ht="45" customHeight="1" x14ac:dyDescent="0.3">
      <c r="B21" s="175" t="s">
        <v>547</v>
      </c>
      <c r="C21" s="176"/>
      <c r="D21" s="173"/>
      <c r="E21" s="172">
        <v>1100</v>
      </c>
      <c r="F21" s="172">
        <v>1000</v>
      </c>
      <c r="G21" s="171">
        <v>166.19</v>
      </c>
      <c r="H21" s="170"/>
      <c r="I21" s="169">
        <f>G21*H21</f>
        <v>0</v>
      </c>
      <c r="J21" s="167">
        <v>0</v>
      </c>
      <c r="K21" s="167">
        <v>0</v>
      </c>
      <c r="L21" s="167">
        <v>0</v>
      </c>
      <c r="M21" s="166">
        <v>0</v>
      </c>
      <c r="N21" s="166"/>
      <c r="O21" s="167">
        <f>I21+J21+K21+L21+M21+N21</f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67">
        <v>0</v>
      </c>
      <c r="V21" s="167">
        <f>P21+Q21+R21+S21+T21+U21</f>
        <v>0</v>
      </c>
      <c r="W21" s="167">
        <f>O21-V21</f>
        <v>0</v>
      </c>
      <c r="X21" s="167">
        <v>0</v>
      </c>
      <c r="Y21" s="166">
        <f>W21-X21</f>
        <v>0</v>
      </c>
      <c r="Z21" s="165"/>
    </row>
    <row r="22" spans="2:26" s="155" customFormat="1" ht="45" customHeight="1" x14ac:dyDescent="0.3">
      <c r="B22" s="175" t="s">
        <v>547</v>
      </c>
      <c r="C22" s="181"/>
      <c r="D22" s="173"/>
      <c r="E22" s="172">
        <v>1100</v>
      </c>
      <c r="F22" s="172">
        <v>1000</v>
      </c>
      <c r="G22" s="171">
        <v>176.23</v>
      </c>
      <c r="H22" s="170"/>
      <c r="I22" s="169">
        <f>G22*H22</f>
        <v>0</v>
      </c>
      <c r="J22" s="167">
        <v>0</v>
      </c>
      <c r="K22" s="167">
        <v>0</v>
      </c>
      <c r="L22" s="167">
        <v>0</v>
      </c>
      <c r="M22" s="166">
        <v>0</v>
      </c>
      <c r="N22" s="166">
        <v>0</v>
      </c>
      <c r="O22" s="167">
        <f>I22+J22+K22+L22+M22+N22</f>
        <v>0</v>
      </c>
      <c r="P22" s="167"/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7">
        <f>P22+Q22+R22+S22+T22+U22</f>
        <v>0</v>
      </c>
      <c r="W22" s="167">
        <f>O22-V22</f>
        <v>0</v>
      </c>
      <c r="X22" s="167">
        <v>0</v>
      </c>
      <c r="Y22" s="166">
        <f>W22-X22</f>
        <v>0</v>
      </c>
      <c r="Z22" s="165"/>
    </row>
    <row r="23" spans="2:26" s="155" customFormat="1" ht="45" customHeight="1" x14ac:dyDescent="0.3">
      <c r="B23" s="175" t="s">
        <v>546</v>
      </c>
      <c r="C23" s="176"/>
      <c r="D23" s="173"/>
      <c r="E23" s="172">
        <v>1100</v>
      </c>
      <c r="F23" s="172">
        <v>1000</v>
      </c>
      <c r="G23" s="171">
        <v>273.95</v>
      </c>
      <c r="H23" s="170">
        <v>15</v>
      </c>
      <c r="I23" s="169">
        <f>G23*H23</f>
        <v>4109.25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f>I23+J23+K23+L23+M23+N23</f>
        <v>4109.25</v>
      </c>
      <c r="P23" s="167">
        <v>325.68</v>
      </c>
      <c r="Q23" s="167">
        <f>I23*1.1875%</f>
        <v>48.797343750000003</v>
      </c>
      <c r="R23" s="167">
        <v>0</v>
      </c>
      <c r="S23" s="167">
        <v>0</v>
      </c>
      <c r="T23" s="167">
        <v>0</v>
      </c>
      <c r="U23" s="167">
        <v>0</v>
      </c>
      <c r="V23" s="167">
        <f>P23+Q23+R23+S23+T23+U23</f>
        <v>374.47734374999999</v>
      </c>
      <c r="W23" s="167">
        <f>O23-V23</f>
        <v>3734.7726562500002</v>
      </c>
      <c r="X23" s="167">
        <v>0</v>
      </c>
      <c r="Y23" s="166">
        <f>W23-X23</f>
        <v>3734.7726562500002</v>
      </c>
      <c r="Z23" s="165"/>
    </row>
    <row r="24" spans="2:26" s="155" customFormat="1" ht="45" customHeight="1" x14ac:dyDescent="0.3">
      <c r="B24" s="175" t="s">
        <v>546</v>
      </c>
      <c r="C24" s="176"/>
      <c r="D24" s="173"/>
      <c r="E24" s="172">
        <v>1100</v>
      </c>
      <c r="F24" s="172">
        <v>1000</v>
      </c>
      <c r="G24" s="171">
        <v>273.95</v>
      </c>
      <c r="H24" s="170">
        <v>15</v>
      </c>
      <c r="I24" s="169">
        <f>G24*H24</f>
        <v>4109.25</v>
      </c>
      <c r="J24" s="167">
        <v>0</v>
      </c>
      <c r="K24" s="167">
        <v>0</v>
      </c>
      <c r="L24" s="168"/>
      <c r="M24" s="168">
        <v>0</v>
      </c>
      <c r="N24" s="179">
        <v>0</v>
      </c>
      <c r="O24" s="167">
        <f>I24+J24+K24+L24+M24+N24</f>
        <v>4109.25</v>
      </c>
      <c r="P24" s="167">
        <v>325.68</v>
      </c>
      <c r="Q24" s="167">
        <f>I24*1.1875%</f>
        <v>48.797343750000003</v>
      </c>
      <c r="R24" s="167">
        <v>0</v>
      </c>
      <c r="S24" s="167">
        <v>0</v>
      </c>
      <c r="T24" s="167">
        <v>0</v>
      </c>
      <c r="U24" s="167">
        <v>0</v>
      </c>
      <c r="V24" s="167">
        <f>P24+Q24+R24+S24+T24+U24</f>
        <v>374.47734374999999</v>
      </c>
      <c r="W24" s="167">
        <f>O24-V24</f>
        <v>3734.7726562500002</v>
      </c>
      <c r="X24" s="167"/>
      <c r="Y24" s="166">
        <f>W24-X24</f>
        <v>3734.7726562500002</v>
      </c>
      <c r="Z24" s="165"/>
    </row>
    <row r="25" spans="2:26" s="155" customFormat="1" ht="45" customHeight="1" x14ac:dyDescent="0.3">
      <c r="B25" s="175" t="s">
        <v>546</v>
      </c>
      <c r="C25" s="176"/>
      <c r="D25" s="173"/>
      <c r="E25" s="172">
        <v>1100</v>
      </c>
      <c r="F25" s="172">
        <v>1000</v>
      </c>
      <c r="G25" s="171">
        <v>273.95</v>
      </c>
      <c r="H25" s="170">
        <v>15</v>
      </c>
      <c r="I25" s="169">
        <f>G25*H25</f>
        <v>4109.25</v>
      </c>
      <c r="J25" s="167">
        <v>0</v>
      </c>
      <c r="K25" s="167">
        <v>0</v>
      </c>
      <c r="L25" s="167"/>
      <c r="M25" s="167">
        <v>0</v>
      </c>
      <c r="N25" s="167">
        <v>0</v>
      </c>
      <c r="O25" s="167">
        <f>I25+J25+K25+L25+M25+N25</f>
        <v>4109.25</v>
      </c>
      <c r="P25" s="167">
        <v>325.68</v>
      </c>
      <c r="Q25" s="167">
        <f>I25*1.1875%</f>
        <v>48.797343750000003</v>
      </c>
      <c r="R25" s="167">
        <v>0</v>
      </c>
      <c r="S25" s="167">
        <v>0</v>
      </c>
      <c r="T25" s="167">
        <v>0</v>
      </c>
      <c r="U25" s="167">
        <v>0</v>
      </c>
      <c r="V25" s="167">
        <f>P25+Q25+R25+S25+T25+U25</f>
        <v>374.47734374999999</v>
      </c>
      <c r="W25" s="167">
        <f>O25-V25</f>
        <v>3734.7726562500002</v>
      </c>
      <c r="X25" s="167">
        <v>0</v>
      </c>
      <c r="Y25" s="166">
        <f>W25-X25</f>
        <v>3734.7726562500002</v>
      </c>
      <c r="Z25" s="165"/>
    </row>
    <row r="26" spans="2:26" s="155" customFormat="1" ht="45" hidden="1" customHeight="1" x14ac:dyDescent="0.3">
      <c r="B26" s="175" t="s">
        <v>546</v>
      </c>
      <c r="C26" s="174"/>
      <c r="D26" s="173"/>
      <c r="E26" s="172">
        <v>1100</v>
      </c>
      <c r="F26" s="172">
        <v>1000</v>
      </c>
      <c r="G26" s="171">
        <v>273.95</v>
      </c>
      <c r="H26" s="170">
        <v>0</v>
      </c>
      <c r="I26" s="169">
        <f>G26*H26</f>
        <v>0</v>
      </c>
      <c r="J26" s="167">
        <v>0</v>
      </c>
      <c r="K26" s="167">
        <v>0</v>
      </c>
      <c r="L26" s="167"/>
      <c r="M26" s="167">
        <v>0</v>
      </c>
      <c r="N26" s="167">
        <v>0</v>
      </c>
      <c r="O26" s="167">
        <f>I26+J26+K26+L26+M26+N26</f>
        <v>0</v>
      </c>
      <c r="P26" s="167"/>
      <c r="Q26" s="167">
        <f>I26*1.1875%</f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f>P26+Q26+R26+S26+T26+U26</f>
        <v>0</v>
      </c>
      <c r="W26" s="167">
        <f>O26-V26</f>
        <v>0</v>
      </c>
      <c r="X26" s="167">
        <v>0</v>
      </c>
      <c r="Y26" s="166">
        <f>W26-X26</f>
        <v>0</v>
      </c>
      <c r="Z26" s="165"/>
    </row>
    <row r="27" spans="2:26" s="155" customFormat="1" ht="45" hidden="1" customHeight="1" x14ac:dyDescent="0.3">
      <c r="B27" s="175" t="s">
        <v>546</v>
      </c>
      <c r="C27" s="174"/>
      <c r="D27" s="173"/>
      <c r="E27" s="172">
        <v>1100</v>
      </c>
      <c r="F27" s="172">
        <v>1000</v>
      </c>
      <c r="G27" s="171">
        <v>273.95</v>
      </c>
      <c r="H27" s="170"/>
      <c r="I27" s="169">
        <f>G27*H27</f>
        <v>0</v>
      </c>
      <c r="J27" s="167">
        <v>0</v>
      </c>
      <c r="K27" s="167">
        <v>0</v>
      </c>
      <c r="L27" s="167"/>
      <c r="M27" s="167">
        <v>0</v>
      </c>
      <c r="N27" s="167">
        <v>0</v>
      </c>
      <c r="O27" s="167">
        <f>I27+J27+K27+L27+M27+N27</f>
        <v>0</v>
      </c>
      <c r="P27" s="167"/>
      <c r="Q27" s="167">
        <f>I27*1.1875%</f>
        <v>0</v>
      </c>
      <c r="R27" s="167">
        <v>0</v>
      </c>
      <c r="S27" s="167">
        <v>0</v>
      </c>
      <c r="T27" s="167">
        <v>0</v>
      </c>
      <c r="U27" s="167">
        <v>0</v>
      </c>
      <c r="V27" s="167">
        <f>P27+Q27+R27+S27+T27+U27</f>
        <v>0</v>
      </c>
      <c r="W27" s="167">
        <f>O27-V27</f>
        <v>0</v>
      </c>
      <c r="X27" s="167"/>
      <c r="Y27" s="166">
        <f>W27-X27</f>
        <v>0</v>
      </c>
      <c r="Z27" s="165"/>
    </row>
    <row r="28" spans="2:26" s="155" customFormat="1" ht="45" hidden="1" customHeight="1" x14ac:dyDescent="0.3">
      <c r="B28" s="175" t="s">
        <v>546</v>
      </c>
      <c r="C28" s="174"/>
      <c r="D28" s="173"/>
      <c r="E28" s="172">
        <v>1100</v>
      </c>
      <c r="F28" s="172">
        <v>1000</v>
      </c>
      <c r="G28" s="171">
        <v>273.95</v>
      </c>
      <c r="H28" s="170">
        <v>0</v>
      </c>
      <c r="I28" s="169">
        <f>G28*H28</f>
        <v>0</v>
      </c>
      <c r="J28" s="167">
        <v>0</v>
      </c>
      <c r="K28" s="167">
        <v>0</v>
      </c>
      <c r="L28" s="167"/>
      <c r="M28" s="167">
        <v>0</v>
      </c>
      <c r="N28" s="167">
        <v>0</v>
      </c>
      <c r="O28" s="167">
        <f>I28+J28+K28+L28+M28+N28</f>
        <v>0</v>
      </c>
      <c r="P28" s="167">
        <v>0</v>
      </c>
      <c r="Q28" s="167">
        <f>I28*1.1875%</f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f>P28+Q28+R28+S28+T28+U28</f>
        <v>0</v>
      </c>
      <c r="W28" s="167">
        <f>O28-V28</f>
        <v>0</v>
      </c>
      <c r="X28" s="167">
        <v>0</v>
      </c>
      <c r="Y28" s="166">
        <f>W28-X28</f>
        <v>0</v>
      </c>
      <c r="Z28" s="165"/>
    </row>
    <row r="29" spans="2:26" s="155" customFormat="1" ht="45" hidden="1" customHeight="1" x14ac:dyDescent="0.3">
      <c r="B29" s="175" t="s">
        <v>546</v>
      </c>
      <c r="C29" s="174"/>
      <c r="D29" s="173"/>
      <c r="E29" s="172">
        <v>1100</v>
      </c>
      <c r="F29" s="172">
        <v>1000</v>
      </c>
      <c r="G29" s="171">
        <v>273.95</v>
      </c>
      <c r="H29" s="170"/>
      <c r="I29" s="169">
        <f>G29*H29</f>
        <v>0</v>
      </c>
      <c r="J29" s="167">
        <v>0</v>
      </c>
      <c r="K29" s="167">
        <v>0</v>
      </c>
      <c r="L29" s="167"/>
      <c r="M29" s="167">
        <v>0</v>
      </c>
      <c r="N29" s="167">
        <v>0</v>
      </c>
      <c r="O29" s="167">
        <f>I29+J29+K29+L29+M29+N29</f>
        <v>0</v>
      </c>
      <c r="P29" s="167"/>
      <c r="Q29" s="167">
        <f>I29*1.1875%</f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f>P29+Q29+R29+S29+T29+U29</f>
        <v>0</v>
      </c>
      <c r="W29" s="167">
        <f>O29-V29</f>
        <v>0</v>
      </c>
      <c r="X29" s="167">
        <v>0</v>
      </c>
      <c r="Y29" s="166">
        <f>W29-X29</f>
        <v>0</v>
      </c>
      <c r="Z29" s="165"/>
    </row>
    <row r="30" spans="2:26" s="155" customFormat="1" ht="45" hidden="1" customHeight="1" x14ac:dyDescent="0.3">
      <c r="B30" s="175" t="s">
        <v>546</v>
      </c>
      <c r="C30" s="174"/>
      <c r="D30" s="173"/>
      <c r="E30" s="172">
        <v>1100</v>
      </c>
      <c r="F30" s="172">
        <v>1000</v>
      </c>
      <c r="G30" s="171">
        <v>273.95</v>
      </c>
      <c r="H30" s="170">
        <v>0</v>
      </c>
      <c r="I30" s="169">
        <f>G30*H30</f>
        <v>0</v>
      </c>
      <c r="J30" s="167">
        <v>0</v>
      </c>
      <c r="K30" s="167">
        <v>0</v>
      </c>
      <c r="L30" s="167"/>
      <c r="M30" s="167">
        <v>0</v>
      </c>
      <c r="N30" s="167">
        <v>0</v>
      </c>
      <c r="O30" s="167">
        <f>I30+J30+K30+L30+M30+N30</f>
        <v>0</v>
      </c>
      <c r="P30" s="167">
        <v>0</v>
      </c>
      <c r="Q30" s="167">
        <f>I30*1.1875%</f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f>P30+Q30+R30+S30+T30+U30</f>
        <v>0</v>
      </c>
      <c r="W30" s="167">
        <f>O30-V30</f>
        <v>0</v>
      </c>
      <c r="X30" s="167">
        <v>0</v>
      </c>
      <c r="Y30" s="166">
        <f>W30-X30</f>
        <v>0</v>
      </c>
      <c r="Z30" s="165"/>
    </row>
    <row r="31" spans="2:26" s="155" customFormat="1" ht="45" customHeight="1" x14ac:dyDescent="0.3">
      <c r="B31" s="177" t="s">
        <v>546</v>
      </c>
      <c r="C31" s="176"/>
      <c r="D31" s="173"/>
      <c r="E31" s="172">
        <v>1100</v>
      </c>
      <c r="F31" s="172">
        <v>1000</v>
      </c>
      <c r="G31" s="171">
        <v>273.95</v>
      </c>
      <c r="H31" s="170">
        <v>15</v>
      </c>
      <c r="I31" s="169">
        <f>G31*H31</f>
        <v>4109.25</v>
      </c>
      <c r="J31" s="167">
        <v>0</v>
      </c>
      <c r="K31" s="167">
        <v>0</v>
      </c>
      <c r="L31" s="179"/>
      <c r="M31" s="179">
        <v>0</v>
      </c>
      <c r="N31" s="179">
        <v>0</v>
      </c>
      <c r="O31" s="167">
        <f>I31+J31+K31+L31+M31+N31</f>
        <v>4109.25</v>
      </c>
      <c r="P31" s="167">
        <v>325.68</v>
      </c>
      <c r="Q31" s="167">
        <f>I31*1.1875%</f>
        <v>48.797343750000003</v>
      </c>
      <c r="R31" s="167"/>
      <c r="S31" s="167">
        <v>0</v>
      </c>
      <c r="T31" s="167">
        <v>0</v>
      </c>
      <c r="U31" s="167">
        <v>0</v>
      </c>
      <c r="V31" s="167">
        <f>P31+Q31+R31+S31+T31+U31</f>
        <v>374.47734374999999</v>
      </c>
      <c r="W31" s="167">
        <f>O31-V31</f>
        <v>3734.7726562500002</v>
      </c>
      <c r="X31" s="167">
        <v>0</v>
      </c>
      <c r="Y31" s="166">
        <f>W31-X31</f>
        <v>3734.7726562500002</v>
      </c>
      <c r="Z31" s="165"/>
    </row>
    <row r="32" spans="2:26" s="155" customFormat="1" ht="45" customHeight="1" x14ac:dyDescent="0.3">
      <c r="B32" s="175" t="s">
        <v>546</v>
      </c>
      <c r="C32" s="176"/>
      <c r="D32" s="173"/>
      <c r="E32" s="172">
        <v>1100</v>
      </c>
      <c r="F32" s="172">
        <v>1000</v>
      </c>
      <c r="G32" s="171">
        <v>273.95</v>
      </c>
      <c r="H32" s="170">
        <v>15</v>
      </c>
      <c r="I32" s="169">
        <f>G32*H32</f>
        <v>4109.25</v>
      </c>
      <c r="J32" s="167">
        <v>0</v>
      </c>
      <c r="K32" s="167">
        <v>0</v>
      </c>
      <c r="L32" s="179"/>
      <c r="M32" s="179">
        <v>0</v>
      </c>
      <c r="N32" s="179">
        <v>0</v>
      </c>
      <c r="O32" s="167">
        <f>I32+J32+K32+L32+M32+N32</f>
        <v>4109.25</v>
      </c>
      <c r="P32" s="167">
        <v>325.68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f>P32+Q32+R32+S32+T32+U32</f>
        <v>325.68</v>
      </c>
      <c r="W32" s="167">
        <f>O32-V32</f>
        <v>3783.57</v>
      </c>
      <c r="X32" s="167">
        <v>0</v>
      </c>
      <c r="Y32" s="166">
        <f>W32-X32</f>
        <v>3783.57</v>
      </c>
      <c r="Z32" s="165"/>
    </row>
    <row r="33" spans="2:26" s="155" customFormat="1" ht="45" hidden="1" customHeight="1" x14ac:dyDescent="0.3">
      <c r="B33" s="175" t="s">
        <v>546</v>
      </c>
      <c r="C33" s="174"/>
      <c r="D33" s="173"/>
      <c r="E33" s="172">
        <v>1100</v>
      </c>
      <c r="F33" s="172">
        <v>1000</v>
      </c>
      <c r="G33" s="171">
        <v>273.95</v>
      </c>
      <c r="H33" s="180"/>
      <c r="I33" s="169">
        <f>G33*H33</f>
        <v>0</v>
      </c>
      <c r="J33" s="167">
        <v>0</v>
      </c>
      <c r="K33" s="167">
        <v>0</v>
      </c>
      <c r="L33" s="179"/>
      <c r="M33" s="179">
        <v>0</v>
      </c>
      <c r="N33" s="179">
        <v>0</v>
      </c>
      <c r="O33" s="167">
        <f>I33+J33+K33+L33+M33+N33</f>
        <v>0</v>
      </c>
      <c r="P33" s="167"/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f>P33+Q33+R33+S33+T33+U33</f>
        <v>0</v>
      </c>
      <c r="W33" s="167">
        <f>O33-V33</f>
        <v>0</v>
      </c>
      <c r="X33" s="167">
        <v>0</v>
      </c>
      <c r="Y33" s="166">
        <f>W33-X33</f>
        <v>0</v>
      </c>
      <c r="Z33" s="165"/>
    </row>
    <row r="34" spans="2:26" s="155" customFormat="1" ht="45" hidden="1" customHeight="1" x14ac:dyDescent="0.3">
      <c r="B34" s="175" t="s">
        <v>546</v>
      </c>
      <c r="C34" s="174"/>
      <c r="D34" s="181"/>
      <c r="E34" s="172">
        <v>1100</v>
      </c>
      <c r="F34" s="172">
        <v>1000</v>
      </c>
      <c r="G34" s="171">
        <v>273.95</v>
      </c>
      <c r="H34" s="180">
        <v>0</v>
      </c>
      <c r="I34" s="171">
        <f>G34*H34</f>
        <v>0</v>
      </c>
      <c r="J34" s="167">
        <v>0</v>
      </c>
      <c r="K34" s="167">
        <v>0</v>
      </c>
      <c r="L34" s="179">
        <v>0</v>
      </c>
      <c r="M34" s="179">
        <v>0</v>
      </c>
      <c r="N34" s="179">
        <v>0</v>
      </c>
      <c r="O34" s="167">
        <f>I34+J34+K34+L34+M34+N34</f>
        <v>0</v>
      </c>
      <c r="P34" s="167">
        <v>0</v>
      </c>
      <c r="Q34" s="167">
        <f>I34*1.1875%</f>
        <v>0</v>
      </c>
      <c r="R34" s="167">
        <v>0</v>
      </c>
      <c r="S34" s="166">
        <v>0</v>
      </c>
      <c r="T34" s="166">
        <v>0</v>
      </c>
      <c r="U34" s="166">
        <v>0</v>
      </c>
      <c r="V34" s="167">
        <f>P34+Q34+R34+S34+T34+U34</f>
        <v>0</v>
      </c>
      <c r="W34" s="166">
        <f>O34-V34</f>
        <v>0</v>
      </c>
      <c r="X34" s="166">
        <v>0</v>
      </c>
      <c r="Y34" s="166">
        <f>W34-X34</f>
        <v>0</v>
      </c>
      <c r="Z34" s="178"/>
    </row>
    <row r="35" spans="2:26" s="155" customFormat="1" ht="45" hidden="1" customHeight="1" x14ac:dyDescent="0.3">
      <c r="B35" s="175" t="s">
        <v>546</v>
      </c>
      <c r="C35" s="174"/>
      <c r="D35" s="181"/>
      <c r="E35" s="172">
        <v>1100</v>
      </c>
      <c r="F35" s="172">
        <v>1000</v>
      </c>
      <c r="G35" s="171">
        <v>273.95</v>
      </c>
      <c r="H35" s="180"/>
      <c r="I35" s="171">
        <f>G35*H35</f>
        <v>0</v>
      </c>
      <c r="J35" s="167">
        <v>0</v>
      </c>
      <c r="K35" s="167">
        <v>0</v>
      </c>
      <c r="L35" s="179">
        <v>0</v>
      </c>
      <c r="M35" s="179">
        <v>0</v>
      </c>
      <c r="N35" s="179">
        <v>0</v>
      </c>
      <c r="O35" s="167">
        <f>I35+J35+K35+L35+M35+N35</f>
        <v>0</v>
      </c>
      <c r="P35" s="167"/>
      <c r="Q35" s="167">
        <v>0</v>
      </c>
      <c r="R35" s="167">
        <v>0</v>
      </c>
      <c r="S35" s="166">
        <v>0</v>
      </c>
      <c r="T35" s="166">
        <v>0</v>
      </c>
      <c r="U35" s="166">
        <v>0</v>
      </c>
      <c r="V35" s="167">
        <f>P35+Q35+R35+S35+T35+U35</f>
        <v>0</v>
      </c>
      <c r="W35" s="166">
        <f>O35-V35</f>
        <v>0</v>
      </c>
      <c r="X35" s="166">
        <v>0</v>
      </c>
      <c r="Y35" s="166">
        <f>W35-X35</f>
        <v>0</v>
      </c>
      <c r="Z35" s="178"/>
    </row>
    <row r="36" spans="2:26" s="155" customFormat="1" ht="45" customHeight="1" x14ac:dyDescent="0.3">
      <c r="B36" s="175" t="s">
        <v>546</v>
      </c>
      <c r="C36" s="176"/>
      <c r="D36" s="181"/>
      <c r="E36" s="172">
        <v>1100</v>
      </c>
      <c r="F36" s="172">
        <v>1000</v>
      </c>
      <c r="G36" s="171">
        <v>273.95</v>
      </c>
      <c r="H36" s="180">
        <v>15</v>
      </c>
      <c r="I36" s="171">
        <f>G36*H36</f>
        <v>4109.25</v>
      </c>
      <c r="J36" s="167">
        <v>0</v>
      </c>
      <c r="K36" s="167">
        <v>0</v>
      </c>
      <c r="L36" s="179"/>
      <c r="M36" s="179">
        <v>0</v>
      </c>
      <c r="N36" s="179">
        <v>0</v>
      </c>
      <c r="O36" s="167">
        <f>I36+J36+K36+L36+M36+N36</f>
        <v>4109.25</v>
      </c>
      <c r="P36" s="167">
        <v>325.68</v>
      </c>
      <c r="Q36" s="167">
        <f>I36*1.1875%</f>
        <v>48.797343750000003</v>
      </c>
      <c r="R36" s="167">
        <v>0</v>
      </c>
      <c r="S36" s="166">
        <v>0</v>
      </c>
      <c r="T36" s="166">
        <v>0</v>
      </c>
      <c r="U36" s="166">
        <v>0</v>
      </c>
      <c r="V36" s="167">
        <f>P36+Q36+R36+S36+T36+U36</f>
        <v>374.47734374999999</v>
      </c>
      <c r="W36" s="166">
        <f>O36-V36</f>
        <v>3734.7726562500002</v>
      </c>
      <c r="X36" s="166">
        <v>0</v>
      </c>
      <c r="Y36" s="166">
        <f>W36-X36</f>
        <v>3734.7726562500002</v>
      </c>
      <c r="Z36" s="178"/>
    </row>
    <row r="37" spans="2:26" s="155" customFormat="1" ht="45" customHeight="1" x14ac:dyDescent="0.3">
      <c r="B37" s="175" t="s">
        <v>546</v>
      </c>
      <c r="C37" s="174"/>
      <c r="D37" s="181"/>
      <c r="E37" s="172">
        <v>1100</v>
      </c>
      <c r="F37" s="172">
        <v>1000</v>
      </c>
      <c r="G37" s="171">
        <v>273.95</v>
      </c>
      <c r="H37" s="180">
        <v>0</v>
      </c>
      <c r="I37" s="171">
        <f>G37*H37</f>
        <v>0</v>
      </c>
      <c r="J37" s="167">
        <v>0</v>
      </c>
      <c r="K37" s="167">
        <v>0</v>
      </c>
      <c r="L37" s="179">
        <v>0</v>
      </c>
      <c r="M37" s="179">
        <v>0</v>
      </c>
      <c r="N37" s="179">
        <v>0</v>
      </c>
      <c r="O37" s="167">
        <f>I37+J37+K37+L37+M37+N37</f>
        <v>0</v>
      </c>
      <c r="P37" s="167">
        <v>0</v>
      </c>
      <c r="Q37" s="167">
        <f>I37*1.1875%</f>
        <v>0</v>
      </c>
      <c r="R37" s="167">
        <v>0</v>
      </c>
      <c r="S37" s="166">
        <v>0</v>
      </c>
      <c r="T37" s="166">
        <v>0</v>
      </c>
      <c r="U37" s="166">
        <v>0</v>
      </c>
      <c r="V37" s="167">
        <f>P37+Q37+R37+S37+T37+U37</f>
        <v>0</v>
      </c>
      <c r="W37" s="166">
        <f>O37-V37</f>
        <v>0</v>
      </c>
      <c r="X37" s="166">
        <v>0</v>
      </c>
      <c r="Y37" s="166">
        <f>W37-X37</f>
        <v>0</v>
      </c>
      <c r="Z37" s="178"/>
    </row>
    <row r="38" spans="2:26" s="155" customFormat="1" ht="45" customHeight="1" x14ac:dyDescent="0.3">
      <c r="B38" s="175" t="s">
        <v>546</v>
      </c>
      <c r="C38" s="176"/>
      <c r="D38" s="181"/>
      <c r="E38" s="172">
        <v>1100</v>
      </c>
      <c r="F38" s="172">
        <v>1000</v>
      </c>
      <c r="G38" s="171">
        <v>273.95</v>
      </c>
      <c r="H38" s="180">
        <v>15</v>
      </c>
      <c r="I38" s="171">
        <f>G38*H38</f>
        <v>4109.25</v>
      </c>
      <c r="J38" s="167">
        <v>0</v>
      </c>
      <c r="K38" s="167">
        <v>0</v>
      </c>
      <c r="L38" s="179"/>
      <c r="M38" s="179">
        <v>0</v>
      </c>
      <c r="N38" s="179">
        <v>0</v>
      </c>
      <c r="O38" s="167">
        <f>I38+J38+K38+L38+M38+N38</f>
        <v>4109.25</v>
      </c>
      <c r="P38" s="167">
        <v>325.68</v>
      </c>
      <c r="Q38" s="167">
        <f>I38*1.1875%</f>
        <v>48.797343750000003</v>
      </c>
      <c r="R38" s="167">
        <v>0</v>
      </c>
      <c r="S38" s="166">
        <v>0</v>
      </c>
      <c r="T38" s="166">
        <v>0</v>
      </c>
      <c r="U38" s="166">
        <v>0</v>
      </c>
      <c r="V38" s="167">
        <f>P38+Q38+R38+S38+T38+U38</f>
        <v>374.47734374999999</v>
      </c>
      <c r="W38" s="166">
        <f>O38-V38</f>
        <v>3734.7726562500002</v>
      </c>
      <c r="X38" s="166">
        <v>0</v>
      </c>
      <c r="Y38" s="166">
        <f>W38-X38</f>
        <v>3734.7726562500002</v>
      </c>
      <c r="Z38" s="178"/>
    </row>
    <row r="39" spans="2:26" s="155" customFormat="1" ht="45" customHeight="1" x14ac:dyDescent="0.3">
      <c r="B39" s="175" t="s">
        <v>546</v>
      </c>
      <c r="C39" s="176"/>
      <c r="D39" s="181"/>
      <c r="E39" s="172">
        <v>1100</v>
      </c>
      <c r="F39" s="172">
        <v>1000</v>
      </c>
      <c r="G39" s="171">
        <v>273.95</v>
      </c>
      <c r="H39" s="180">
        <v>15</v>
      </c>
      <c r="I39" s="171">
        <f>G39*H39</f>
        <v>4109.25</v>
      </c>
      <c r="J39" s="167">
        <v>0</v>
      </c>
      <c r="K39" s="167">
        <v>0</v>
      </c>
      <c r="L39" s="179">
        <v>0</v>
      </c>
      <c r="M39" s="179">
        <v>0</v>
      </c>
      <c r="N39" s="179">
        <v>0</v>
      </c>
      <c r="O39" s="167">
        <f>I39+J39+K39+L39+M39+N39</f>
        <v>4109.25</v>
      </c>
      <c r="P39" s="167">
        <v>325.68</v>
      </c>
      <c r="Q39" s="167">
        <f>I39*1.1875%</f>
        <v>48.797343750000003</v>
      </c>
      <c r="R39" s="167">
        <v>0</v>
      </c>
      <c r="S39" s="166">
        <v>0</v>
      </c>
      <c r="T39" s="166">
        <v>0</v>
      </c>
      <c r="U39" s="166">
        <v>0</v>
      </c>
      <c r="V39" s="167">
        <f>P39+Q39+R39+S39+T39+U39</f>
        <v>374.47734374999999</v>
      </c>
      <c r="W39" s="166">
        <f>O39-V39</f>
        <v>3734.7726562500002</v>
      </c>
      <c r="X39" s="166">
        <v>0</v>
      </c>
      <c r="Y39" s="166">
        <f>W39-X39</f>
        <v>3734.7726562500002</v>
      </c>
      <c r="Z39" s="178"/>
    </row>
    <row r="40" spans="2:26" s="155" customFormat="1" ht="45" customHeight="1" x14ac:dyDescent="0.3">
      <c r="B40" s="177" t="s">
        <v>546</v>
      </c>
      <c r="C40" s="176"/>
      <c r="D40" s="173"/>
      <c r="E40" s="172">
        <v>1100</v>
      </c>
      <c r="F40" s="172">
        <v>1000</v>
      </c>
      <c r="G40" s="171">
        <v>273.95</v>
      </c>
      <c r="H40" s="170">
        <v>15</v>
      </c>
      <c r="I40" s="169">
        <f>G40*H40</f>
        <v>4109.25</v>
      </c>
      <c r="J40" s="167">
        <v>0</v>
      </c>
      <c r="K40" s="167">
        <v>0</v>
      </c>
      <c r="L40" s="168"/>
      <c r="M40" s="168">
        <v>0</v>
      </c>
      <c r="N40" s="168">
        <v>0</v>
      </c>
      <c r="O40" s="167">
        <f>I40+J40+K40+L40+M40+N40</f>
        <v>4109.25</v>
      </c>
      <c r="P40" s="167">
        <v>325.68</v>
      </c>
      <c r="Q40" s="167">
        <f>I40*1.1875%</f>
        <v>48.797343750000003</v>
      </c>
      <c r="R40" s="167">
        <v>0</v>
      </c>
      <c r="S40" s="167">
        <v>0</v>
      </c>
      <c r="T40" s="167">
        <v>0</v>
      </c>
      <c r="U40" s="167">
        <v>0</v>
      </c>
      <c r="V40" s="167">
        <f>P40+Q40+R40+S40+T40+U40</f>
        <v>374.47734374999999</v>
      </c>
      <c r="W40" s="167">
        <f>O40-V40</f>
        <v>3734.7726562500002</v>
      </c>
      <c r="X40" s="167"/>
      <c r="Y40" s="166">
        <f>W40-X40</f>
        <v>3734.7726562500002</v>
      </c>
      <c r="Z40" s="165"/>
    </row>
    <row r="41" spans="2:26" s="155" customFormat="1" ht="45" customHeight="1" x14ac:dyDescent="0.3">
      <c r="B41" s="175" t="s">
        <v>546</v>
      </c>
      <c r="C41" s="176"/>
      <c r="D41" s="173"/>
      <c r="E41" s="172">
        <v>1100</v>
      </c>
      <c r="F41" s="172">
        <v>1000</v>
      </c>
      <c r="G41" s="171">
        <v>273.95</v>
      </c>
      <c r="H41" s="170">
        <v>15</v>
      </c>
      <c r="I41" s="169">
        <f>G41*H41</f>
        <v>4109.25</v>
      </c>
      <c r="J41" s="167">
        <v>0</v>
      </c>
      <c r="K41" s="167">
        <v>0</v>
      </c>
      <c r="L41" s="168"/>
      <c r="M41" s="168">
        <v>0</v>
      </c>
      <c r="N41" s="168">
        <v>0</v>
      </c>
      <c r="O41" s="167">
        <f>I41+J41+K41+L41+M41+N41</f>
        <v>4109.25</v>
      </c>
      <c r="P41" s="167">
        <v>325.68</v>
      </c>
      <c r="Q41" s="167">
        <f>I41*1.1875%</f>
        <v>48.797343750000003</v>
      </c>
      <c r="R41" s="167">
        <v>0</v>
      </c>
      <c r="S41" s="167">
        <v>0</v>
      </c>
      <c r="T41" s="167">
        <v>0</v>
      </c>
      <c r="U41" s="167">
        <v>0</v>
      </c>
      <c r="V41" s="167">
        <f>P41+Q41+R41+S41+T41+U41</f>
        <v>374.47734374999999</v>
      </c>
      <c r="W41" s="167">
        <f>O41-V41</f>
        <v>3734.7726562500002</v>
      </c>
      <c r="X41" s="167"/>
      <c r="Y41" s="166">
        <f>W41-X41</f>
        <v>3734.7726562500002</v>
      </c>
      <c r="Z41" s="165"/>
    </row>
    <row r="42" spans="2:26" s="155" customFormat="1" ht="45" customHeight="1" x14ac:dyDescent="0.3">
      <c r="B42" s="175" t="s">
        <v>546</v>
      </c>
      <c r="C42" s="174"/>
      <c r="D42" s="173"/>
      <c r="E42" s="172">
        <v>1100</v>
      </c>
      <c r="F42" s="172">
        <v>1000</v>
      </c>
      <c r="G42" s="171">
        <v>273.95</v>
      </c>
      <c r="H42" s="170"/>
      <c r="I42" s="169">
        <f>G42*H42</f>
        <v>0</v>
      </c>
      <c r="J42" s="167">
        <v>0</v>
      </c>
      <c r="K42" s="167">
        <v>0</v>
      </c>
      <c r="L42" s="168"/>
      <c r="M42" s="168">
        <v>0</v>
      </c>
      <c r="N42" s="168">
        <v>0</v>
      </c>
      <c r="O42" s="167">
        <f>I42+J42+K42+L42+M42+N42</f>
        <v>0</v>
      </c>
      <c r="P42" s="167"/>
      <c r="Q42" s="167"/>
      <c r="R42" s="167">
        <v>0</v>
      </c>
      <c r="S42" s="167">
        <v>0</v>
      </c>
      <c r="T42" s="167">
        <v>0</v>
      </c>
      <c r="U42" s="167">
        <v>0</v>
      </c>
      <c r="V42" s="167">
        <f>P42+Q42+R42+S42+T42+U42</f>
        <v>0</v>
      </c>
      <c r="W42" s="167">
        <f>O42-V42</f>
        <v>0</v>
      </c>
      <c r="X42" s="167"/>
      <c r="Y42" s="166">
        <f>W42-X42</f>
        <v>0</v>
      </c>
      <c r="Z42" s="165"/>
    </row>
    <row r="43" spans="2:26" s="155" customFormat="1" ht="45" customHeight="1" thickBot="1" x14ac:dyDescent="0.35">
      <c r="B43" s="175" t="s">
        <v>546</v>
      </c>
      <c r="C43" s="176"/>
      <c r="D43" s="173"/>
      <c r="E43" s="172">
        <v>1100</v>
      </c>
      <c r="F43" s="172">
        <v>1000</v>
      </c>
      <c r="G43" s="171">
        <v>273.95</v>
      </c>
      <c r="H43" s="170">
        <v>15</v>
      </c>
      <c r="I43" s="169">
        <f>G43*H43</f>
        <v>4109.25</v>
      </c>
      <c r="J43" s="167">
        <v>0</v>
      </c>
      <c r="K43" s="167">
        <v>0</v>
      </c>
      <c r="L43" s="168"/>
      <c r="M43" s="168">
        <v>0</v>
      </c>
      <c r="N43" s="168">
        <v>0</v>
      </c>
      <c r="O43" s="167">
        <f>I43+J43+K43+L43+M43+N43</f>
        <v>4109.25</v>
      </c>
      <c r="P43" s="167">
        <v>325.68</v>
      </c>
      <c r="Q43" s="167">
        <f>I43*1.1875%</f>
        <v>48.797343750000003</v>
      </c>
      <c r="R43" s="167">
        <v>0</v>
      </c>
      <c r="S43" s="167">
        <v>0</v>
      </c>
      <c r="T43" s="167">
        <v>0</v>
      </c>
      <c r="U43" s="167">
        <v>0</v>
      </c>
      <c r="V43" s="167">
        <f>P43+Q43+R43+S43+T43+U43</f>
        <v>374.47734374999999</v>
      </c>
      <c r="W43" s="167">
        <f>O43-V43</f>
        <v>3734.7726562500002</v>
      </c>
      <c r="X43" s="167"/>
      <c r="Y43" s="166">
        <f>W43-X43</f>
        <v>3734.7726562500002</v>
      </c>
      <c r="Z43" s="165"/>
    </row>
    <row r="44" spans="2:26" s="155" customFormat="1" ht="45" hidden="1" customHeight="1" thickBot="1" x14ac:dyDescent="0.35">
      <c r="B44" s="175" t="s">
        <v>546</v>
      </c>
      <c r="C44" s="174"/>
      <c r="D44" s="173"/>
      <c r="E44" s="172">
        <v>1100</v>
      </c>
      <c r="F44" s="172">
        <v>1000</v>
      </c>
      <c r="G44" s="171">
        <v>273.95</v>
      </c>
      <c r="H44" s="170"/>
      <c r="I44" s="169">
        <f>G44*H44</f>
        <v>0</v>
      </c>
      <c r="J44" s="167">
        <v>0</v>
      </c>
      <c r="K44" s="167">
        <v>0</v>
      </c>
      <c r="L44" s="168"/>
      <c r="M44" s="168">
        <v>0</v>
      </c>
      <c r="N44" s="168">
        <v>0</v>
      </c>
      <c r="O44" s="167">
        <f>I44+J44+K44+L44+M44+N44</f>
        <v>0</v>
      </c>
      <c r="P44" s="167"/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7">
        <f>P44+Q44+R44+S44+T44+U44</f>
        <v>0</v>
      </c>
      <c r="W44" s="167">
        <f>O44-V44</f>
        <v>0</v>
      </c>
      <c r="X44" s="167"/>
      <c r="Y44" s="166">
        <f>W44-X44</f>
        <v>0</v>
      </c>
      <c r="Z44" s="165"/>
    </row>
    <row r="45" spans="2:26" s="155" customFormat="1" ht="65.099999999999994" customHeight="1" thickBot="1" x14ac:dyDescent="0.35">
      <c r="C45" s="156"/>
      <c r="D45" s="156"/>
      <c r="E45" s="156"/>
      <c r="F45" s="156"/>
      <c r="G45" s="156"/>
      <c r="H45" s="156"/>
      <c r="I45" s="164" t="s">
        <v>545</v>
      </c>
      <c r="J45" s="163" t="s">
        <v>529</v>
      </c>
      <c r="K45" s="163" t="s">
        <v>544</v>
      </c>
      <c r="L45" s="163" t="s">
        <v>543</v>
      </c>
      <c r="M45" s="163" t="s">
        <v>542</v>
      </c>
      <c r="N45" s="163" t="s">
        <v>541</v>
      </c>
      <c r="O45" s="162" t="s">
        <v>3</v>
      </c>
      <c r="P45" s="160" t="s">
        <v>7</v>
      </c>
      <c r="Q45" s="161" t="s">
        <v>6</v>
      </c>
      <c r="R45" s="160" t="s">
        <v>540</v>
      </c>
      <c r="S45" s="160" t="s">
        <v>539</v>
      </c>
      <c r="T45" s="160" t="s">
        <v>538</v>
      </c>
      <c r="U45" s="160" t="s">
        <v>537</v>
      </c>
      <c r="V45" s="159" t="s">
        <v>3</v>
      </c>
      <c r="W45" s="158" t="s">
        <v>3</v>
      </c>
      <c r="X45" s="157" t="s">
        <v>536</v>
      </c>
      <c r="Y45" s="145" t="s">
        <v>535</v>
      </c>
      <c r="Z45" s="156"/>
    </row>
    <row r="46" spans="2:26" ht="47.4" thickBot="1" x14ac:dyDescent="0.35">
      <c r="C46" s="142"/>
      <c r="D46" s="142"/>
      <c r="E46" s="142"/>
      <c r="F46" s="142"/>
      <c r="G46" s="142"/>
      <c r="H46" s="142"/>
      <c r="I46" s="154"/>
      <c r="J46" s="153" t="s">
        <v>534</v>
      </c>
      <c r="K46" s="153" t="s">
        <v>533</v>
      </c>
      <c r="L46" s="153" t="s">
        <v>532</v>
      </c>
      <c r="M46" s="153" t="s">
        <v>531</v>
      </c>
      <c r="N46" s="153" t="s">
        <v>530</v>
      </c>
      <c r="O46" s="152"/>
      <c r="P46" s="151"/>
      <c r="Q46" s="150"/>
      <c r="R46" s="149" t="s">
        <v>529</v>
      </c>
      <c r="S46" s="149" t="s">
        <v>528</v>
      </c>
      <c r="T46" s="149" t="s">
        <v>527</v>
      </c>
      <c r="U46" s="149" t="s">
        <v>526</v>
      </c>
      <c r="V46" s="148"/>
      <c r="W46" s="147" t="s">
        <v>525</v>
      </c>
      <c r="X46" s="146" t="s">
        <v>524</v>
      </c>
      <c r="Y46" s="145" t="s">
        <v>523</v>
      </c>
      <c r="Z46" s="142"/>
    </row>
    <row r="47" spans="2:26" ht="32.25" customHeight="1" thickBot="1" x14ac:dyDescent="0.35">
      <c r="C47" s="144"/>
      <c r="D47" s="142"/>
      <c r="E47" s="142"/>
      <c r="F47" s="142"/>
      <c r="G47" s="142"/>
      <c r="H47" s="142"/>
      <c r="I47" s="143">
        <f>SUM(I7:I43)</f>
        <v>106490.55</v>
      </c>
      <c r="J47" s="143">
        <f>SUM(J7:J43)</f>
        <v>0</v>
      </c>
      <c r="K47" s="143">
        <f>SUM(K7:K43)</f>
        <v>0</v>
      </c>
      <c r="L47" s="143">
        <f>SUM(L7:L43)</f>
        <v>0</v>
      </c>
      <c r="M47" s="143">
        <f>SUM(M7:M43)</f>
        <v>0</v>
      </c>
      <c r="N47" s="143">
        <f>SUM(N7:N43)</f>
        <v>0</v>
      </c>
      <c r="O47" s="143">
        <f>SUM(O7:O43)</f>
        <v>106490.55</v>
      </c>
      <c r="P47" s="143">
        <f>SUM(P7:P43)</f>
        <v>10170.560000000005</v>
      </c>
      <c r="Q47" s="143">
        <f>SUM(Q7:Q43)</f>
        <v>1118.5003124999998</v>
      </c>
      <c r="R47" s="143">
        <f>SUM(R7:R43)</f>
        <v>0</v>
      </c>
      <c r="S47" s="143">
        <f>SUM(S7:S43)</f>
        <v>0</v>
      </c>
      <c r="T47" s="143">
        <f>SUM(T7:T43)</f>
        <v>0</v>
      </c>
      <c r="U47" s="143">
        <f>SUM(U7:U43)</f>
        <v>0</v>
      </c>
      <c r="V47" s="143">
        <f>SUM(V7:V43)</f>
        <v>11289.060312500003</v>
      </c>
      <c r="W47" s="143">
        <f>SUM(W7:W43)</f>
        <v>95201.489687500056</v>
      </c>
      <c r="X47" s="143">
        <f>SUM(X7:X43)</f>
        <v>327.67200000000003</v>
      </c>
      <c r="Y47" s="143">
        <f>SUM(Y7:Y43)</f>
        <v>94873.81768750005</v>
      </c>
      <c r="Z47" s="142"/>
    </row>
  </sheetData>
  <mergeCells count="17">
    <mergeCell ref="I45:I46"/>
    <mergeCell ref="O45:O46"/>
    <mergeCell ref="B3:B5"/>
    <mergeCell ref="C3:C5"/>
    <mergeCell ref="H4:H5"/>
    <mergeCell ref="D3:D5"/>
    <mergeCell ref="E3:O3"/>
    <mergeCell ref="Q45:Q46"/>
    <mergeCell ref="V45:V46"/>
    <mergeCell ref="V4:V5"/>
    <mergeCell ref="Z3:Z5"/>
    <mergeCell ref="E4:E5"/>
    <mergeCell ref="F4:F5"/>
    <mergeCell ref="I4:I5"/>
    <mergeCell ref="O4:O5"/>
    <mergeCell ref="Q4:Q5"/>
    <mergeCell ref="P3:U3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&amp;CMUNICIPIO DE TECALITLAN JALISCO
PORTAL VICTORIA NO. 9   RFC: MTE871101HLA     TEL: 371 41 801 69
NOMINA GENERAL SEGURIDAD PUBLICA DEL 16 AL 31 DE OCTUBRE DEL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6"/>
  <sheetViews>
    <sheetView tabSelected="1" view="pageLayout" zoomScale="80" zoomScaleNormal="55" zoomScalePageLayoutView="80" workbookViewId="0">
      <selection activeCell="N282" sqref="N282"/>
    </sheetView>
  </sheetViews>
  <sheetFormatPr baseColWidth="10" defaultRowHeight="14.4" x14ac:dyDescent="0.3"/>
  <cols>
    <col min="1" max="1" width="5" customWidth="1"/>
    <col min="2" max="2" width="24" customWidth="1"/>
    <col min="3" max="3" width="30.88671875" customWidth="1"/>
    <col min="4" max="6" width="0" hidden="1" customWidth="1"/>
    <col min="7" max="8" width="14" bestFit="1" customWidth="1"/>
    <col min="9" max="9" width="18.88671875" bestFit="1" customWidth="1"/>
    <col min="10" max="13" width="11.109375" hidden="1" customWidth="1"/>
    <col min="14" max="14" width="11.109375" bestFit="1" customWidth="1"/>
    <col min="15" max="15" width="18.88671875" bestFit="1" customWidth="1"/>
    <col min="16" max="16" width="20" customWidth="1"/>
    <col min="17" max="17" width="14.109375" bestFit="1" customWidth="1"/>
    <col min="18" max="19" width="11.109375" hidden="1" customWidth="1"/>
    <col min="20" max="20" width="12.109375" hidden="1" customWidth="1"/>
    <col min="21" max="21" width="11.109375" hidden="1" customWidth="1"/>
    <col min="22" max="22" width="18.109375" customWidth="1"/>
    <col min="23" max="23" width="18.88671875" bestFit="1" customWidth="1"/>
    <col min="24" max="24" width="12.33203125" customWidth="1"/>
    <col min="25" max="25" width="18.109375" customWidth="1"/>
    <col min="26" max="26" width="41.5546875" customWidth="1"/>
  </cols>
  <sheetData>
    <row r="2" spans="1:26" ht="17.399999999999999" x14ac:dyDescent="0.3">
      <c r="I2" s="310" t="s">
        <v>581</v>
      </c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</row>
    <row r="3" spans="1:26" ht="17.399999999999999" x14ac:dyDescent="0.3">
      <c r="I3" s="310" t="s">
        <v>580</v>
      </c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</row>
    <row r="4" spans="1:26" ht="17.399999999999999" x14ac:dyDescent="0.3">
      <c r="I4" s="310" t="s">
        <v>579</v>
      </c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</row>
    <row r="5" spans="1:26" ht="15" thickBot="1" x14ac:dyDescent="0.35"/>
    <row r="6" spans="1:26" ht="41.25" customHeight="1" thickBot="1" x14ac:dyDescent="0.35">
      <c r="A6" s="213"/>
      <c r="B6" s="309" t="s">
        <v>332</v>
      </c>
      <c r="C6" s="308" t="s">
        <v>331</v>
      </c>
      <c r="D6" s="241" t="s">
        <v>559</v>
      </c>
      <c r="E6" s="307" t="s">
        <v>522</v>
      </c>
      <c r="F6" s="306"/>
      <c r="G6" s="306"/>
      <c r="H6" s="306"/>
      <c r="I6" s="306"/>
      <c r="J6" s="306"/>
      <c r="K6" s="306"/>
      <c r="L6" s="306"/>
      <c r="M6" s="306"/>
      <c r="N6" s="306"/>
      <c r="O6" s="305"/>
      <c r="P6" s="208" t="s">
        <v>558</v>
      </c>
      <c r="Q6" s="207"/>
      <c r="R6" s="207"/>
      <c r="S6" s="207"/>
      <c r="T6" s="207"/>
      <c r="U6" s="206"/>
      <c r="V6" s="304"/>
      <c r="W6" s="304"/>
      <c r="X6" s="303"/>
      <c r="Y6" s="302"/>
      <c r="Z6" s="301" t="s">
        <v>328</v>
      </c>
    </row>
    <row r="7" spans="1:26" ht="31.2" x14ac:dyDescent="0.3">
      <c r="A7" s="213"/>
      <c r="B7" s="300"/>
      <c r="C7" s="299"/>
      <c r="D7" s="298"/>
      <c r="E7" s="297" t="s">
        <v>557</v>
      </c>
      <c r="F7" s="297" t="s">
        <v>556</v>
      </c>
      <c r="G7" s="296" t="s">
        <v>555</v>
      </c>
      <c r="H7" s="295" t="s">
        <v>578</v>
      </c>
      <c r="I7" s="244" t="s">
        <v>545</v>
      </c>
      <c r="J7" s="243" t="s">
        <v>562</v>
      </c>
      <c r="K7" s="242" t="s">
        <v>529</v>
      </c>
      <c r="L7" s="242" t="s">
        <v>543</v>
      </c>
      <c r="M7" s="242" t="s">
        <v>542</v>
      </c>
      <c r="N7" s="242" t="s">
        <v>541</v>
      </c>
      <c r="O7" s="241" t="s">
        <v>3</v>
      </c>
      <c r="P7" s="239" t="s">
        <v>561</v>
      </c>
      <c r="Q7" s="240" t="s">
        <v>6</v>
      </c>
      <c r="R7" s="239" t="s">
        <v>540</v>
      </c>
      <c r="S7" s="239" t="s">
        <v>539</v>
      </c>
      <c r="T7" s="239" t="s">
        <v>538</v>
      </c>
      <c r="U7" s="239" t="s">
        <v>537</v>
      </c>
      <c r="V7" s="238" t="s">
        <v>3</v>
      </c>
      <c r="W7" s="237" t="s">
        <v>3</v>
      </c>
      <c r="X7" s="236" t="s">
        <v>536</v>
      </c>
      <c r="Y7" s="235" t="s">
        <v>535</v>
      </c>
      <c r="Z7" s="294"/>
    </row>
    <row r="8" spans="1:26" ht="31.8" thickBot="1" x14ac:dyDescent="0.35">
      <c r="A8" s="213"/>
      <c r="B8" s="293"/>
      <c r="C8" s="292"/>
      <c r="D8" s="285"/>
      <c r="E8" s="291"/>
      <c r="F8" s="291"/>
      <c r="G8" s="290" t="s">
        <v>554</v>
      </c>
      <c r="H8" s="289" t="s">
        <v>577</v>
      </c>
      <c r="I8" s="288"/>
      <c r="J8" s="287"/>
      <c r="K8" s="286" t="s">
        <v>534</v>
      </c>
      <c r="L8" s="286" t="s">
        <v>532</v>
      </c>
      <c r="M8" s="286" t="s">
        <v>553</v>
      </c>
      <c r="N8" s="286" t="s">
        <v>530</v>
      </c>
      <c r="O8" s="285"/>
      <c r="P8" s="284">
        <v>1</v>
      </c>
      <c r="Q8" s="283"/>
      <c r="R8" s="282" t="s">
        <v>529</v>
      </c>
      <c r="S8" s="282" t="s">
        <v>528</v>
      </c>
      <c r="T8" s="282" t="s">
        <v>527</v>
      </c>
      <c r="U8" s="282" t="s">
        <v>526</v>
      </c>
      <c r="V8" s="281"/>
      <c r="W8" s="280" t="s">
        <v>525</v>
      </c>
      <c r="X8" s="279" t="s">
        <v>560</v>
      </c>
      <c r="Y8" s="278" t="s">
        <v>523</v>
      </c>
      <c r="Z8" s="277"/>
    </row>
    <row r="9" spans="1:26" ht="18" customHeight="1" x14ac:dyDescent="0.3">
      <c r="A9" s="213"/>
      <c r="B9" s="276"/>
      <c r="C9" s="213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</row>
    <row r="10" spans="1:26" s="247" customFormat="1" ht="45" customHeight="1" x14ac:dyDescent="0.3">
      <c r="A10" s="258"/>
      <c r="B10" s="274" t="s">
        <v>576</v>
      </c>
      <c r="C10" s="267" t="s">
        <v>575</v>
      </c>
      <c r="D10" s="248"/>
      <c r="E10" s="259"/>
      <c r="F10" s="259"/>
      <c r="G10" s="273">
        <v>348.03</v>
      </c>
      <c r="H10" s="265">
        <v>15</v>
      </c>
      <c r="I10" s="272">
        <f>G10*H10</f>
        <v>5220.45</v>
      </c>
      <c r="J10" s="262">
        <v>0</v>
      </c>
      <c r="K10" s="263">
        <v>0</v>
      </c>
      <c r="L10" s="262">
        <v>0</v>
      </c>
      <c r="M10" s="271">
        <v>0</v>
      </c>
      <c r="N10" s="271">
        <v>0</v>
      </c>
      <c r="O10" s="262">
        <f>I10+J10+K10+L10+M10+N10</f>
        <v>5220.45</v>
      </c>
      <c r="P10" s="262">
        <v>501.09</v>
      </c>
      <c r="Q10" s="262">
        <f>I10*1.1875%</f>
        <v>61.992843749999999</v>
      </c>
      <c r="R10" s="262">
        <v>0</v>
      </c>
      <c r="S10" s="262">
        <v>0</v>
      </c>
      <c r="T10" s="262">
        <v>0</v>
      </c>
      <c r="U10" s="262">
        <v>0</v>
      </c>
      <c r="V10" s="262">
        <f>P10+Q10+R10+S10+T10+U10</f>
        <v>563.08284374999994</v>
      </c>
      <c r="W10" s="262">
        <f>O10-V10</f>
        <v>4657.3671562500003</v>
      </c>
      <c r="X10" s="262"/>
      <c r="Y10" s="271">
        <f>W10-X10</f>
        <v>4657.3671562500003</v>
      </c>
      <c r="Z10" s="248"/>
    </row>
    <row r="11" spans="1:26" s="247" customFormat="1" ht="45" customHeight="1" x14ac:dyDescent="0.3">
      <c r="A11" s="258"/>
      <c r="B11" s="257" t="s">
        <v>564</v>
      </c>
      <c r="C11" s="267" t="s">
        <v>574</v>
      </c>
      <c r="D11" s="248"/>
      <c r="E11" s="259"/>
      <c r="F11" s="259"/>
      <c r="G11" s="266">
        <v>214.05</v>
      </c>
      <c r="H11" s="265">
        <v>15</v>
      </c>
      <c r="I11" s="264">
        <f>G11*H11</f>
        <v>3210.75</v>
      </c>
      <c r="J11" s="261">
        <v>0</v>
      </c>
      <c r="K11" s="263">
        <v>0</v>
      </c>
      <c r="L11" s="261">
        <v>0</v>
      </c>
      <c r="M11" s="262">
        <f>E11*1.1875%</f>
        <v>0</v>
      </c>
      <c r="N11" s="260">
        <v>0</v>
      </c>
      <c r="O11" s="261">
        <f>I11+J11+K11+L11+M11+N11</f>
        <v>3210.75</v>
      </c>
      <c r="P11" s="261">
        <v>102.83</v>
      </c>
      <c r="Q11" s="262">
        <f>I11*1.1875%</f>
        <v>38.127656250000001</v>
      </c>
      <c r="R11" s="261">
        <v>0</v>
      </c>
      <c r="S11" s="261">
        <v>0</v>
      </c>
      <c r="T11" s="261">
        <v>0</v>
      </c>
      <c r="U11" s="261">
        <v>0</v>
      </c>
      <c r="V11" s="261">
        <f>P11+Q11+R11+S11+T11+U11</f>
        <v>140.95765625000001</v>
      </c>
      <c r="W11" s="261">
        <f>O11-V11</f>
        <v>3069.7923437499999</v>
      </c>
      <c r="X11" s="261">
        <v>0</v>
      </c>
      <c r="Y11" s="260">
        <f>W11-X11</f>
        <v>3069.7923437499999</v>
      </c>
      <c r="Z11" s="248"/>
    </row>
    <row r="12" spans="1:26" s="247" customFormat="1" ht="45" customHeight="1" x14ac:dyDescent="0.3">
      <c r="A12" s="258"/>
      <c r="B12" s="257" t="s">
        <v>564</v>
      </c>
      <c r="C12" s="267"/>
      <c r="D12" s="259"/>
      <c r="E12" s="248"/>
      <c r="F12" s="248"/>
      <c r="G12" s="269">
        <v>348.03</v>
      </c>
      <c r="H12" s="265">
        <v>0</v>
      </c>
      <c r="I12" s="264">
        <f>G12*H12</f>
        <v>0</v>
      </c>
      <c r="J12" s="250">
        <v>0</v>
      </c>
      <c r="K12" s="263">
        <v>0</v>
      </c>
      <c r="L12" s="250">
        <v>0</v>
      </c>
      <c r="M12" s="261">
        <v>0</v>
      </c>
      <c r="N12" s="261">
        <v>0</v>
      </c>
      <c r="O12" s="261">
        <f>I12+J12+K12+L12+M12+N12</f>
        <v>0</v>
      </c>
      <c r="P12" s="250"/>
      <c r="Q12" s="262">
        <f>I12*1.1875%</f>
        <v>0</v>
      </c>
      <c r="R12" s="261">
        <v>0</v>
      </c>
      <c r="S12" s="261">
        <v>0</v>
      </c>
      <c r="T12" s="261">
        <v>0</v>
      </c>
      <c r="U12" s="261">
        <v>0</v>
      </c>
      <c r="V12" s="261">
        <f>P12+Q12+R12+S12+T12+U12</f>
        <v>0</v>
      </c>
      <c r="W12" s="261">
        <f>O12-V12</f>
        <v>0</v>
      </c>
      <c r="X12" s="261">
        <v>0</v>
      </c>
      <c r="Y12" s="260">
        <f>W12-X12</f>
        <v>0</v>
      </c>
      <c r="Z12" s="259"/>
    </row>
    <row r="13" spans="1:26" s="247" customFormat="1" ht="45" customHeight="1" x14ac:dyDescent="0.3">
      <c r="A13" s="258"/>
      <c r="B13" s="257" t="s">
        <v>564</v>
      </c>
      <c r="C13" s="270" t="s">
        <v>573</v>
      </c>
      <c r="D13" s="259"/>
      <c r="E13" s="248"/>
      <c r="F13" s="248"/>
      <c r="G13" s="269">
        <v>214.05</v>
      </c>
      <c r="H13" s="265">
        <v>15</v>
      </c>
      <c r="I13" s="264">
        <f>G13*H13</f>
        <v>3210.75</v>
      </c>
      <c r="J13" s="250">
        <v>0</v>
      </c>
      <c r="K13" s="263">
        <v>0</v>
      </c>
      <c r="L13" s="250">
        <v>0</v>
      </c>
      <c r="M13" s="261">
        <v>0</v>
      </c>
      <c r="N13" s="261">
        <v>0</v>
      </c>
      <c r="O13" s="261">
        <f>I13+J13+K13+L13+M13+N13</f>
        <v>3210.75</v>
      </c>
      <c r="P13" s="250">
        <v>102.83</v>
      </c>
      <c r="Q13" s="262">
        <f>I13*1.1875%</f>
        <v>38.127656250000001</v>
      </c>
      <c r="R13" s="261">
        <v>0</v>
      </c>
      <c r="S13" s="261">
        <v>0</v>
      </c>
      <c r="T13" s="261">
        <v>0</v>
      </c>
      <c r="U13" s="261"/>
      <c r="V13" s="261">
        <f>P13+Q13+R13+S13+T13+U13</f>
        <v>140.95765625000001</v>
      </c>
      <c r="W13" s="261">
        <f>O13-V13</f>
        <v>3069.7923437499999</v>
      </c>
      <c r="X13" s="261">
        <v>0</v>
      </c>
      <c r="Y13" s="260">
        <f>W13-X13</f>
        <v>3069.7923437499999</v>
      </c>
      <c r="Z13" s="259"/>
    </row>
    <row r="14" spans="1:26" s="247" customFormat="1" ht="45" customHeight="1" x14ac:dyDescent="0.3">
      <c r="A14" s="258"/>
      <c r="B14" s="257" t="s">
        <v>564</v>
      </c>
      <c r="C14" s="270" t="s">
        <v>572</v>
      </c>
      <c r="D14" s="259"/>
      <c r="E14" s="248"/>
      <c r="F14" s="248"/>
      <c r="G14" s="269">
        <v>285.86</v>
      </c>
      <c r="H14" s="265">
        <v>15</v>
      </c>
      <c r="I14" s="264">
        <f>G14*H14</f>
        <v>4287.9000000000005</v>
      </c>
      <c r="J14" s="250">
        <v>0</v>
      </c>
      <c r="K14" s="263">
        <v>0</v>
      </c>
      <c r="L14" s="250">
        <v>0</v>
      </c>
      <c r="M14" s="261">
        <v>0</v>
      </c>
      <c r="N14" s="261">
        <v>0</v>
      </c>
      <c r="O14" s="261">
        <f>I14+J14+K14+L14+M14+N14</f>
        <v>4287.9000000000005</v>
      </c>
      <c r="P14" s="250">
        <v>346.65</v>
      </c>
      <c r="Q14" s="262">
        <f>I14*1.1875%</f>
        <v>50.918812500000008</v>
      </c>
      <c r="R14" s="261">
        <v>0</v>
      </c>
      <c r="S14" s="261">
        <v>0</v>
      </c>
      <c r="T14" s="261">
        <v>0</v>
      </c>
      <c r="U14" s="261">
        <v>0</v>
      </c>
      <c r="V14" s="261">
        <f>P14+Q14+R14+S14+T14+U14</f>
        <v>397.56881249999998</v>
      </c>
      <c r="W14" s="261">
        <f>O14-V14</f>
        <v>3890.3311875000004</v>
      </c>
      <c r="X14" s="261"/>
      <c r="Y14" s="260">
        <f>W14-X14</f>
        <v>3890.3311875000004</v>
      </c>
      <c r="Z14" s="259"/>
    </row>
    <row r="15" spans="1:26" s="247" customFormat="1" ht="45" customHeight="1" x14ac:dyDescent="0.3">
      <c r="A15" s="258"/>
      <c r="B15" s="257" t="s">
        <v>564</v>
      </c>
      <c r="C15" s="270" t="s">
        <v>571</v>
      </c>
      <c r="D15" s="259"/>
      <c r="E15" s="248"/>
      <c r="F15" s="248"/>
      <c r="G15" s="269">
        <v>214.05</v>
      </c>
      <c r="H15" s="265">
        <v>15</v>
      </c>
      <c r="I15" s="264">
        <f>G15*H15</f>
        <v>3210.75</v>
      </c>
      <c r="J15" s="250">
        <v>0</v>
      </c>
      <c r="K15" s="263">
        <v>0</v>
      </c>
      <c r="L15" s="250">
        <v>0</v>
      </c>
      <c r="M15" s="261">
        <v>0</v>
      </c>
      <c r="N15" s="261">
        <v>0</v>
      </c>
      <c r="O15" s="261">
        <f>I15+J15+K15+L15+M15+N15</f>
        <v>3210.75</v>
      </c>
      <c r="P15" s="250">
        <v>102.83</v>
      </c>
      <c r="Q15" s="262">
        <f>I15*1.1875%</f>
        <v>38.127656250000001</v>
      </c>
      <c r="R15" s="261">
        <v>0</v>
      </c>
      <c r="S15" s="261">
        <v>0</v>
      </c>
      <c r="T15" s="261">
        <v>0</v>
      </c>
      <c r="U15" s="261">
        <v>0</v>
      </c>
      <c r="V15" s="261">
        <f>P15+Q15+R15+S15+T15+U15</f>
        <v>140.95765625000001</v>
      </c>
      <c r="W15" s="261">
        <f>O15-V15</f>
        <v>3069.7923437499999</v>
      </c>
      <c r="X15" s="261"/>
      <c r="Y15" s="260">
        <f>W15-X15</f>
        <v>3069.7923437499999</v>
      </c>
      <c r="Z15" s="259"/>
    </row>
    <row r="16" spans="1:26" s="247" customFormat="1" ht="45" customHeight="1" x14ac:dyDescent="0.3">
      <c r="A16" s="258"/>
      <c r="B16" s="257" t="s">
        <v>564</v>
      </c>
      <c r="C16" s="270" t="s">
        <v>570</v>
      </c>
      <c r="D16" s="259"/>
      <c r="E16" s="248"/>
      <c r="F16" s="248"/>
      <c r="G16" s="269">
        <v>214.05</v>
      </c>
      <c r="H16" s="265">
        <v>15</v>
      </c>
      <c r="I16" s="264">
        <f>G16*H16</f>
        <v>3210.75</v>
      </c>
      <c r="J16" s="250">
        <v>0</v>
      </c>
      <c r="K16" s="263">
        <v>0</v>
      </c>
      <c r="L16" s="250">
        <v>0</v>
      </c>
      <c r="M16" s="261">
        <v>0</v>
      </c>
      <c r="N16" s="261">
        <v>0</v>
      </c>
      <c r="O16" s="261">
        <f>I16+J16+K16+L16+M16+N16</f>
        <v>3210.75</v>
      </c>
      <c r="P16" s="250">
        <v>102.83</v>
      </c>
      <c r="Q16" s="262">
        <f>I16*1.1875%</f>
        <v>38.127656250000001</v>
      </c>
      <c r="R16" s="261">
        <v>0</v>
      </c>
      <c r="S16" s="261">
        <v>0</v>
      </c>
      <c r="T16" s="261">
        <v>0</v>
      </c>
      <c r="U16" s="261">
        <v>0</v>
      </c>
      <c r="V16" s="261">
        <f>P16+Q16+R16+S16+T16+U16</f>
        <v>140.95765625000001</v>
      </c>
      <c r="W16" s="261">
        <f>O16-V16</f>
        <v>3069.7923437499999</v>
      </c>
      <c r="X16" s="261"/>
      <c r="Y16" s="260">
        <f>W16-X16</f>
        <v>3069.7923437499999</v>
      </c>
      <c r="Z16" s="259"/>
    </row>
    <row r="17" spans="1:26" s="247" customFormat="1" ht="45" customHeight="1" x14ac:dyDescent="0.3">
      <c r="A17" s="258"/>
      <c r="B17" s="257" t="s">
        <v>564</v>
      </c>
      <c r="C17" s="267" t="s">
        <v>569</v>
      </c>
      <c r="D17" s="259"/>
      <c r="E17" s="259"/>
      <c r="F17" s="259"/>
      <c r="G17" s="266">
        <v>214.05</v>
      </c>
      <c r="H17" s="265">
        <v>15</v>
      </c>
      <c r="I17" s="264">
        <f>G17*H17</f>
        <v>3210.75</v>
      </c>
      <c r="J17" s="261">
        <v>0</v>
      </c>
      <c r="K17" s="263">
        <v>0</v>
      </c>
      <c r="L17" s="263"/>
      <c r="M17" s="263">
        <v>0</v>
      </c>
      <c r="N17" s="263">
        <v>0</v>
      </c>
      <c r="O17" s="261">
        <f>I17+J17+K17+L17+M17+N17</f>
        <v>3210.75</v>
      </c>
      <c r="P17" s="261">
        <v>102.83</v>
      </c>
      <c r="Q17" s="262">
        <f>I17*1.1875%</f>
        <v>38.127656250000001</v>
      </c>
      <c r="R17" s="261"/>
      <c r="S17" s="261">
        <v>0</v>
      </c>
      <c r="T17" s="261">
        <v>0</v>
      </c>
      <c r="U17" s="261">
        <v>0</v>
      </c>
      <c r="V17" s="261">
        <f>P17+Q17+R17+S17+T17+U17</f>
        <v>140.95765625000001</v>
      </c>
      <c r="W17" s="261">
        <f>O17-V17</f>
        <v>3069.7923437499999</v>
      </c>
      <c r="X17" s="261">
        <v>0</v>
      </c>
      <c r="Y17" s="260">
        <f>W17-X17</f>
        <v>3069.7923437499999</v>
      </c>
      <c r="Z17" s="259"/>
    </row>
    <row r="18" spans="1:26" s="247" customFormat="1" ht="45" customHeight="1" x14ac:dyDescent="0.3">
      <c r="A18" s="258"/>
      <c r="B18" s="257" t="s">
        <v>50</v>
      </c>
      <c r="C18" s="267" t="s">
        <v>568</v>
      </c>
      <c r="D18" s="259"/>
      <c r="E18" s="259"/>
      <c r="F18" s="259"/>
      <c r="G18" s="266">
        <v>207.79</v>
      </c>
      <c r="H18" s="265">
        <v>15</v>
      </c>
      <c r="I18" s="264">
        <f>G18*H18</f>
        <v>3116.85</v>
      </c>
      <c r="J18" s="261">
        <v>0</v>
      </c>
      <c r="K18" s="263">
        <v>0</v>
      </c>
      <c r="L18" s="263">
        <v>0</v>
      </c>
      <c r="M18" s="263">
        <v>0</v>
      </c>
      <c r="N18" s="263">
        <v>0</v>
      </c>
      <c r="O18" s="261">
        <f>I18+J18+K18+L18+M18+N18</f>
        <v>3116.85</v>
      </c>
      <c r="P18" s="261">
        <v>92.61</v>
      </c>
      <c r="Q18" s="262">
        <f>I18*1.1875%</f>
        <v>37.012593750000001</v>
      </c>
      <c r="R18" s="261">
        <v>0</v>
      </c>
      <c r="S18" s="261">
        <v>0</v>
      </c>
      <c r="T18" s="261">
        <f>(I18*1%)</f>
        <v>31.168499999999998</v>
      </c>
      <c r="U18" s="261">
        <v>0</v>
      </c>
      <c r="V18" s="261">
        <f>P18+Q18+R18+S18+T18+U18</f>
        <v>160.79109374999999</v>
      </c>
      <c r="W18" s="261">
        <f>O18-V18</f>
        <v>2956.0589062499998</v>
      </c>
      <c r="X18" s="261">
        <v>0</v>
      </c>
      <c r="Y18" s="260">
        <f>W18-X18</f>
        <v>2956.0589062499998</v>
      </c>
      <c r="Z18" s="259" t="s">
        <v>567</v>
      </c>
    </row>
    <row r="19" spans="1:26" s="247" customFormat="1" ht="45" customHeight="1" x14ac:dyDescent="0.3">
      <c r="A19" s="258"/>
      <c r="B19" s="257" t="s">
        <v>564</v>
      </c>
      <c r="C19" s="268" t="s">
        <v>566</v>
      </c>
      <c r="D19" s="259"/>
      <c r="E19" s="259"/>
      <c r="F19" s="259"/>
      <c r="G19" s="266">
        <v>214.05</v>
      </c>
      <c r="H19" s="265">
        <v>15</v>
      </c>
      <c r="I19" s="264">
        <f>G19*H19</f>
        <v>3210.75</v>
      </c>
      <c r="J19" s="261">
        <v>0</v>
      </c>
      <c r="K19" s="263">
        <v>0</v>
      </c>
      <c r="L19" s="263"/>
      <c r="M19" s="263">
        <v>0</v>
      </c>
      <c r="N19" s="263">
        <v>0</v>
      </c>
      <c r="O19" s="261">
        <f>I19+J19+K19+L19+M19+N19</f>
        <v>3210.75</v>
      </c>
      <c r="P19" s="261">
        <v>102.83</v>
      </c>
      <c r="Q19" s="262">
        <f>I19*1.1875%</f>
        <v>38.127656250000001</v>
      </c>
      <c r="R19" s="261">
        <v>0</v>
      </c>
      <c r="S19" s="261">
        <v>0</v>
      </c>
      <c r="T19" s="261">
        <v>0</v>
      </c>
      <c r="U19" s="261">
        <v>0</v>
      </c>
      <c r="V19" s="261">
        <f>P19+Q19+R19+S19+T19+U19</f>
        <v>140.95765625000001</v>
      </c>
      <c r="W19" s="261">
        <f>O19-V19</f>
        <v>3069.7923437499999</v>
      </c>
      <c r="X19" s="261">
        <v>0</v>
      </c>
      <c r="Y19" s="260">
        <f>W19-X19</f>
        <v>3069.7923437499999</v>
      </c>
      <c r="Z19" s="259"/>
    </row>
    <row r="20" spans="1:26" s="247" customFormat="1" ht="45" customHeight="1" x14ac:dyDescent="0.3">
      <c r="A20" s="258"/>
      <c r="B20" s="257" t="s">
        <v>564</v>
      </c>
      <c r="C20" s="258"/>
      <c r="D20" s="259"/>
      <c r="E20" s="259"/>
      <c r="F20" s="259"/>
      <c r="G20" s="266">
        <v>214.05</v>
      </c>
      <c r="H20" s="265"/>
      <c r="I20" s="264">
        <f>G20*H20</f>
        <v>0</v>
      </c>
      <c r="J20" s="261">
        <v>0</v>
      </c>
      <c r="K20" s="263">
        <v>0</v>
      </c>
      <c r="L20" s="263"/>
      <c r="M20" s="263">
        <v>0</v>
      </c>
      <c r="N20" s="263">
        <v>0</v>
      </c>
      <c r="O20" s="261">
        <f>I20+J20+K20+L20+M20+N20</f>
        <v>0</v>
      </c>
      <c r="P20" s="261"/>
      <c r="Q20" s="262"/>
      <c r="R20" s="261">
        <v>0</v>
      </c>
      <c r="S20" s="261">
        <v>0</v>
      </c>
      <c r="T20" s="261">
        <v>0</v>
      </c>
      <c r="U20" s="261">
        <v>0</v>
      </c>
      <c r="V20" s="261">
        <f>P20+Q20+R20+S20+T20+U20</f>
        <v>0</v>
      </c>
      <c r="W20" s="261">
        <f>O20-V20</f>
        <v>0</v>
      </c>
      <c r="X20" s="261">
        <v>0</v>
      </c>
      <c r="Y20" s="260">
        <f>W20-X20</f>
        <v>0</v>
      </c>
      <c r="Z20" s="259"/>
    </row>
    <row r="21" spans="1:26" s="247" customFormat="1" ht="45" customHeight="1" x14ac:dyDescent="0.3">
      <c r="A21" s="258"/>
      <c r="B21" s="257" t="s">
        <v>564</v>
      </c>
      <c r="C21" s="267" t="s">
        <v>565</v>
      </c>
      <c r="D21" s="259"/>
      <c r="E21" s="259"/>
      <c r="F21" s="259"/>
      <c r="G21" s="266">
        <v>214.05</v>
      </c>
      <c r="H21" s="265">
        <v>15</v>
      </c>
      <c r="I21" s="264">
        <f>G21*H21</f>
        <v>3210.75</v>
      </c>
      <c r="J21" s="261">
        <v>0</v>
      </c>
      <c r="K21" s="263">
        <v>0</v>
      </c>
      <c r="L21" s="263"/>
      <c r="M21" s="263">
        <v>0</v>
      </c>
      <c r="N21" s="263">
        <v>0</v>
      </c>
      <c r="O21" s="261">
        <f>I21+J21+K21+L21+M21+N21</f>
        <v>3210.75</v>
      </c>
      <c r="P21" s="261">
        <v>102.83</v>
      </c>
      <c r="Q21" s="262">
        <f>I21*1.1875%</f>
        <v>38.127656250000001</v>
      </c>
      <c r="R21" s="261">
        <v>0</v>
      </c>
      <c r="S21" s="261">
        <v>0</v>
      </c>
      <c r="T21" s="261">
        <v>0</v>
      </c>
      <c r="U21" s="261">
        <v>0</v>
      </c>
      <c r="V21" s="261">
        <f>P21+Q21+R21+S21+T21+U21</f>
        <v>140.95765625000001</v>
      </c>
      <c r="W21" s="261">
        <f>O21-V21</f>
        <v>3069.7923437499999</v>
      </c>
      <c r="X21" s="261"/>
      <c r="Y21" s="260">
        <f>W21-X21</f>
        <v>3069.7923437499999</v>
      </c>
      <c r="Z21" s="259"/>
    </row>
    <row r="22" spans="1:26" s="247" customFormat="1" ht="45" customHeight="1" thickBot="1" x14ac:dyDescent="0.35">
      <c r="A22" s="258"/>
      <c r="B22" s="257" t="s">
        <v>564</v>
      </c>
      <c r="C22" s="256" t="s">
        <v>563</v>
      </c>
      <c r="D22" s="248"/>
      <c r="E22" s="248"/>
      <c r="F22" s="248"/>
      <c r="G22" s="255">
        <v>214.05</v>
      </c>
      <c r="H22" s="254">
        <v>15</v>
      </c>
      <c r="I22" s="253">
        <f>G22*H22</f>
        <v>3210.75</v>
      </c>
      <c r="J22" s="250">
        <v>0</v>
      </c>
      <c r="K22" s="252">
        <v>0</v>
      </c>
      <c r="L22" s="252">
        <v>0</v>
      </c>
      <c r="M22" s="252">
        <v>0</v>
      </c>
      <c r="N22" s="252">
        <v>0</v>
      </c>
      <c r="O22" s="250">
        <f>I22+J22+K22+L22+M22+N22</f>
        <v>3210.75</v>
      </c>
      <c r="P22" s="250">
        <v>102.83</v>
      </c>
      <c r="Q22" s="251">
        <f>I22*1.1875%</f>
        <v>38.127656250000001</v>
      </c>
      <c r="R22" s="250">
        <v>0</v>
      </c>
      <c r="S22" s="250">
        <v>0</v>
      </c>
      <c r="T22" s="250">
        <v>0</v>
      </c>
      <c r="U22" s="250">
        <v>0</v>
      </c>
      <c r="V22" s="250">
        <f>P22+Q22+R22+S22+T22+U22</f>
        <v>140.95765625000001</v>
      </c>
      <c r="W22" s="250">
        <f>O22-V22</f>
        <v>3069.7923437499999</v>
      </c>
      <c r="X22" s="250">
        <v>0</v>
      </c>
      <c r="Y22" s="249">
        <f>W22-X22</f>
        <v>3069.7923437499999</v>
      </c>
      <c r="Z22" s="248"/>
    </row>
    <row r="23" spans="1:26" ht="27" customHeight="1" x14ac:dyDescent="0.3">
      <c r="A23" s="213"/>
      <c r="B23" s="213"/>
      <c r="C23" s="213"/>
      <c r="D23" s="219"/>
      <c r="E23" s="219"/>
      <c r="F23" s="219"/>
      <c r="G23" s="246"/>
      <c r="H23" s="245"/>
      <c r="I23" s="244" t="s">
        <v>545</v>
      </c>
      <c r="J23" s="243" t="s">
        <v>562</v>
      </c>
      <c r="K23" s="242" t="s">
        <v>529</v>
      </c>
      <c r="L23" s="242" t="s">
        <v>543</v>
      </c>
      <c r="M23" s="242" t="s">
        <v>542</v>
      </c>
      <c r="N23" s="242" t="s">
        <v>541</v>
      </c>
      <c r="O23" s="241" t="s">
        <v>3</v>
      </c>
      <c r="P23" s="239" t="s">
        <v>561</v>
      </c>
      <c r="Q23" s="240" t="s">
        <v>6</v>
      </c>
      <c r="R23" s="239" t="s">
        <v>540</v>
      </c>
      <c r="S23" s="239" t="s">
        <v>539</v>
      </c>
      <c r="T23" s="239" t="s">
        <v>538</v>
      </c>
      <c r="U23" s="239" t="s">
        <v>537</v>
      </c>
      <c r="V23" s="238" t="s">
        <v>3</v>
      </c>
      <c r="W23" s="237" t="s">
        <v>3</v>
      </c>
      <c r="X23" s="236" t="s">
        <v>536</v>
      </c>
      <c r="Y23" s="235" t="s">
        <v>535</v>
      </c>
      <c r="Z23" s="219"/>
    </row>
    <row r="24" spans="1:26" ht="27" customHeight="1" thickBot="1" x14ac:dyDescent="0.35">
      <c r="A24" s="213"/>
      <c r="B24" s="213"/>
      <c r="C24" s="234"/>
      <c r="D24" s="233"/>
      <c r="E24" s="233"/>
      <c r="F24" s="233"/>
      <c r="G24" s="232"/>
      <c r="H24" s="231"/>
      <c r="I24" s="230"/>
      <c r="J24" s="229"/>
      <c r="K24" s="228" t="s">
        <v>534</v>
      </c>
      <c r="L24" s="228" t="s">
        <v>532</v>
      </c>
      <c r="M24" s="228" t="s">
        <v>553</v>
      </c>
      <c r="N24" s="228" t="s">
        <v>530</v>
      </c>
      <c r="O24" s="227"/>
      <c r="P24" s="226">
        <v>1</v>
      </c>
      <c r="Q24" s="225"/>
      <c r="R24" s="224" t="s">
        <v>529</v>
      </c>
      <c r="S24" s="224" t="s">
        <v>528</v>
      </c>
      <c r="T24" s="224" t="s">
        <v>527</v>
      </c>
      <c r="U24" s="224" t="s">
        <v>526</v>
      </c>
      <c r="V24" s="223"/>
      <c r="W24" s="222" t="s">
        <v>525</v>
      </c>
      <c r="X24" s="221" t="s">
        <v>560</v>
      </c>
      <c r="Y24" s="220" t="s">
        <v>523</v>
      </c>
      <c r="Z24" s="219"/>
    </row>
    <row r="25" spans="1:26" ht="16.2" thickBot="1" x14ac:dyDescent="0.35">
      <c r="A25" s="213"/>
      <c r="B25" s="213"/>
      <c r="C25" s="213"/>
      <c r="D25" s="213"/>
      <c r="E25" s="213"/>
      <c r="F25" s="213"/>
      <c r="G25" s="213"/>
      <c r="H25" s="213"/>
      <c r="I25" s="218">
        <f>SUM(I10:I22)</f>
        <v>38311.199999999997</v>
      </c>
      <c r="J25" s="217">
        <f>SUM(J10:J22)</f>
        <v>0</v>
      </c>
      <c r="K25" s="217">
        <f>SUM(K10:K22)</f>
        <v>0</v>
      </c>
      <c r="L25" s="217">
        <f>SUM(L10:L22)</f>
        <v>0</v>
      </c>
      <c r="M25" s="217">
        <f>SUM(M10:M22)</f>
        <v>0</v>
      </c>
      <c r="N25" s="217">
        <f>SUM(N10:N22)</f>
        <v>0</v>
      </c>
      <c r="O25" s="217">
        <f>SUM(O10:O22)</f>
        <v>38311.199999999997</v>
      </c>
      <c r="P25" s="217">
        <f>SUM(P10:P22)</f>
        <v>1762.9899999999996</v>
      </c>
      <c r="Q25" s="217">
        <f>SUM(Q10:Q22)</f>
        <v>454.94549999999992</v>
      </c>
      <c r="R25" s="217">
        <f>SUM(R10:R22)</f>
        <v>0</v>
      </c>
      <c r="S25" s="217">
        <f>SUM(S10:S22)</f>
        <v>0</v>
      </c>
      <c r="T25" s="217">
        <f>SUM(T10:T22)</f>
        <v>31.168499999999998</v>
      </c>
      <c r="U25" s="217">
        <f>SUM(U10:U22)</f>
        <v>0</v>
      </c>
      <c r="V25" s="216">
        <f>SUM(V10:V22)</f>
        <v>2249.1040000000007</v>
      </c>
      <c r="W25" s="215">
        <f>SUM(W10:W22)</f>
        <v>36062.095999999998</v>
      </c>
      <c r="X25" s="214">
        <f>SUM(X10:X22)</f>
        <v>0</v>
      </c>
      <c r="Y25" s="214">
        <f>SUM(Y10:Y22)</f>
        <v>36062.095999999998</v>
      </c>
      <c r="Z25" s="213"/>
    </row>
    <row r="26" spans="1:26" ht="15.6" x14ac:dyDescent="0.3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</row>
  </sheetData>
  <mergeCells count="21">
    <mergeCell ref="C6:C8"/>
    <mergeCell ref="B6:B8"/>
    <mergeCell ref="Q7:Q8"/>
    <mergeCell ref="I4:V4"/>
    <mergeCell ref="I3:V3"/>
    <mergeCell ref="D6:D8"/>
    <mergeCell ref="E6:O6"/>
    <mergeCell ref="P6:U6"/>
    <mergeCell ref="I23:I24"/>
    <mergeCell ref="J23:J24"/>
    <mergeCell ref="O23:O24"/>
    <mergeCell ref="Q23:Q24"/>
    <mergeCell ref="V23:V24"/>
    <mergeCell ref="I2:V2"/>
    <mergeCell ref="Z6:Z8"/>
    <mergeCell ref="E7:E8"/>
    <mergeCell ref="F7:F8"/>
    <mergeCell ref="I7:I8"/>
    <mergeCell ref="J7:J8"/>
    <mergeCell ref="O7:O8"/>
    <mergeCell ref="V7:V8"/>
  </mergeCell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Nomina General Segunda Quincena</vt:lpstr>
      <vt:lpstr>Nómina Eventual Segunda Quincen</vt:lpstr>
      <vt:lpstr>Nomina SP Segunda Quincena</vt:lpstr>
      <vt:lpstr>Nómina PC Segunda Quincena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dcterms:created xsi:type="dcterms:W3CDTF">2019-06-24T18:43:31Z</dcterms:created>
  <dcterms:modified xsi:type="dcterms:W3CDTF">2019-06-24T18:44:31Z</dcterms:modified>
</cp:coreProperties>
</file>