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vilion\Desktop\Muse\8\v\g\2018\"/>
    </mc:Choice>
  </mc:AlternateContent>
  <bookViews>
    <workbookView xWindow="0" yWindow="660" windowWidth="15600" windowHeight="6888" tabRatio="444" firstSheet="3" activeTab="3"/>
  </bookViews>
  <sheets>
    <sheet name="Nomina General Primer Quincena" sheetId="5" r:id="rId1"/>
    <sheet name="Nómina Eventual Primer Quincena" sheetId="2" r:id="rId2"/>
    <sheet name="Nomina SP Primer Quincena" sheetId="6" r:id="rId3"/>
    <sheet name="Nómina PC Primer Quincena" sheetId="7" r:id="rId4"/>
  </sheets>
  <calcPr calcId="152511"/>
</workbook>
</file>

<file path=xl/calcChain.xml><?xml version="1.0" encoding="utf-8"?>
<calcChain xmlns="http://schemas.openxmlformats.org/spreadsheetml/2006/main">
  <c r="G277" i="5" l="1"/>
  <c r="H277" i="5"/>
  <c r="I277" i="5"/>
  <c r="K277" i="5"/>
  <c r="M277" i="5"/>
  <c r="Q277" i="5"/>
  <c r="G261" i="5"/>
  <c r="H261" i="5"/>
  <c r="I261" i="5"/>
  <c r="K261" i="5"/>
  <c r="M261" i="5"/>
  <c r="Q261" i="5"/>
  <c r="G249" i="5"/>
  <c r="H249" i="5"/>
  <c r="I249" i="5"/>
  <c r="K249" i="5"/>
  <c r="M249" i="5"/>
  <c r="Q249" i="5"/>
  <c r="G236" i="5"/>
  <c r="H236" i="5"/>
  <c r="I236" i="5"/>
  <c r="K236" i="5"/>
  <c r="M236" i="5"/>
  <c r="Q236" i="5"/>
  <c r="G231" i="5"/>
  <c r="H231" i="5"/>
  <c r="I231" i="5"/>
  <c r="K231" i="5"/>
  <c r="M231" i="5"/>
  <c r="Q231" i="5"/>
  <c r="G224" i="5"/>
  <c r="H224" i="5"/>
  <c r="I224" i="5"/>
  <c r="K224" i="5"/>
  <c r="M224" i="5"/>
  <c r="Q224" i="5"/>
  <c r="G215" i="5"/>
  <c r="H215" i="5"/>
  <c r="I215" i="5"/>
  <c r="K215" i="5"/>
  <c r="M215" i="5"/>
  <c r="Q215" i="5"/>
  <c r="G206" i="5"/>
  <c r="H206" i="5"/>
  <c r="I206" i="5"/>
  <c r="K206" i="5"/>
  <c r="M206" i="5"/>
  <c r="Q206" i="5"/>
  <c r="G188" i="5"/>
  <c r="H188" i="5"/>
  <c r="I188" i="5"/>
  <c r="K188" i="5"/>
  <c r="M188" i="5"/>
  <c r="Q188" i="5"/>
  <c r="G177" i="5"/>
  <c r="H177" i="5"/>
  <c r="I177" i="5"/>
  <c r="K177" i="5"/>
  <c r="M177" i="5"/>
  <c r="Q177" i="5"/>
  <c r="G166" i="5"/>
  <c r="H166" i="5"/>
  <c r="I166" i="5"/>
  <c r="K166" i="5"/>
  <c r="M166" i="5"/>
  <c r="Q166" i="5"/>
  <c r="G158" i="5"/>
  <c r="H158" i="5"/>
  <c r="I158" i="5"/>
  <c r="K158" i="5"/>
  <c r="M158" i="5"/>
  <c r="Q158" i="5"/>
  <c r="G151" i="5"/>
  <c r="H151" i="5"/>
  <c r="I151" i="5"/>
  <c r="K151" i="5"/>
  <c r="M151" i="5"/>
  <c r="Q151" i="5"/>
  <c r="G144" i="5"/>
  <c r="H144" i="5"/>
  <c r="I144" i="5"/>
  <c r="K144" i="5"/>
  <c r="M144" i="5"/>
  <c r="Q144" i="5"/>
  <c r="G131" i="5"/>
  <c r="H131" i="5"/>
  <c r="I131" i="5"/>
  <c r="K131" i="5"/>
  <c r="M131" i="5"/>
  <c r="Q131" i="5"/>
  <c r="G126" i="5"/>
  <c r="H126" i="5"/>
  <c r="I126" i="5"/>
  <c r="K126" i="5"/>
  <c r="M126" i="5"/>
  <c r="Q126" i="5"/>
  <c r="G121" i="5"/>
  <c r="H121" i="5"/>
  <c r="I121" i="5"/>
  <c r="K121" i="5"/>
  <c r="M121" i="5"/>
  <c r="Q121" i="5"/>
  <c r="G115" i="5"/>
  <c r="H115" i="5"/>
  <c r="I115" i="5"/>
  <c r="K115" i="5"/>
  <c r="M115" i="5"/>
  <c r="Q115" i="5"/>
  <c r="G108" i="5"/>
  <c r="H108" i="5"/>
  <c r="I108" i="5"/>
  <c r="K108" i="5"/>
  <c r="L108" i="5"/>
  <c r="M108" i="5"/>
  <c r="N108" i="5"/>
  <c r="Q108" i="5"/>
  <c r="G100" i="5"/>
  <c r="H100" i="5"/>
  <c r="I100" i="5"/>
  <c r="K100" i="5"/>
  <c r="L100" i="5"/>
  <c r="M100" i="5"/>
  <c r="N100" i="5"/>
  <c r="Q100" i="5"/>
  <c r="G91" i="5"/>
  <c r="H91" i="5"/>
  <c r="I91" i="5"/>
  <c r="K91" i="5"/>
  <c r="L91" i="5"/>
  <c r="M91" i="5"/>
  <c r="N91" i="5"/>
  <c r="Q91" i="5"/>
  <c r="G87" i="5"/>
  <c r="H87" i="5"/>
  <c r="I87" i="5"/>
  <c r="K87" i="5"/>
  <c r="M87" i="5"/>
  <c r="Q87" i="5"/>
  <c r="G77" i="5"/>
  <c r="H77" i="5"/>
  <c r="I77" i="5"/>
  <c r="K77" i="5"/>
  <c r="M77" i="5"/>
  <c r="Q77" i="5"/>
  <c r="G63" i="5"/>
  <c r="H63" i="5"/>
  <c r="I63" i="5"/>
  <c r="K63" i="5"/>
  <c r="M63" i="5"/>
  <c r="Q63" i="5"/>
  <c r="G56" i="5"/>
  <c r="H56" i="5"/>
  <c r="I56" i="5"/>
  <c r="K56" i="5"/>
  <c r="L56" i="5"/>
  <c r="M56" i="5"/>
  <c r="N56" i="5"/>
  <c r="Q56" i="5"/>
  <c r="G47" i="5"/>
  <c r="H47" i="5"/>
  <c r="I47" i="5"/>
  <c r="K47" i="5"/>
  <c r="M47" i="5"/>
  <c r="Q47" i="5"/>
  <c r="G43" i="5"/>
  <c r="H43" i="5"/>
  <c r="I43" i="5"/>
  <c r="K43" i="5"/>
  <c r="L43" i="5"/>
  <c r="M43" i="5"/>
  <c r="N43" i="5"/>
  <c r="Q43" i="5"/>
  <c r="G34" i="5"/>
  <c r="H34" i="5"/>
  <c r="I34" i="5"/>
  <c r="K34" i="5"/>
  <c r="L34" i="5"/>
  <c r="M34" i="5"/>
  <c r="N34" i="5"/>
  <c r="Q34" i="5"/>
  <c r="G29" i="5"/>
  <c r="H29" i="5"/>
  <c r="I29" i="5"/>
  <c r="K29" i="5"/>
  <c r="M29" i="5"/>
  <c r="Q29" i="5"/>
  <c r="G25" i="5"/>
  <c r="H25" i="5"/>
  <c r="I25" i="5"/>
  <c r="K25" i="5"/>
  <c r="L25" i="5"/>
  <c r="M25" i="5"/>
  <c r="Q25" i="5"/>
  <c r="G16" i="5"/>
  <c r="H16" i="5"/>
  <c r="I16" i="5"/>
  <c r="K16" i="5"/>
  <c r="L16" i="5"/>
  <c r="M16" i="5"/>
  <c r="N16" i="5"/>
  <c r="Q16" i="5"/>
  <c r="G93" i="2" l="1"/>
  <c r="H93" i="2"/>
  <c r="I93" i="2"/>
  <c r="K93" i="2"/>
  <c r="M93" i="2"/>
  <c r="N93" i="2"/>
  <c r="Q93" i="2"/>
  <c r="G316" i="5"/>
  <c r="H316" i="5"/>
  <c r="I316" i="5"/>
  <c r="K316" i="5"/>
  <c r="L316" i="5"/>
  <c r="M316" i="5"/>
  <c r="N316" i="5"/>
  <c r="Q316" i="5"/>
  <c r="G139" i="5"/>
  <c r="H139" i="5"/>
  <c r="I139" i="5"/>
  <c r="K139" i="5"/>
  <c r="M139" i="5"/>
  <c r="Q139" i="5"/>
  <c r="G135" i="5"/>
  <c r="H135" i="5"/>
  <c r="I135" i="5"/>
  <c r="K135" i="5"/>
  <c r="M135" i="5"/>
  <c r="Q135" i="5"/>
  <c r="G95" i="5"/>
  <c r="H95" i="5"/>
  <c r="I95" i="5"/>
  <c r="K95" i="5"/>
  <c r="M95" i="5"/>
  <c r="N95" i="5"/>
  <c r="Q95" i="5"/>
  <c r="F46" i="5"/>
  <c r="F47" i="5" s="1"/>
  <c r="O6" i="2" l="1"/>
  <c r="F6" i="2"/>
  <c r="J6" i="2" s="1"/>
  <c r="O88" i="2"/>
  <c r="F88" i="2"/>
  <c r="J88" i="2" s="1"/>
  <c r="O47" i="2"/>
  <c r="F47" i="2"/>
  <c r="J47" i="2" s="1"/>
  <c r="P47" i="2" l="1"/>
  <c r="R47" i="2" s="1"/>
  <c r="P6" i="2"/>
  <c r="P88" i="2"/>
  <c r="R88" i="2" s="1"/>
  <c r="R6" i="2" l="1"/>
  <c r="O76" i="2" l="1"/>
  <c r="F76" i="2"/>
  <c r="J76" i="2" s="1"/>
  <c r="P76" i="2" s="1"/>
  <c r="R76" i="2" s="1"/>
  <c r="O19" i="2"/>
  <c r="F19" i="2"/>
  <c r="J19" i="2" s="1"/>
  <c r="P19" i="2" l="1"/>
  <c r="R19" i="2" s="1"/>
  <c r="O69" i="2"/>
  <c r="O65" i="2"/>
  <c r="O80" i="2"/>
  <c r="F80" i="2"/>
  <c r="J80" i="2" s="1"/>
  <c r="F113" i="5"/>
  <c r="J113" i="5" s="1"/>
  <c r="F114" i="5"/>
  <c r="F65" i="2"/>
  <c r="J65" i="2" s="1"/>
  <c r="P65" i="2" l="1"/>
  <c r="R65" i="2" s="1"/>
  <c r="P80" i="2"/>
  <c r="R80" i="2" s="1"/>
  <c r="J25" i="7"/>
  <c r="K25" i="7"/>
  <c r="L25" i="7"/>
  <c r="M25" i="7"/>
  <c r="N25" i="7"/>
  <c r="P25" i="7"/>
  <c r="R25" i="7"/>
  <c r="S25" i="7"/>
  <c r="U25" i="7"/>
  <c r="X25" i="7"/>
  <c r="I16" i="7"/>
  <c r="O16" i="7" s="1"/>
  <c r="O22" i="7"/>
  <c r="W22" i="7" s="1"/>
  <c r="Y22" i="7" s="1"/>
  <c r="I22" i="7"/>
  <c r="Q22" i="7" s="1"/>
  <c r="V22" i="7" s="1"/>
  <c r="I21" i="7"/>
  <c r="Q21" i="7" s="1"/>
  <c r="V21" i="7" s="1"/>
  <c r="I20" i="7"/>
  <c r="V20" i="7" s="1"/>
  <c r="I19" i="7"/>
  <c r="Q19" i="7" s="1"/>
  <c r="V19" i="7" s="1"/>
  <c r="I18" i="7"/>
  <c r="T18" i="7" s="1"/>
  <c r="T25" i="7" s="1"/>
  <c r="I17" i="7"/>
  <c r="O17" i="7" s="1"/>
  <c r="I15" i="7"/>
  <c r="O15" i="7" s="1"/>
  <c r="I14" i="7"/>
  <c r="O14" i="7" s="1"/>
  <c r="I13" i="7"/>
  <c r="O13" i="7" s="1"/>
  <c r="I12" i="7"/>
  <c r="O12" i="7" s="1"/>
  <c r="M11" i="7"/>
  <c r="I11" i="7"/>
  <c r="I10" i="7"/>
  <c r="F69" i="2"/>
  <c r="J69" i="2" s="1"/>
  <c r="P69" i="2" s="1"/>
  <c r="R69" i="2" s="1"/>
  <c r="J47" i="6"/>
  <c r="K47" i="6"/>
  <c r="L47" i="6"/>
  <c r="M47" i="6"/>
  <c r="N47" i="6"/>
  <c r="P47" i="6"/>
  <c r="R47" i="6"/>
  <c r="S47" i="6"/>
  <c r="U47" i="6"/>
  <c r="X47" i="6"/>
  <c r="I20" i="6"/>
  <c r="O20" i="6" s="1"/>
  <c r="V44" i="6"/>
  <c r="I44" i="6"/>
  <c r="O44" i="6" s="1"/>
  <c r="V43" i="6"/>
  <c r="I43" i="6"/>
  <c r="O43" i="6" s="1"/>
  <c r="V42" i="6"/>
  <c r="I42" i="6"/>
  <c r="O42" i="6" s="1"/>
  <c r="I41" i="6"/>
  <c r="Q41" i="6" s="1"/>
  <c r="I40" i="6"/>
  <c r="Q40" i="6" s="1"/>
  <c r="V40" i="6" s="1"/>
  <c r="I39" i="6"/>
  <c r="O39" i="6" s="1"/>
  <c r="I38" i="6"/>
  <c r="O38" i="6" s="1"/>
  <c r="I37" i="6"/>
  <c r="O37" i="6" s="1"/>
  <c r="I36" i="6"/>
  <c r="O36" i="6" s="1"/>
  <c r="V35" i="6"/>
  <c r="I35" i="6"/>
  <c r="O35" i="6" s="1"/>
  <c r="I34" i="6"/>
  <c r="Q34" i="6" s="1"/>
  <c r="V34" i="6" s="1"/>
  <c r="V33" i="6"/>
  <c r="I33" i="6"/>
  <c r="O33" i="6" s="1"/>
  <c r="V32" i="6"/>
  <c r="I32" i="6"/>
  <c r="O32" i="6" s="1"/>
  <c r="I31" i="6"/>
  <c r="Q31" i="6" s="1"/>
  <c r="V31" i="6" s="1"/>
  <c r="I30" i="6"/>
  <c r="O30" i="6" s="1"/>
  <c r="I29" i="6"/>
  <c r="O29" i="6" s="1"/>
  <c r="I28" i="6"/>
  <c r="O28" i="6" s="1"/>
  <c r="I27" i="6"/>
  <c r="O27" i="6" s="1"/>
  <c r="I26" i="6"/>
  <c r="O26" i="6" s="1"/>
  <c r="I25" i="6"/>
  <c r="O25" i="6" s="1"/>
  <c r="I24" i="6"/>
  <c r="Q24" i="6" s="1"/>
  <c r="V24" i="6" s="1"/>
  <c r="I23" i="6"/>
  <c r="O23" i="6" s="1"/>
  <c r="V22" i="6"/>
  <c r="I22" i="6"/>
  <c r="O22" i="6" s="1"/>
  <c r="V21" i="6"/>
  <c r="I21" i="6"/>
  <c r="O21" i="6" s="1"/>
  <c r="I19" i="6"/>
  <c r="O19" i="6" s="1"/>
  <c r="I18" i="6"/>
  <c r="O18" i="6" s="1"/>
  <c r="I17" i="6"/>
  <c r="O17" i="6" s="1"/>
  <c r="I16" i="6"/>
  <c r="O16" i="6" s="1"/>
  <c r="I15" i="6"/>
  <c r="O15" i="6" s="1"/>
  <c r="I14" i="6"/>
  <c r="Q14" i="6" s="1"/>
  <c r="V14" i="6" s="1"/>
  <c r="I13" i="6"/>
  <c r="I12" i="6"/>
  <c r="O12" i="6" s="1"/>
  <c r="I11" i="6"/>
  <c r="O11" i="6" s="1"/>
  <c r="I10" i="6"/>
  <c r="O10" i="6" s="1"/>
  <c r="I9" i="6"/>
  <c r="O9" i="6" s="1"/>
  <c r="I8" i="6"/>
  <c r="O8" i="6" s="1"/>
  <c r="I7" i="6"/>
  <c r="O8" i="2"/>
  <c r="O41" i="2"/>
  <c r="O45" i="2"/>
  <c r="O39" i="2"/>
  <c r="O43" i="2"/>
  <c r="O46" i="2"/>
  <c r="O32" i="2"/>
  <c r="O9" i="2"/>
  <c r="O38" i="2"/>
  <c r="O12" i="2"/>
  <c r="O11" i="2"/>
  <c r="O48" i="2"/>
  <c r="O51" i="2"/>
  <c r="O16" i="2"/>
  <c r="O17" i="2"/>
  <c r="O18" i="2"/>
  <c r="O20" i="2"/>
  <c r="O21" i="2"/>
  <c r="O87" i="2"/>
  <c r="O52" i="2"/>
  <c r="O53" i="2"/>
  <c r="O42" i="2"/>
  <c r="O90" i="2"/>
  <c r="O22" i="2"/>
  <c r="O23" i="2"/>
  <c r="O25" i="2"/>
  <c r="O26" i="2"/>
  <c r="O27" i="2"/>
  <c r="O28" i="2"/>
  <c r="O57" i="2"/>
  <c r="O29" i="2"/>
  <c r="O30" i="2"/>
  <c r="O31" i="2"/>
  <c r="O62" i="2"/>
  <c r="O63" i="2"/>
  <c r="O66" i="2"/>
  <c r="O82" i="2"/>
  <c r="O64" i="2"/>
  <c r="O61" i="2"/>
  <c r="O55" i="2"/>
  <c r="O14" i="2"/>
  <c r="O15" i="2"/>
  <c r="O89" i="2"/>
  <c r="O77" i="2"/>
  <c r="O67" i="2"/>
  <c r="O86" i="2"/>
  <c r="O70" i="2"/>
  <c r="O74" i="2"/>
  <c r="O75" i="2"/>
  <c r="O44" i="2"/>
  <c r="O78" i="2"/>
  <c r="O79" i="2"/>
  <c r="O40" i="2"/>
  <c r="O49" i="2"/>
  <c r="O54" i="2"/>
  <c r="O56" i="2"/>
  <c r="O33" i="2"/>
  <c r="O34" i="2"/>
  <c r="O35" i="2"/>
  <c r="O84" i="2"/>
  <c r="O85" i="2"/>
  <c r="O83" i="2"/>
  <c r="O13" i="2"/>
  <c r="O10" i="2"/>
  <c r="O7" i="2"/>
  <c r="O59" i="2"/>
  <c r="O60" i="2"/>
  <c r="O58" i="2"/>
  <c r="O81" i="2"/>
  <c r="O36" i="2"/>
  <c r="O37" i="2"/>
  <c r="O68" i="2"/>
  <c r="F8" i="2"/>
  <c r="J8" i="2" s="1"/>
  <c r="F41" i="2"/>
  <c r="J41" i="2" s="1"/>
  <c r="F45" i="2"/>
  <c r="J45" i="2" s="1"/>
  <c r="F39" i="2"/>
  <c r="J39" i="2" s="1"/>
  <c r="F43" i="2"/>
  <c r="J43" i="2" s="1"/>
  <c r="F46" i="2"/>
  <c r="J46" i="2" s="1"/>
  <c r="F32" i="2"/>
  <c r="J32" i="2" s="1"/>
  <c r="F9" i="2"/>
  <c r="J9" i="2" s="1"/>
  <c r="F38" i="2"/>
  <c r="J38" i="2" s="1"/>
  <c r="F12" i="2"/>
  <c r="J12" i="2" s="1"/>
  <c r="F11" i="2"/>
  <c r="J11" i="2" s="1"/>
  <c r="F48" i="2"/>
  <c r="J48" i="2" s="1"/>
  <c r="F51" i="2"/>
  <c r="J51" i="2" s="1"/>
  <c r="F16" i="2"/>
  <c r="J16" i="2" s="1"/>
  <c r="F17" i="2"/>
  <c r="J17" i="2" s="1"/>
  <c r="F18" i="2"/>
  <c r="J18" i="2" s="1"/>
  <c r="F20" i="2"/>
  <c r="J20" i="2" s="1"/>
  <c r="F21" i="2"/>
  <c r="J21" i="2" s="1"/>
  <c r="F87" i="2"/>
  <c r="J87" i="2" s="1"/>
  <c r="F52" i="2"/>
  <c r="J52" i="2" s="1"/>
  <c r="F53" i="2"/>
  <c r="J53" i="2" s="1"/>
  <c r="F42" i="2"/>
  <c r="J42" i="2" s="1"/>
  <c r="F90" i="2"/>
  <c r="J90" i="2" s="1"/>
  <c r="F22" i="2"/>
  <c r="J22" i="2" s="1"/>
  <c r="F23" i="2"/>
  <c r="J23" i="2" s="1"/>
  <c r="F24" i="2"/>
  <c r="J24" i="2" s="1"/>
  <c r="F25" i="2"/>
  <c r="J25" i="2" s="1"/>
  <c r="F26" i="2"/>
  <c r="J26" i="2" s="1"/>
  <c r="F27" i="2"/>
  <c r="J27" i="2" s="1"/>
  <c r="F28" i="2"/>
  <c r="J28" i="2" s="1"/>
  <c r="F57" i="2"/>
  <c r="J57" i="2" s="1"/>
  <c r="F29" i="2"/>
  <c r="J29" i="2" s="1"/>
  <c r="F30" i="2"/>
  <c r="J30" i="2" s="1"/>
  <c r="F31" i="2"/>
  <c r="J31" i="2" s="1"/>
  <c r="F62" i="2"/>
  <c r="J62" i="2" s="1"/>
  <c r="F63" i="2"/>
  <c r="J63" i="2" s="1"/>
  <c r="F66" i="2"/>
  <c r="J66" i="2" s="1"/>
  <c r="F82" i="2"/>
  <c r="J82" i="2" s="1"/>
  <c r="F64" i="2"/>
  <c r="J64" i="2" s="1"/>
  <c r="F61" i="2"/>
  <c r="J61" i="2" s="1"/>
  <c r="F55" i="2"/>
  <c r="J55" i="2" s="1"/>
  <c r="F14" i="2"/>
  <c r="J14" i="2" s="1"/>
  <c r="F15" i="2"/>
  <c r="J15" i="2" s="1"/>
  <c r="F89" i="2"/>
  <c r="J89" i="2" s="1"/>
  <c r="F77" i="2"/>
  <c r="J77" i="2" s="1"/>
  <c r="F67" i="2"/>
  <c r="J67" i="2" s="1"/>
  <c r="F86" i="2"/>
  <c r="J86" i="2" s="1"/>
  <c r="F70" i="2"/>
  <c r="J70" i="2" s="1"/>
  <c r="F71" i="2"/>
  <c r="J71" i="2" s="1"/>
  <c r="F72" i="2"/>
  <c r="J72" i="2" s="1"/>
  <c r="F73" i="2"/>
  <c r="F74" i="2"/>
  <c r="J74" i="2" s="1"/>
  <c r="F75" i="2"/>
  <c r="J75" i="2" s="1"/>
  <c r="F44" i="2"/>
  <c r="J44" i="2" s="1"/>
  <c r="F78" i="2"/>
  <c r="J78" i="2" s="1"/>
  <c r="F79" i="2"/>
  <c r="J79" i="2" s="1"/>
  <c r="F40" i="2"/>
  <c r="J40" i="2" s="1"/>
  <c r="F49" i="2"/>
  <c r="J49" i="2" s="1"/>
  <c r="F50" i="2"/>
  <c r="J50" i="2" s="1"/>
  <c r="F54" i="2"/>
  <c r="J54" i="2" s="1"/>
  <c r="F91" i="2"/>
  <c r="J91" i="2" s="1"/>
  <c r="F56" i="2"/>
  <c r="J56" i="2" s="1"/>
  <c r="F33" i="2"/>
  <c r="J33" i="2" s="1"/>
  <c r="F34" i="2"/>
  <c r="J34" i="2" s="1"/>
  <c r="F35" i="2"/>
  <c r="J35" i="2" s="1"/>
  <c r="F84" i="2"/>
  <c r="J84" i="2" s="1"/>
  <c r="F85" i="2"/>
  <c r="J85" i="2" s="1"/>
  <c r="F83" i="2"/>
  <c r="J83" i="2" s="1"/>
  <c r="F13" i="2"/>
  <c r="J13" i="2" s="1"/>
  <c r="F10" i="2"/>
  <c r="J10" i="2" s="1"/>
  <c r="F7" i="2"/>
  <c r="F59" i="2"/>
  <c r="J59" i="2" s="1"/>
  <c r="F60" i="2"/>
  <c r="J60" i="2" s="1"/>
  <c r="F58" i="2"/>
  <c r="J58" i="2" s="1"/>
  <c r="F81" i="2"/>
  <c r="J81" i="2" s="1"/>
  <c r="F36" i="2"/>
  <c r="J36" i="2" s="1"/>
  <c r="P36" i="2" s="1"/>
  <c r="F37" i="2"/>
  <c r="J37" i="2" s="1"/>
  <c r="I47" i="6" l="1"/>
  <c r="I25" i="7"/>
  <c r="Q10" i="7"/>
  <c r="O21" i="7"/>
  <c r="W21" i="7" s="1"/>
  <c r="Y21" i="7" s="1"/>
  <c r="Q16" i="7"/>
  <c r="V16" i="7" s="1"/>
  <c r="O19" i="7"/>
  <c r="W19" i="7" s="1"/>
  <c r="Y19" i="7" s="1"/>
  <c r="J7" i="2"/>
  <c r="P81" i="2"/>
  <c r="R81" i="2" s="1"/>
  <c r="P85" i="2"/>
  <c r="R85" i="2" s="1"/>
  <c r="P33" i="2"/>
  <c r="R33" i="2" s="1"/>
  <c r="P78" i="2"/>
  <c r="R78" i="2" s="1"/>
  <c r="J73" i="2"/>
  <c r="L73" i="2"/>
  <c r="O73" i="2" s="1"/>
  <c r="P73" i="2" s="1"/>
  <c r="R73" i="2" s="1"/>
  <c r="P22" i="2"/>
  <c r="R22" i="2" s="1"/>
  <c r="P52" i="2"/>
  <c r="R52" i="2" s="1"/>
  <c r="P37" i="2"/>
  <c r="R37" i="2" s="1"/>
  <c r="P60" i="2"/>
  <c r="R60" i="2" s="1"/>
  <c r="P13" i="2"/>
  <c r="R13" i="2" s="1"/>
  <c r="P35" i="2"/>
  <c r="R35" i="2" s="1"/>
  <c r="P49" i="2"/>
  <c r="R49" i="2" s="1"/>
  <c r="O20" i="7"/>
  <c r="W20" i="7" s="1"/>
  <c r="Y20" i="7" s="1"/>
  <c r="W16" i="7"/>
  <c r="Y16" i="7" s="1"/>
  <c r="O11" i="7"/>
  <c r="Q11" i="7"/>
  <c r="V11" i="7" s="1"/>
  <c r="Q12" i="7"/>
  <c r="V12" i="7" s="1"/>
  <c r="W12" i="7" s="1"/>
  <c r="Y12" i="7" s="1"/>
  <c r="Q13" i="7"/>
  <c r="V13" i="7" s="1"/>
  <c r="W13" i="7" s="1"/>
  <c r="Y13" i="7" s="1"/>
  <c r="Q14" i="7"/>
  <c r="V14" i="7" s="1"/>
  <c r="W14" i="7" s="1"/>
  <c r="Y14" i="7" s="1"/>
  <c r="Q15" i="7"/>
  <c r="V15" i="7" s="1"/>
  <c r="W15" i="7" s="1"/>
  <c r="Y15" i="7" s="1"/>
  <c r="Q17" i="7"/>
  <c r="V17" i="7" s="1"/>
  <c r="W17" i="7" s="1"/>
  <c r="Y17" i="7" s="1"/>
  <c r="Q18" i="7"/>
  <c r="V18" i="7" s="1"/>
  <c r="O10" i="7"/>
  <c r="O18" i="7"/>
  <c r="Q20" i="6"/>
  <c r="V20" i="6" s="1"/>
  <c r="W20" i="6" s="1"/>
  <c r="Y20" i="6" s="1"/>
  <c r="W44" i="6"/>
  <c r="Y44" i="6" s="1"/>
  <c r="Q12" i="6"/>
  <c r="V12" i="6" s="1"/>
  <c r="W12" i="6" s="1"/>
  <c r="Y12" i="6" s="1"/>
  <c r="W22" i="6"/>
  <c r="Y22" i="6" s="1"/>
  <c r="W35" i="6"/>
  <c r="Y35" i="6" s="1"/>
  <c r="Q37" i="6"/>
  <c r="V37" i="6" s="1"/>
  <c r="W37" i="6" s="1"/>
  <c r="Y37" i="6" s="1"/>
  <c r="Q27" i="6"/>
  <c r="V27" i="6" s="1"/>
  <c r="W27" i="6" s="1"/>
  <c r="Y27" i="6" s="1"/>
  <c r="W32" i="6"/>
  <c r="Y32" i="6" s="1"/>
  <c r="Q8" i="6"/>
  <c r="Q16" i="6"/>
  <c r="V16" i="6" s="1"/>
  <c r="W16" i="6" s="1"/>
  <c r="Y16" i="6" s="1"/>
  <c r="O34" i="6"/>
  <c r="W34" i="6" s="1"/>
  <c r="Y34" i="6" s="1"/>
  <c r="W42" i="6"/>
  <c r="Y42" i="6" s="1"/>
  <c r="Q10" i="6"/>
  <c r="V10" i="6" s="1"/>
  <c r="W10" i="6" s="1"/>
  <c r="Y10" i="6" s="1"/>
  <c r="O14" i="6"/>
  <c r="W14" i="6" s="1"/>
  <c r="Y14" i="6" s="1"/>
  <c r="Q18" i="6"/>
  <c r="V18" i="6" s="1"/>
  <c r="W18" i="6" s="1"/>
  <c r="Y18" i="6" s="1"/>
  <c r="W21" i="6"/>
  <c r="Y21" i="6" s="1"/>
  <c r="Q23" i="6"/>
  <c r="V23" i="6" s="1"/>
  <c r="W23" i="6" s="1"/>
  <c r="Y23" i="6" s="1"/>
  <c r="O24" i="6"/>
  <c r="W24" i="6" s="1"/>
  <c r="Y24" i="6" s="1"/>
  <c r="Q25" i="6"/>
  <c r="V25" i="6" s="1"/>
  <c r="W25" i="6" s="1"/>
  <c r="Y25" i="6" s="1"/>
  <c r="Q29" i="6"/>
  <c r="V29" i="6" s="1"/>
  <c r="W29" i="6" s="1"/>
  <c r="Y29" i="6" s="1"/>
  <c r="O31" i="6"/>
  <c r="W31" i="6" s="1"/>
  <c r="Y31" i="6" s="1"/>
  <c r="W33" i="6"/>
  <c r="Y33" i="6" s="1"/>
  <c r="Q39" i="6"/>
  <c r="V39" i="6" s="1"/>
  <c r="W39" i="6" s="1"/>
  <c r="Y39" i="6" s="1"/>
  <c r="O40" i="6"/>
  <c r="W40" i="6" s="1"/>
  <c r="O41" i="6"/>
  <c r="W43" i="6"/>
  <c r="Y43" i="6" s="1"/>
  <c r="O7" i="6"/>
  <c r="T13" i="6"/>
  <c r="T47" i="6" s="1"/>
  <c r="O13" i="6"/>
  <c r="Q9" i="6"/>
  <c r="V9" i="6" s="1"/>
  <c r="W9" i="6" s="1"/>
  <c r="Y9" i="6" s="1"/>
  <c r="Q11" i="6"/>
  <c r="V11" i="6" s="1"/>
  <c r="W11" i="6" s="1"/>
  <c r="Y11" i="6" s="1"/>
  <c r="Q13" i="6"/>
  <c r="Q15" i="6"/>
  <c r="V15" i="6" s="1"/>
  <c r="W15" i="6" s="1"/>
  <c r="Y15" i="6" s="1"/>
  <c r="Q17" i="6"/>
  <c r="V17" i="6" s="1"/>
  <c r="W17" i="6" s="1"/>
  <c r="Y17" i="6" s="1"/>
  <c r="Q19" i="6"/>
  <c r="V19" i="6" s="1"/>
  <c r="W19" i="6" s="1"/>
  <c r="Y19" i="6" s="1"/>
  <c r="Q26" i="6"/>
  <c r="V26" i="6" s="1"/>
  <c r="W26" i="6" s="1"/>
  <c r="Y26" i="6" s="1"/>
  <c r="Q28" i="6"/>
  <c r="V28" i="6" s="1"/>
  <c r="W28" i="6" s="1"/>
  <c r="Y28" i="6" s="1"/>
  <c r="Q30" i="6"/>
  <c r="V30" i="6" s="1"/>
  <c r="W30" i="6" s="1"/>
  <c r="Y30" i="6" s="1"/>
  <c r="V41" i="6"/>
  <c r="Q36" i="6"/>
  <c r="V36" i="6" s="1"/>
  <c r="W36" i="6" s="1"/>
  <c r="Q38" i="6"/>
  <c r="V38" i="6" s="1"/>
  <c r="W38" i="6" s="1"/>
  <c r="Y38" i="6" s="1"/>
  <c r="P70" i="2"/>
  <c r="R70" i="2" s="1"/>
  <c r="P15" i="2"/>
  <c r="R15" i="2" s="1"/>
  <c r="P55" i="2"/>
  <c r="R55" i="2" s="1"/>
  <c r="P64" i="2"/>
  <c r="R64" i="2" s="1"/>
  <c r="P66" i="2"/>
  <c r="R66" i="2" s="1"/>
  <c r="P62" i="2"/>
  <c r="R62" i="2" s="1"/>
  <c r="P30" i="2"/>
  <c r="R30" i="2" s="1"/>
  <c r="P57" i="2"/>
  <c r="R57" i="2" s="1"/>
  <c r="P27" i="2"/>
  <c r="R27" i="2" s="1"/>
  <c r="P25" i="2"/>
  <c r="R25" i="2" s="1"/>
  <c r="P18" i="2"/>
  <c r="R18" i="2" s="1"/>
  <c r="P16" i="2"/>
  <c r="R16" i="2" s="1"/>
  <c r="P48" i="2"/>
  <c r="R48" i="2" s="1"/>
  <c r="P12" i="2"/>
  <c r="R12" i="2" s="1"/>
  <c r="P9" i="2"/>
  <c r="R9" i="2" s="1"/>
  <c r="P32" i="2"/>
  <c r="R32" i="2" s="1"/>
  <c r="P43" i="2"/>
  <c r="R43" i="2" s="1"/>
  <c r="P45" i="2"/>
  <c r="R45" i="2" s="1"/>
  <c r="P8" i="2"/>
  <c r="R8" i="2" s="1"/>
  <c r="P74" i="2"/>
  <c r="R74" i="2" s="1"/>
  <c r="P67" i="2"/>
  <c r="R67" i="2" s="1"/>
  <c r="P86" i="2"/>
  <c r="R86" i="2" s="1"/>
  <c r="P89" i="2"/>
  <c r="R89" i="2" s="1"/>
  <c r="P61" i="2"/>
  <c r="R61" i="2" s="1"/>
  <c r="P63" i="2"/>
  <c r="R63" i="2" s="1"/>
  <c r="P29" i="2"/>
  <c r="R29" i="2" s="1"/>
  <c r="P26" i="2"/>
  <c r="R26" i="2" s="1"/>
  <c r="P51" i="2"/>
  <c r="R51" i="2" s="1"/>
  <c r="P38" i="2"/>
  <c r="R38" i="2" s="1"/>
  <c r="P46" i="2"/>
  <c r="R46" i="2" s="1"/>
  <c r="P41" i="2"/>
  <c r="R41" i="2" s="1"/>
  <c r="R36" i="2"/>
  <c r="P58" i="2"/>
  <c r="R58" i="2" s="1"/>
  <c r="P59" i="2"/>
  <c r="R59" i="2" s="1"/>
  <c r="P10" i="2"/>
  <c r="R10" i="2" s="1"/>
  <c r="P83" i="2"/>
  <c r="R83" i="2" s="1"/>
  <c r="P84" i="2"/>
  <c r="R84" i="2" s="1"/>
  <c r="P34" i="2"/>
  <c r="R34" i="2" s="1"/>
  <c r="P56" i="2"/>
  <c r="R56" i="2" s="1"/>
  <c r="P40" i="2"/>
  <c r="R40" i="2" s="1"/>
  <c r="P79" i="2"/>
  <c r="R79" i="2" s="1"/>
  <c r="P44" i="2"/>
  <c r="R44" i="2" s="1"/>
  <c r="P75" i="2"/>
  <c r="R75" i="2" s="1"/>
  <c r="P23" i="2"/>
  <c r="R23" i="2" s="1"/>
  <c r="P90" i="2"/>
  <c r="R90" i="2" s="1"/>
  <c r="P53" i="2"/>
  <c r="R53" i="2" s="1"/>
  <c r="P87" i="2"/>
  <c r="R87" i="2" s="1"/>
  <c r="P20" i="2"/>
  <c r="R20" i="2" s="1"/>
  <c r="P42" i="2"/>
  <c r="R42" i="2" s="1"/>
  <c r="P21" i="2"/>
  <c r="R21" i="2" s="1"/>
  <c r="P77" i="2"/>
  <c r="P14" i="2"/>
  <c r="R14" i="2" s="1"/>
  <c r="P82" i="2"/>
  <c r="R82" i="2" s="1"/>
  <c r="P31" i="2"/>
  <c r="R31" i="2" s="1"/>
  <c r="P28" i="2"/>
  <c r="R28" i="2" s="1"/>
  <c r="P17" i="2"/>
  <c r="R17" i="2" s="1"/>
  <c r="P11" i="2"/>
  <c r="R11" i="2" s="1"/>
  <c r="P39" i="2"/>
  <c r="R39" i="2" s="1"/>
  <c r="L71" i="2"/>
  <c r="O71" i="2" s="1"/>
  <c r="P71" i="2" s="1"/>
  <c r="R71" i="2" s="1"/>
  <c r="L91" i="2"/>
  <c r="O91" i="2" s="1"/>
  <c r="P91" i="2" s="1"/>
  <c r="R91" i="2" s="1"/>
  <c r="L50" i="2"/>
  <c r="O50" i="2" s="1"/>
  <c r="P50" i="2" s="1"/>
  <c r="R50" i="2" s="1"/>
  <c r="L24" i="2"/>
  <c r="L72" i="2"/>
  <c r="O72" i="2" s="1"/>
  <c r="P72" i="2" s="1"/>
  <c r="R72" i="2" s="1"/>
  <c r="O240" i="5"/>
  <c r="O142" i="5"/>
  <c r="R54" i="5"/>
  <c r="O47" i="6" l="1"/>
  <c r="L93" i="2"/>
  <c r="O25" i="7"/>
  <c r="V8" i="6"/>
  <c r="W8" i="6" s="1"/>
  <c r="Y8" i="6" s="1"/>
  <c r="Q47" i="6"/>
  <c r="Q25" i="7"/>
  <c r="V10" i="7"/>
  <c r="V25" i="7" s="1"/>
  <c r="P7" i="2"/>
  <c r="O24" i="2"/>
  <c r="O93" i="2" s="1"/>
  <c r="Y36" i="6"/>
  <c r="W18" i="7"/>
  <c r="Y18" i="7" s="1"/>
  <c r="W11" i="7"/>
  <c r="Y11" i="7" s="1"/>
  <c r="V13" i="6"/>
  <c r="W13" i="6" s="1"/>
  <c r="Y13" i="6" s="1"/>
  <c r="W41" i="6"/>
  <c r="Y41" i="6" s="1"/>
  <c r="V7" i="6"/>
  <c r="Y40" i="6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298" i="5"/>
  <c r="O258" i="5"/>
  <c r="O235" i="5"/>
  <c r="O230" i="5"/>
  <c r="O227" i="5"/>
  <c r="O191" i="5"/>
  <c r="O172" i="5"/>
  <c r="O175" i="5"/>
  <c r="O169" i="5"/>
  <c r="O162" i="5"/>
  <c r="O161" i="5"/>
  <c r="O154" i="5"/>
  <c r="O129" i="5"/>
  <c r="O125" i="5"/>
  <c r="O118" i="5"/>
  <c r="O113" i="5"/>
  <c r="P113" i="5" s="1"/>
  <c r="R113" i="5" s="1"/>
  <c r="O111" i="5"/>
  <c r="O105" i="5"/>
  <c r="O106" i="5"/>
  <c r="O107" i="5"/>
  <c r="O104" i="5"/>
  <c r="O108" i="5" s="1"/>
  <c r="O99" i="5"/>
  <c r="O98" i="5"/>
  <c r="O90" i="5"/>
  <c r="O91" i="5" s="1"/>
  <c r="O81" i="5"/>
  <c r="O82" i="5"/>
  <c r="O80" i="5"/>
  <c r="O74" i="5"/>
  <c r="O73" i="5"/>
  <c r="O67" i="5"/>
  <c r="O69" i="5"/>
  <c r="O66" i="5"/>
  <c r="O60" i="5"/>
  <c r="O59" i="5"/>
  <c r="O53" i="5"/>
  <c r="O55" i="5"/>
  <c r="O52" i="5"/>
  <c r="O56" i="5" s="1"/>
  <c r="O42" i="5"/>
  <c r="O41" i="5"/>
  <c r="O37" i="5"/>
  <c r="O38" i="5" s="1"/>
  <c r="O33" i="5"/>
  <c r="O32" i="5"/>
  <c r="O20" i="5"/>
  <c r="O23" i="5"/>
  <c r="O24" i="5"/>
  <c r="O27" i="5"/>
  <c r="O19" i="5"/>
  <c r="O7" i="5"/>
  <c r="O8" i="5"/>
  <c r="O9" i="5"/>
  <c r="O10" i="5"/>
  <c r="O11" i="5"/>
  <c r="O12" i="5"/>
  <c r="O13" i="5"/>
  <c r="O14" i="5"/>
  <c r="O15" i="5"/>
  <c r="O6" i="5"/>
  <c r="G38" i="5"/>
  <c r="H38" i="5"/>
  <c r="I38" i="5"/>
  <c r="K38" i="5"/>
  <c r="L38" i="5"/>
  <c r="M38" i="5"/>
  <c r="N38" i="5"/>
  <c r="Q38" i="5"/>
  <c r="R38" i="5"/>
  <c r="G181" i="5"/>
  <c r="H181" i="5"/>
  <c r="I181" i="5"/>
  <c r="K181" i="5"/>
  <c r="M181" i="5"/>
  <c r="Q181" i="5"/>
  <c r="G210" i="5"/>
  <c r="H210" i="5"/>
  <c r="I210" i="5"/>
  <c r="K210" i="5"/>
  <c r="M210" i="5"/>
  <c r="Q210" i="5"/>
  <c r="G265" i="5"/>
  <c r="H265" i="5"/>
  <c r="I265" i="5"/>
  <c r="K265" i="5"/>
  <c r="M265" i="5"/>
  <c r="N265" i="5"/>
  <c r="Q265" i="5"/>
  <c r="G281" i="5"/>
  <c r="H281" i="5"/>
  <c r="I281" i="5"/>
  <c r="K281" i="5"/>
  <c r="L281" i="5"/>
  <c r="M281" i="5"/>
  <c r="Q281" i="5"/>
  <c r="K283" i="5" l="1"/>
  <c r="I283" i="5"/>
  <c r="H283" i="5"/>
  <c r="W10" i="7"/>
  <c r="Y10" i="7" s="1"/>
  <c r="Y25" i="7" s="1"/>
  <c r="G283" i="5"/>
  <c r="O34" i="5"/>
  <c r="Q283" i="5"/>
  <c r="O16" i="5"/>
  <c r="M283" i="5"/>
  <c r="O43" i="5"/>
  <c r="O100" i="5"/>
  <c r="R7" i="2"/>
  <c r="P111" i="5"/>
  <c r="O316" i="5"/>
  <c r="W7" i="6"/>
  <c r="W47" i="6" s="1"/>
  <c r="V47" i="6"/>
  <c r="W25" i="7"/>
  <c r="P24" i="2"/>
  <c r="R24" i="2" s="1"/>
  <c r="F99" i="5"/>
  <c r="J99" i="5" s="1"/>
  <c r="P99" i="5" s="1"/>
  <c r="R99" i="5" s="1"/>
  <c r="F8" i="5"/>
  <c r="F9" i="5"/>
  <c r="F10" i="5"/>
  <c r="F11" i="5"/>
  <c r="F12" i="5"/>
  <c r="F13" i="5"/>
  <c r="F14" i="5"/>
  <c r="F15" i="5"/>
  <c r="F19" i="5"/>
  <c r="F20" i="5"/>
  <c r="J20" i="5" s="1"/>
  <c r="P20" i="5" s="1"/>
  <c r="R20" i="5" s="1"/>
  <c r="F21" i="5"/>
  <c r="F22" i="5"/>
  <c r="F23" i="5"/>
  <c r="J23" i="5" s="1"/>
  <c r="P23" i="5" s="1"/>
  <c r="R23" i="5" s="1"/>
  <c r="F24" i="5"/>
  <c r="J24" i="5" s="1"/>
  <c r="P24" i="5" s="1"/>
  <c r="R24" i="5" s="1"/>
  <c r="F27" i="5"/>
  <c r="F28" i="5"/>
  <c r="L28" i="5" s="1"/>
  <c r="L29" i="5" s="1"/>
  <c r="F32" i="5"/>
  <c r="F34" i="5" s="1"/>
  <c r="F33" i="5"/>
  <c r="F37" i="5"/>
  <c r="F41" i="5"/>
  <c r="F43" i="5" s="1"/>
  <c r="F42" i="5"/>
  <c r="J42" i="5" s="1"/>
  <c r="P42" i="5" s="1"/>
  <c r="R42" i="5" s="1"/>
  <c r="L46" i="5"/>
  <c r="L47" i="5" s="1"/>
  <c r="F52" i="5"/>
  <c r="F53" i="5"/>
  <c r="F55" i="5"/>
  <c r="J55" i="5" s="1"/>
  <c r="P55" i="5" s="1"/>
  <c r="R55" i="5" s="1"/>
  <c r="F59" i="5"/>
  <c r="F60" i="5"/>
  <c r="J60" i="5" s="1"/>
  <c r="P60" i="5" s="1"/>
  <c r="R60" i="5" s="1"/>
  <c r="F61" i="5"/>
  <c r="L61" i="5" s="1"/>
  <c r="F62" i="5"/>
  <c r="L62" i="5" s="1"/>
  <c r="F66" i="5"/>
  <c r="F77" i="5" s="1"/>
  <c r="F67" i="5"/>
  <c r="J67" i="5" s="1"/>
  <c r="P67" i="5" s="1"/>
  <c r="R67" i="5" s="1"/>
  <c r="F68" i="5"/>
  <c r="L68" i="5" s="1"/>
  <c r="F69" i="5"/>
  <c r="J69" i="5" s="1"/>
  <c r="P69" i="5" s="1"/>
  <c r="R69" i="5" s="1"/>
  <c r="F70" i="5"/>
  <c r="L70" i="5" s="1"/>
  <c r="F71" i="5"/>
  <c r="L71" i="5" s="1"/>
  <c r="F72" i="5"/>
  <c r="F73" i="5"/>
  <c r="F74" i="5"/>
  <c r="J74" i="5" s="1"/>
  <c r="P74" i="5" s="1"/>
  <c r="R74" i="5" s="1"/>
  <c r="F156" i="5"/>
  <c r="L156" i="5" s="1"/>
  <c r="F75" i="5"/>
  <c r="F76" i="5"/>
  <c r="F80" i="5"/>
  <c r="F81" i="5"/>
  <c r="J81" i="5" s="1"/>
  <c r="P81" i="5" s="1"/>
  <c r="R81" i="5" s="1"/>
  <c r="F82" i="5"/>
  <c r="J82" i="5" s="1"/>
  <c r="P82" i="5" s="1"/>
  <c r="R82" i="5" s="1"/>
  <c r="F83" i="5"/>
  <c r="L83" i="5" s="1"/>
  <c r="L87" i="5" s="1"/>
  <c r="F84" i="5"/>
  <c r="F85" i="5"/>
  <c r="L85" i="5" s="1"/>
  <c r="F86" i="5"/>
  <c r="L86" i="5" s="1"/>
  <c r="F90" i="5"/>
  <c r="F91" i="5" s="1"/>
  <c r="F94" i="5"/>
  <c r="F98" i="5"/>
  <c r="F100" i="5" s="1"/>
  <c r="F95" i="5" s="1"/>
  <c r="F104" i="5"/>
  <c r="F105" i="5"/>
  <c r="J105" i="5" s="1"/>
  <c r="P105" i="5" s="1"/>
  <c r="R105" i="5" s="1"/>
  <c r="F106" i="5"/>
  <c r="J106" i="5" s="1"/>
  <c r="P106" i="5" s="1"/>
  <c r="R106" i="5" s="1"/>
  <c r="F107" i="5"/>
  <c r="J107" i="5" s="1"/>
  <c r="P107" i="5" s="1"/>
  <c r="R107" i="5" s="1"/>
  <c r="F112" i="5"/>
  <c r="F115" i="5" s="1"/>
  <c r="L114" i="5"/>
  <c r="L115" i="5" s="1"/>
  <c r="F118" i="5"/>
  <c r="F119" i="5"/>
  <c r="L119" i="5" s="1"/>
  <c r="L121" i="5" s="1"/>
  <c r="F120" i="5"/>
  <c r="L120" i="5" s="1"/>
  <c r="F124" i="5"/>
  <c r="F125" i="5"/>
  <c r="J125" i="5" s="1"/>
  <c r="P125" i="5" s="1"/>
  <c r="R125" i="5" s="1"/>
  <c r="F129" i="5"/>
  <c r="F130" i="5"/>
  <c r="L130" i="5" s="1"/>
  <c r="L131" i="5" s="1"/>
  <c r="F134" i="5"/>
  <c r="F138" i="5"/>
  <c r="F142" i="5"/>
  <c r="F144" i="5" s="1"/>
  <c r="F143" i="5"/>
  <c r="F147" i="5"/>
  <c r="F148" i="5"/>
  <c r="L148" i="5" s="1"/>
  <c r="F149" i="5"/>
  <c r="L149" i="5" s="1"/>
  <c r="F150" i="5"/>
  <c r="L150" i="5" s="1"/>
  <c r="F154" i="5"/>
  <c r="F158" i="5" s="1"/>
  <c r="F155" i="5"/>
  <c r="L155" i="5" s="1"/>
  <c r="L158" i="5" s="1"/>
  <c r="F157" i="5"/>
  <c r="F161" i="5"/>
  <c r="F162" i="5"/>
  <c r="J162" i="5" s="1"/>
  <c r="P162" i="5" s="1"/>
  <c r="R162" i="5" s="1"/>
  <c r="F163" i="5"/>
  <c r="L163" i="5" s="1"/>
  <c r="L166" i="5" s="1"/>
  <c r="F164" i="5"/>
  <c r="L164" i="5" s="1"/>
  <c r="F165" i="5"/>
  <c r="L165" i="5" s="1"/>
  <c r="F169" i="5"/>
  <c r="F170" i="5"/>
  <c r="L170" i="5" s="1"/>
  <c r="F171" i="5"/>
  <c r="F172" i="5"/>
  <c r="J172" i="5" s="1"/>
  <c r="P172" i="5" s="1"/>
  <c r="R172" i="5" s="1"/>
  <c r="F173" i="5"/>
  <c r="F174" i="5"/>
  <c r="F175" i="5"/>
  <c r="J175" i="5" s="1"/>
  <c r="P175" i="5" s="1"/>
  <c r="R175" i="5" s="1"/>
  <c r="F176" i="5"/>
  <c r="F180" i="5"/>
  <c r="L180" i="5" s="1"/>
  <c r="L181" i="5" s="1"/>
  <c r="F184" i="5"/>
  <c r="F185" i="5"/>
  <c r="L185" i="5" s="1"/>
  <c r="F186" i="5"/>
  <c r="L186" i="5" s="1"/>
  <c r="F187" i="5"/>
  <c r="L187" i="5" s="1"/>
  <c r="F191" i="5"/>
  <c r="F206" i="5" s="1"/>
  <c r="F192" i="5"/>
  <c r="L192" i="5" s="1"/>
  <c r="F193" i="5"/>
  <c r="L193" i="5" s="1"/>
  <c r="F194" i="5"/>
  <c r="L194" i="5" s="1"/>
  <c r="F195" i="5"/>
  <c r="L195" i="5" s="1"/>
  <c r="F196" i="5"/>
  <c r="L196" i="5" s="1"/>
  <c r="F197" i="5"/>
  <c r="L197" i="5" s="1"/>
  <c r="F198" i="5"/>
  <c r="L198" i="5" s="1"/>
  <c r="F199" i="5"/>
  <c r="L199" i="5" s="1"/>
  <c r="F200" i="5"/>
  <c r="L200" i="5" s="1"/>
  <c r="F201" i="5"/>
  <c r="L201" i="5" s="1"/>
  <c r="F202" i="5"/>
  <c r="L202" i="5" s="1"/>
  <c r="F203" i="5"/>
  <c r="L203" i="5" s="1"/>
  <c r="F204" i="5"/>
  <c r="F205" i="5"/>
  <c r="L205" i="5" s="1"/>
  <c r="F209" i="5"/>
  <c r="L209" i="5" s="1"/>
  <c r="L210" i="5" s="1"/>
  <c r="F213" i="5"/>
  <c r="F215" i="5" s="1"/>
  <c r="F214" i="5"/>
  <c r="L214" i="5" s="1"/>
  <c r="F220" i="5"/>
  <c r="F221" i="5"/>
  <c r="L221" i="5" s="1"/>
  <c r="F222" i="5"/>
  <c r="L222" i="5" s="1"/>
  <c r="F223" i="5"/>
  <c r="L223" i="5" s="1"/>
  <c r="F227" i="5"/>
  <c r="F228" i="5"/>
  <c r="F229" i="5"/>
  <c r="L229" i="5" s="1"/>
  <c r="L231" i="5" s="1"/>
  <c r="F230" i="5"/>
  <c r="J230" i="5" s="1"/>
  <c r="P230" i="5" s="1"/>
  <c r="R230" i="5" s="1"/>
  <c r="F234" i="5"/>
  <c r="F235" i="5"/>
  <c r="J235" i="5" s="1"/>
  <c r="P235" i="5" s="1"/>
  <c r="R235" i="5" s="1"/>
  <c r="F239" i="5"/>
  <c r="F240" i="5"/>
  <c r="J240" i="5" s="1"/>
  <c r="P240" i="5" s="1"/>
  <c r="F241" i="5"/>
  <c r="F242" i="5"/>
  <c r="L242" i="5" s="1"/>
  <c r="F243" i="5"/>
  <c r="L243" i="5" s="1"/>
  <c r="F244" i="5"/>
  <c r="L244" i="5" s="1"/>
  <c r="F245" i="5"/>
  <c r="L245" i="5" s="1"/>
  <c r="F246" i="5"/>
  <c r="L246" i="5" s="1"/>
  <c r="F247" i="5"/>
  <c r="L247" i="5" s="1"/>
  <c r="F248" i="5"/>
  <c r="L248" i="5" s="1"/>
  <c r="F257" i="5"/>
  <c r="F258" i="5"/>
  <c r="J258" i="5" s="1"/>
  <c r="P258" i="5" s="1"/>
  <c r="R258" i="5" s="1"/>
  <c r="F259" i="5"/>
  <c r="F260" i="5"/>
  <c r="L260" i="5" s="1"/>
  <c r="F264" i="5"/>
  <c r="L264" i="5" s="1"/>
  <c r="F268" i="5"/>
  <c r="F269" i="5"/>
  <c r="L269" i="5" s="1"/>
  <c r="F270" i="5"/>
  <c r="F271" i="5"/>
  <c r="F272" i="5"/>
  <c r="F273" i="5"/>
  <c r="L273" i="5" s="1"/>
  <c r="F274" i="5"/>
  <c r="L274" i="5" s="1"/>
  <c r="F275" i="5"/>
  <c r="L275" i="5" s="1"/>
  <c r="F276" i="5"/>
  <c r="L276" i="5" s="1"/>
  <c r="F280" i="5"/>
  <c r="F298" i="5"/>
  <c r="F299" i="5"/>
  <c r="J299" i="5" s="1"/>
  <c r="P299" i="5" s="1"/>
  <c r="R299" i="5" s="1"/>
  <c r="F300" i="5"/>
  <c r="J300" i="5" s="1"/>
  <c r="P300" i="5" s="1"/>
  <c r="R300" i="5" s="1"/>
  <c r="F301" i="5"/>
  <c r="J301" i="5" s="1"/>
  <c r="P301" i="5" s="1"/>
  <c r="R301" i="5" s="1"/>
  <c r="F302" i="5"/>
  <c r="J302" i="5" s="1"/>
  <c r="P302" i="5" s="1"/>
  <c r="R302" i="5" s="1"/>
  <c r="F303" i="5"/>
  <c r="J303" i="5" s="1"/>
  <c r="P303" i="5" s="1"/>
  <c r="R303" i="5" s="1"/>
  <c r="F304" i="5"/>
  <c r="J304" i="5" s="1"/>
  <c r="P304" i="5" s="1"/>
  <c r="R304" i="5" s="1"/>
  <c r="F305" i="5"/>
  <c r="J305" i="5" s="1"/>
  <c r="P305" i="5" s="1"/>
  <c r="R305" i="5" s="1"/>
  <c r="F306" i="5"/>
  <c r="J306" i="5" s="1"/>
  <c r="P306" i="5" s="1"/>
  <c r="R306" i="5" s="1"/>
  <c r="F307" i="5"/>
  <c r="J307" i="5" s="1"/>
  <c r="P307" i="5" s="1"/>
  <c r="R307" i="5" s="1"/>
  <c r="F308" i="5"/>
  <c r="J308" i="5" s="1"/>
  <c r="P308" i="5" s="1"/>
  <c r="R308" i="5" s="1"/>
  <c r="F309" i="5"/>
  <c r="J309" i="5" s="1"/>
  <c r="P309" i="5" s="1"/>
  <c r="R309" i="5" s="1"/>
  <c r="F310" i="5"/>
  <c r="J310" i="5" s="1"/>
  <c r="P310" i="5" s="1"/>
  <c r="R310" i="5" s="1"/>
  <c r="F311" i="5"/>
  <c r="J311" i="5" s="1"/>
  <c r="P311" i="5" s="1"/>
  <c r="R311" i="5" s="1"/>
  <c r="F312" i="5"/>
  <c r="J312" i="5" s="1"/>
  <c r="P312" i="5" s="1"/>
  <c r="R312" i="5" s="1"/>
  <c r="F313" i="5"/>
  <c r="J313" i="5" s="1"/>
  <c r="P313" i="5" s="1"/>
  <c r="R313" i="5" s="1"/>
  <c r="F314" i="5"/>
  <c r="J314" i="5" s="1"/>
  <c r="P314" i="5" s="1"/>
  <c r="R314" i="5" s="1"/>
  <c r="F7" i="5"/>
  <c r="F6" i="5"/>
  <c r="F151" i="5" l="1"/>
  <c r="F126" i="5"/>
  <c r="F261" i="5"/>
  <c r="F231" i="5"/>
  <c r="F166" i="5"/>
  <c r="F108" i="5"/>
  <c r="L63" i="5"/>
  <c r="F249" i="5"/>
  <c r="F188" i="5"/>
  <c r="F121" i="5"/>
  <c r="F87" i="5"/>
  <c r="F63" i="5"/>
  <c r="F177" i="5"/>
  <c r="F25" i="5"/>
  <c r="F283" i="5" s="1"/>
  <c r="F16" i="5"/>
  <c r="F236" i="5"/>
  <c r="F224" i="5"/>
  <c r="F277" i="5"/>
  <c r="F131" i="5"/>
  <c r="F56" i="5"/>
  <c r="F29" i="5"/>
  <c r="Y7" i="6"/>
  <c r="Y47" i="6" s="1"/>
  <c r="L268" i="5"/>
  <c r="L147" i="5"/>
  <c r="L151" i="5" s="1"/>
  <c r="L134" i="5"/>
  <c r="L135" i="5" s="1"/>
  <c r="F135" i="5"/>
  <c r="L124" i="5"/>
  <c r="L126" i="5" s="1"/>
  <c r="L257" i="5"/>
  <c r="L261" i="5" s="1"/>
  <c r="L234" i="5"/>
  <c r="L236" i="5" s="1"/>
  <c r="L220" i="5"/>
  <c r="L224" i="5" s="1"/>
  <c r="R111" i="5"/>
  <c r="F316" i="5"/>
  <c r="J52" i="5"/>
  <c r="J56" i="5" s="1"/>
  <c r="L239" i="5"/>
  <c r="L249" i="5" s="1"/>
  <c r="L213" i="5"/>
  <c r="L215" i="5" s="1"/>
  <c r="L184" i="5"/>
  <c r="L188" i="5" s="1"/>
  <c r="L138" i="5"/>
  <c r="L139" i="5" s="1"/>
  <c r="F139" i="5"/>
  <c r="L94" i="5"/>
  <c r="L95" i="5" s="1"/>
  <c r="J272" i="5"/>
  <c r="L272" i="5"/>
  <c r="O272" i="5" s="1"/>
  <c r="J271" i="5"/>
  <c r="L271" i="5"/>
  <c r="O271" i="5" s="1"/>
  <c r="O264" i="5"/>
  <c r="O265" i="5" s="1"/>
  <c r="L265" i="5"/>
  <c r="R240" i="5"/>
  <c r="J204" i="5"/>
  <c r="L204" i="5"/>
  <c r="O204" i="5" s="1"/>
  <c r="J173" i="5"/>
  <c r="L173" i="5"/>
  <c r="O173" i="5" s="1"/>
  <c r="J174" i="5"/>
  <c r="L174" i="5"/>
  <c r="O174" i="5" s="1"/>
  <c r="N143" i="5"/>
  <c r="N144" i="5" s="1"/>
  <c r="L143" i="5"/>
  <c r="L144" i="5" s="1"/>
  <c r="J75" i="5"/>
  <c r="L75" i="5"/>
  <c r="O75" i="5" s="1"/>
  <c r="J27" i="5"/>
  <c r="J29" i="5" s="1"/>
  <c r="J14" i="5"/>
  <c r="P14" i="5" s="1"/>
  <c r="R14" i="5" s="1"/>
  <c r="J12" i="5"/>
  <c r="P12" i="5" s="1"/>
  <c r="R12" i="5" s="1"/>
  <c r="J10" i="5"/>
  <c r="P10" i="5" s="1"/>
  <c r="J8" i="5"/>
  <c r="P8" i="5" s="1"/>
  <c r="J7" i="5"/>
  <c r="P7" i="5" s="1"/>
  <c r="J33" i="5"/>
  <c r="P33" i="5" s="1"/>
  <c r="J15" i="5"/>
  <c r="P15" i="5" s="1"/>
  <c r="R15" i="5" s="1"/>
  <c r="J13" i="5"/>
  <c r="P13" i="5" s="1"/>
  <c r="R13" i="5" s="1"/>
  <c r="J11" i="5"/>
  <c r="P11" i="5" s="1"/>
  <c r="R11" i="5" s="1"/>
  <c r="J9" i="5"/>
  <c r="P9" i="5" s="1"/>
  <c r="J276" i="5"/>
  <c r="N276" i="5"/>
  <c r="O276" i="5" s="1"/>
  <c r="J274" i="5"/>
  <c r="N274" i="5"/>
  <c r="O274" i="5" s="1"/>
  <c r="J270" i="5"/>
  <c r="N270" i="5"/>
  <c r="O270" i="5" s="1"/>
  <c r="J246" i="5"/>
  <c r="N246" i="5"/>
  <c r="O246" i="5" s="1"/>
  <c r="J242" i="5"/>
  <c r="N242" i="5"/>
  <c r="O242" i="5" s="1"/>
  <c r="J280" i="5"/>
  <c r="N280" i="5"/>
  <c r="F281" i="5"/>
  <c r="J275" i="5"/>
  <c r="N275" i="5"/>
  <c r="O275" i="5" s="1"/>
  <c r="J273" i="5"/>
  <c r="N273" i="5"/>
  <c r="O273" i="5" s="1"/>
  <c r="J269" i="5"/>
  <c r="N269" i="5"/>
  <c r="J264" i="5"/>
  <c r="F265" i="5"/>
  <c r="J259" i="5"/>
  <c r="N259" i="5"/>
  <c r="O259" i="5" s="1"/>
  <c r="J257" i="5"/>
  <c r="N257" i="5"/>
  <c r="J247" i="5"/>
  <c r="N247" i="5"/>
  <c r="O247" i="5" s="1"/>
  <c r="J245" i="5"/>
  <c r="N245" i="5"/>
  <c r="O245" i="5" s="1"/>
  <c r="J243" i="5"/>
  <c r="N243" i="5"/>
  <c r="O243" i="5" s="1"/>
  <c r="J241" i="5"/>
  <c r="N241" i="5"/>
  <c r="O241" i="5" s="1"/>
  <c r="J239" i="5"/>
  <c r="N239" i="5"/>
  <c r="J234" i="5"/>
  <c r="J236" i="5" s="1"/>
  <c r="N234" i="5"/>
  <c r="N236" i="5" s="1"/>
  <c r="J229" i="5"/>
  <c r="N229" i="5"/>
  <c r="O229" i="5" s="1"/>
  <c r="J227" i="5"/>
  <c r="J222" i="5"/>
  <c r="N222" i="5"/>
  <c r="O222" i="5" s="1"/>
  <c r="J220" i="5"/>
  <c r="N220" i="5"/>
  <c r="J213" i="5"/>
  <c r="N213" i="5"/>
  <c r="N215" i="5" s="1"/>
  <c r="J205" i="5"/>
  <c r="N205" i="5"/>
  <c r="O205" i="5" s="1"/>
  <c r="J203" i="5"/>
  <c r="N203" i="5"/>
  <c r="O203" i="5" s="1"/>
  <c r="J201" i="5"/>
  <c r="N201" i="5"/>
  <c r="O201" i="5" s="1"/>
  <c r="J199" i="5"/>
  <c r="N199" i="5"/>
  <c r="O199" i="5" s="1"/>
  <c r="J197" i="5"/>
  <c r="N197" i="5"/>
  <c r="O197" i="5" s="1"/>
  <c r="J195" i="5"/>
  <c r="N195" i="5"/>
  <c r="O195" i="5" s="1"/>
  <c r="J193" i="5"/>
  <c r="N193" i="5"/>
  <c r="O193" i="5" s="1"/>
  <c r="J191" i="5"/>
  <c r="J186" i="5"/>
  <c r="N186" i="5"/>
  <c r="O186" i="5" s="1"/>
  <c r="J184" i="5"/>
  <c r="N184" i="5"/>
  <c r="J176" i="5"/>
  <c r="N176" i="5"/>
  <c r="O176" i="5" s="1"/>
  <c r="J170" i="5"/>
  <c r="N170" i="5"/>
  <c r="N177" i="5" s="1"/>
  <c r="J165" i="5"/>
  <c r="N165" i="5"/>
  <c r="O165" i="5" s="1"/>
  <c r="J163" i="5"/>
  <c r="N163" i="5"/>
  <c r="J161" i="5"/>
  <c r="J155" i="5"/>
  <c r="N155" i="5"/>
  <c r="J150" i="5"/>
  <c r="N150" i="5"/>
  <c r="O150" i="5" s="1"/>
  <c r="J148" i="5"/>
  <c r="N148" i="5"/>
  <c r="J138" i="5"/>
  <c r="J139" i="5" s="1"/>
  <c r="N138" i="5"/>
  <c r="N139" i="5" s="1"/>
  <c r="J130" i="5"/>
  <c r="N130" i="5"/>
  <c r="N131" i="5" s="1"/>
  <c r="J120" i="5"/>
  <c r="N120" i="5"/>
  <c r="O120" i="5" s="1"/>
  <c r="J118" i="5"/>
  <c r="J121" i="5" s="1"/>
  <c r="J112" i="5"/>
  <c r="N112" i="5"/>
  <c r="J104" i="5"/>
  <c r="J108" i="5" s="1"/>
  <c r="J94" i="5"/>
  <c r="J95" i="5" s="1"/>
  <c r="J86" i="5"/>
  <c r="N86" i="5"/>
  <c r="O86" i="5" s="1"/>
  <c r="J84" i="5"/>
  <c r="N84" i="5"/>
  <c r="O84" i="5" s="1"/>
  <c r="J80" i="5"/>
  <c r="J298" i="5"/>
  <c r="J268" i="5"/>
  <c r="J260" i="5"/>
  <c r="N260" i="5"/>
  <c r="O260" i="5" s="1"/>
  <c r="J248" i="5"/>
  <c r="N248" i="5"/>
  <c r="O248" i="5" s="1"/>
  <c r="J244" i="5"/>
  <c r="N244" i="5"/>
  <c r="O244" i="5" s="1"/>
  <c r="J228" i="5"/>
  <c r="N228" i="5"/>
  <c r="N231" i="5" s="1"/>
  <c r="J223" i="5"/>
  <c r="N223" i="5"/>
  <c r="O223" i="5" s="1"/>
  <c r="J221" i="5"/>
  <c r="N221" i="5"/>
  <c r="O221" i="5" s="1"/>
  <c r="J214" i="5"/>
  <c r="N214" i="5"/>
  <c r="O214" i="5" s="1"/>
  <c r="J209" i="5"/>
  <c r="N209" i="5"/>
  <c r="F210" i="5"/>
  <c r="J202" i="5"/>
  <c r="N202" i="5"/>
  <c r="O202" i="5" s="1"/>
  <c r="J200" i="5"/>
  <c r="N200" i="5"/>
  <c r="O200" i="5" s="1"/>
  <c r="J198" i="5"/>
  <c r="N198" i="5"/>
  <c r="O198" i="5" s="1"/>
  <c r="J196" i="5"/>
  <c r="N196" i="5"/>
  <c r="O196" i="5" s="1"/>
  <c r="J194" i="5"/>
  <c r="N194" i="5"/>
  <c r="O194" i="5" s="1"/>
  <c r="J192" i="5"/>
  <c r="N192" i="5"/>
  <c r="J187" i="5"/>
  <c r="N187" i="5"/>
  <c r="O187" i="5" s="1"/>
  <c r="J185" i="5"/>
  <c r="N185" i="5"/>
  <c r="O185" i="5" s="1"/>
  <c r="J180" i="5"/>
  <c r="N180" i="5"/>
  <c r="F181" i="5"/>
  <c r="J171" i="5"/>
  <c r="N171" i="5"/>
  <c r="O171" i="5" s="1"/>
  <c r="J169" i="5"/>
  <c r="J164" i="5"/>
  <c r="N164" i="5"/>
  <c r="O164" i="5" s="1"/>
  <c r="J157" i="5"/>
  <c r="N157" i="5"/>
  <c r="O157" i="5" s="1"/>
  <c r="J154" i="5"/>
  <c r="J158" i="5" s="1"/>
  <c r="J149" i="5"/>
  <c r="N149" i="5"/>
  <c r="J147" i="5"/>
  <c r="J142" i="5"/>
  <c r="J134" i="5"/>
  <c r="J135" i="5" s="1"/>
  <c r="N134" i="5"/>
  <c r="N135" i="5" s="1"/>
  <c r="J129" i="5"/>
  <c r="J131" i="5" s="1"/>
  <c r="J124" i="5"/>
  <c r="J126" i="5" s="1"/>
  <c r="N124" i="5"/>
  <c r="N126" i="5" s="1"/>
  <c r="J119" i="5"/>
  <c r="N119" i="5"/>
  <c r="J114" i="5"/>
  <c r="N114" i="5"/>
  <c r="O114" i="5" s="1"/>
  <c r="J98" i="5"/>
  <c r="J100" i="5" s="1"/>
  <c r="J90" i="5"/>
  <c r="J91" i="5" s="1"/>
  <c r="J85" i="5"/>
  <c r="N85" i="5"/>
  <c r="O85" i="5" s="1"/>
  <c r="J83" i="5"/>
  <c r="N83" i="5"/>
  <c r="J76" i="5"/>
  <c r="N76" i="5"/>
  <c r="O76" i="5" s="1"/>
  <c r="J156" i="5"/>
  <c r="N156" i="5"/>
  <c r="J70" i="5"/>
  <c r="N70" i="5"/>
  <c r="J68" i="5"/>
  <c r="N68" i="5"/>
  <c r="J66" i="5"/>
  <c r="J71" i="5"/>
  <c r="N71" i="5"/>
  <c r="O71" i="5" s="1"/>
  <c r="J72" i="5"/>
  <c r="N72" i="5"/>
  <c r="O72" i="5" s="1"/>
  <c r="J61" i="5"/>
  <c r="N61" i="5"/>
  <c r="J59" i="5"/>
  <c r="J62" i="5"/>
  <c r="N62" i="5"/>
  <c r="O62" i="5" s="1"/>
  <c r="J21" i="5"/>
  <c r="N21" i="5"/>
  <c r="N25" i="5" s="1"/>
  <c r="J19" i="5"/>
  <c r="J25" i="5" s="1"/>
  <c r="J46" i="5"/>
  <c r="J47" i="5" s="1"/>
  <c r="N46" i="5"/>
  <c r="N47" i="5" s="1"/>
  <c r="J28" i="5"/>
  <c r="N28" i="5"/>
  <c r="N29" i="5" s="1"/>
  <c r="J22" i="5"/>
  <c r="N22" i="5"/>
  <c r="O22" i="5" s="1"/>
  <c r="J6" i="5"/>
  <c r="J32" i="5"/>
  <c r="J34" i="5" s="1"/>
  <c r="J37" i="5"/>
  <c r="F38" i="5"/>
  <c r="J41" i="5"/>
  <c r="J43" i="5" s="1"/>
  <c r="J73" i="5"/>
  <c r="J53" i="5"/>
  <c r="J143" i="5"/>
  <c r="F68" i="2"/>
  <c r="F93" i="2" s="1"/>
  <c r="J206" i="5" l="1"/>
  <c r="J215" i="5"/>
  <c r="N158" i="5"/>
  <c r="N224" i="5"/>
  <c r="O268" i="5"/>
  <c r="L277" i="5"/>
  <c r="L77" i="5"/>
  <c r="L283" i="5" s="1"/>
  <c r="J224" i="5"/>
  <c r="N249" i="5"/>
  <c r="N277" i="5"/>
  <c r="J77" i="5"/>
  <c r="J144" i="5"/>
  <c r="J277" i="5"/>
  <c r="J166" i="5"/>
  <c r="J249" i="5"/>
  <c r="L177" i="5"/>
  <c r="N77" i="5"/>
  <c r="N87" i="5"/>
  <c r="N121" i="5"/>
  <c r="J151" i="5"/>
  <c r="J177" i="5"/>
  <c r="J316" i="5"/>
  <c r="N115" i="5"/>
  <c r="N166" i="5"/>
  <c r="N188" i="5"/>
  <c r="N261" i="5"/>
  <c r="J16" i="5"/>
  <c r="J283" i="5" s="1"/>
  <c r="J63" i="5"/>
  <c r="N63" i="5"/>
  <c r="N283" i="5" s="1"/>
  <c r="J87" i="5"/>
  <c r="J115" i="5"/>
  <c r="N151" i="5"/>
  <c r="J188" i="5"/>
  <c r="J231" i="5"/>
  <c r="J261" i="5"/>
  <c r="N206" i="5"/>
  <c r="L206" i="5"/>
  <c r="P298" i="5"/>
  <c r="P120" i="5"/>
  <c r="R120" i="5" s="1"/>
  <c r="O147" i="5"/>
  <c r="P27" i="5"/>
  <c r="O148" i="5"/>
  <c r="P52" i="5"/>
  <c r="O94" i="5"/>
  <c r="O95" i="5" s="1"/>
  <c r="P271" i="5"/>
  <c r="R271" i="5" s="1"/>
  <c r="J68" i="2"/>
  <c r="J93" i="2" s="1"/>
  <c r="R298" i="5"/>
  <c r="P272" i="5"/>
  <c r="R272" i="5" s="1"/>
  <c r="P75" i="5"/>
  <c r="R75" i="5" s="1"/>
  <c r="P174" i="5"/>
  <c r="R174" i="5" s="1"/>
  <c r="P173" i="5"/>
  <c r="R173" i="5" s="1"/>
  <c r="O239" i="5"/>
  <c r="O249" i="5" s="1"/>
  <c r="P204" i="5"/>
  <c r="R204" i="5" s="1"/>
  <c r="O143" i="5"/>
  <c r="O144" i="5" s="1"/>
  <c r="O119" i="5"/>
  <c r="O121" i="5" s="1"/>
  <c r="O68" i="5"/>
  <c r="O28" i="5"/>
  <c r="O29" i="5" s="1"/>
  <c r="P76" i="5"/>
  <c r="R76" i="5" s="1"/>
  <c r="P85" i="5"/>
  <c r="R85" i="5" s="1"/>
  <c r="P114" i="5"/>
  <c r="R114" i="5" s="1"/>
  <c r="P157" i="5"/>
  <c r="R157" i="5" s="1"/>
  <c r="P164" i="5"/>
  <c r="R164" i="5" s="1"/>
  <c r="P171" i="5"/>
  <c r="R171" i="5" s="1"/>
  <c r="P214" i="5"/>
  <c r="R214" i="5" s="1"/>
  <c r="P221" i="5"/>
  <c r="R221" i="5" s="1"/>
  <c r="P223" i="5"/>
  <c r="R223" i="5" s="1"/>
  <c r="P244" i="5"/>
  <c r="R244" i="5" s="1"/>
  <c r="P248" i="5"/>
  <c r="R248" i="5" s="1"/>
  <c r="P260" i="5"/>
  <c r="R260" i="5" s="1"/>
  <c r="P84" i="5"/>
  <c r="R84" i="5" s="1"/>
  <c r="P86" i="5"/>
  <c r="R86" i="5" s="1"/>
  <c r="P186" i="5"/>
  <c r="R186" i="5" s="1"/>
  <c r="P193" i="5"/>
  <c r="R193" i="5" s="1"/>
  <c r="P195" i="5"/>
  <c r="R195" i="5" s="1"/>
  <c r="P197" i="5"/>
  <c r="R197" i="5" s="1"/>
  <c r="P199" i="5"/>
  <c r="R199" i="5" s="1"/>
  <c r="P201" i="5"/>
  <c r="R201" i="5" s="1"/>
  <c r="P203" i="5"/>
  <c r="R203" i="5" s="1"/>
  <c r="P205" i="5"/>
  <c r="R205" i="5" s="1"/>
  <c r="P222" i="5"/>
  <c r="R222" i="5" s="1"/>
  <c r="P229" i="5"/>
  <c r="R229" i="5" s="1"/>
  <c r="P241" i="5"/>
  <c r="P243" i="5"/>
  <c r="R243" i="5" s="1"/>
  <c r="P245" i="5"/>
  <c r="R245" i="5" s="1"/>
  <c r="P247" i="5"/>
  <c r="R247" i="5" s="1"/>
  <c r="R9" i="5"/>
  <c r="R33" i="5"/>
  <c r="R7" i="5"/>
  <c r="R8" i="5"/>
  <c r="R10" i="5"/>
  <c r="O156" i="5"/>
  <c r="O83" i="5"/>
  <c r="O87" i="5" s="1"/>
  <c r="P129" i="5"/>
  <c r="O134" i="5"/>
  <c r="O135" i="5" s="1"/>
  <c r="O149" i="5"/>
  <c r="P149" i="5" s="1"/>
  <c r="R149" i="5" s="1"/>
  <c r="J181" i="5"/>
  <c r="P185" i="5"/>
  <c r="R185" i="5" s="1"/>
  <c r="P187" i="5"/>
  <c r="R187" i="5" s="1"/>
  <c r="P194" i="5"/>
  <c r="R194" i="5" s="1"/>
  <c r="P196" i="5"/>
  <c r="R196" i="5" s="1"/>
  <c r="P198" i="5"/>
  <c r="R198" i="5" s="1"/>
  <c r="P200" i="5"/>
  <c r="R200" i="5" s="1"/>
  <c r="P202" i="5"/>
  <c r="R202" i="5" s="1"/>
  <c r="O209" i="5"/>
  <c r="O210" i="5" s="1"/>
  <c r="N210" i="5"/>
  <c r="O228" i="5"/>
  <c r="O231" i="5" s="1"/>
  <c r="O130" i="5"/>
  <c r="O131" i="5" s="1"/>
  <c r="P150" i="5"/>
  <c r="R150" i="5" s="1"/>
  <c r="P161" i="5"/>
  <c r="P165" i="5"/>
  <c r="R165" i="5" s="1"/>
  <c r="P176" i="5"/>
  <c r="R176" i="5" s="1"/>
  <c r="O184" i="5"/>
  <c r="O188" i="5" s="1"/>
  <c r="O220" i="5"/>
  <c r="O224" i="5" s="1"/>
  <c r="P259" i="5"/>
  <c r="R259" i="5" s="1"/>
  <c r="P264" i="5"/>
  <c r="J265" i="5"/>
  <c r="P273" i="5"/>
  <c r="R273" i="5" s="1"/>
  <c r="P275" i="5"/>
  <c r="R275" i="5" s="1"/>
  <c r="O280" i="5"/>
  <c r="O281" i="5" s="1"/>
  <c r="N281" i="5"/>
  <c r="P90" i="5"/>
  <c r="P91" i="5" s="1"/>
  <c r="P98" i="5"/>
  <c r="P100" i="5" s="1"/>
  <c r="O124" i="5"/>
  <c r="O126" i="5" s="1"/>
  <c r="P142" i="5"/>
  <c r="P154" i="5"/>
  <c r="P169" i="5"/>
  <c r="O180" i="5"/>
  <c r="O181" i="5" s="1"/>
  <c r="N181" i="5"/>
  <c r="O192" i="5"/>
  <c r="O206" i="5" s="1"/>
  <c r="J210" i="5"/>
  <c r="P268" i="5"/>
  <c r="P80" i="5"/>
  <c r="P104" i="5"/>
  <c r="P108" i="5" s="1"/>
  <c r="O112" i="5"/>
  <c r="O115" i="5" s="1"/>
  <c r="P118" i="5"/>
  <c r="O138" i="5"/>
  <c r="O139" i="5" s="1"/>
  <c r="O155" i="5"/>
  <c r="O158" i="5" s="1"/>
  <c r="O163" i="5"/>
  <c r="O166" i="5" s="1"/>
  <c r="O170" i="5"/>
  <c r="O177" i="5" s="1"/>
  <c r="P191" i="5"/>
  <c r="O213" i="5"/>
  <c r="O215" i="5" s="1"/>
  <c r="P227" i="5"/>
  <c r="O234" i="5"/>
  <c r="O236" i="5" s="1"/>
  <c r="O257" i="5"/>
  <c r="O261" i="5" s="1"/>
  <c r="O269" i="5"/>
  <c r="J281" i="5"/>
  <c r="P242" i="5"/>
  <c r="R242" i="5" s="1"/>
  <c r="P246" i="5"/>
  <c r="R246" i="5" s="1"/>
  <c r="P270" i="5"/>
  <c r="R270" i="5" s="1"/>
  <c r="P274" i="5"/>
  <c r="R274" i="5" s="1"/>
  <c r="P276" i="5"/>
  <c r="R276" i="5" s="1"/>
  <c r="P71" i="5"/>
  <c r="R71" i="5" s="1"/>
  <c r="P22" i="5"/>
  <c r="R22" i="5" s="1"/>
  <c r="P72" i="5"/>
  <c r="R72" i="5" s="1"/>
  <c r="O70" i="5"/>
  <c r="P70" i="5" s="1"/>
  <c r="R70" i="5" s="1"/>
  <c r="P66" i="5"/>
  <c r="O61" i="5"/>
  <c r="O63" i="5" s="1"/>
  <c r="P62" i="5"/>
  <c r="R62" i="5" s="1"/>
  <c r="P59" i="5"/>
  <c r="O21" i="5"/>
  <c r="O25" i="5" s="1"/>
  <c r="O46" i="5"/>
  <c r="O47" i="5" s="1"/>
  <c r="P19" i="5"/>
  <c r="P6" i="5"/>
  <c r="P16" i="5" s="1"/>
  <c r="P41" i="5"/>
  <c r="P43" i="5" s="1"/>
  <c r="P37" i="5"/>
  <c r="P38" i="5" s="1"/>
  <c r="J38" i="5"/>
  <c r="P32" i="5"/>
  <c r="P34" i="5" s="1"/>
  <c r="P73" i="5"/>
  <c r="R73" i="5" s="1"/>
  <c r="P53" i="5"/>
  <c r="P56" i="5" l="1"/>
  <c r="O277" i="5"/>
  <c r="R27" i="5"/>
  <c r="P77" i="5"/>
  <c r="P68" i="5"/>
  <c r="R68" i="5" s="1"/>
  <c r="O77" i="5"/>
  <c r="P147" i="5"/>
  <c r="O151" i="5"/>
  <c r="O283" i="5" s="1"/>
  <c r="R316" i="5"/>
  <c r="P316" i="5"/>
  <c r="P228" i="5"/>
  <c r="R228" i="5" s="1"/>
  <c r="P94" i="5"/>
  <c r="P95" i="5" s="1"/>
  <c r="P209" i="5"/>
  <c r="R209" i="5" s="1"/>
  <c r="R210" i="5" s="1"/>
  <c r="P148" i="5"/>
  <c r="R148" i="5" s="1"/>
  <c r="R59" i="5"/>
  <c r="P257" i="5"/>
  <c r="P261" i="5" s="1"/>
  <c r="R191" i="5"/>
  <c r="R142" i="5"/>
  <c r="R129" i="5"/>
  <c r="R118" i="5"/>
  <c r="R80" i="5"/>
  <c r="R169" i="5"/>
  <c r="R52" i="5"/>
  <c r="R227" i="5"/>
  <c r="R231" i="5" s="1"/>
  <c r="R268" i="5"/>
  <c r="R154" i="5"/>
  <c r="R147" i="5"/>
  <c r="R161" i="5"/>
  <c r="P112" i="5"/>
  <c r="P115" i="5" s="1"/>
  <c r="P68" i="2"/>
  <c r="R68" i="2" s="1"/>
  <c r="P130" i="5"/>
  <c r="R130" i="5" s="1"/>
  <c r="P28" i="5"/>
  <c r="R28" i="5" s="1"/>
  <c r="P265" i="5"/>
  <c r="R264" i="5"/>
  <c r="R265" i="5" s="1"/>
  <c r="R241" i="5"/>
  <c r="P220" i="5"/>
  <c r="P224" i="5" s="1"/>
  <c r="P143" i="5"/>
  <c r="R143" i="5" s="1"/>
  <c r="P134" i="5"/>
  <c r="P119" i="5"/>
  <c r="P121" i="5" s="1"/>
  <c r="R104" i="5"/>
  <c r="R108" i="5" s="1"/>
  <c r="R98" i="5"/>
  <c r="R100" i="5" s="1"/>
  <c r="R90" i="5"/>
  <c r="R91" i="5" s="1"/>
  <c r="R66" i="5"/>
  <c r="R77" i="5" s="1"/>
  <c r="P239" i="5"/>
  <c r="P249" i="5" s="1"/>
  <c r="P184" i="5"/>
  <c r="P188" i="5" s="1"/>
  <c r="R53" i="5"/>
  <c r="R41" i="5"/>
  <c r="R43" i="5" s="1"/>
  <c r="R19" i="5"/>
  <c r="R32" i="5"/>
  <c r="R34" i="5" s="1"/>
  <c r="R6" i="5"/>
  <c r="R16" i="5" s="1"/>
  <c r="P280" i="5"/>
  <c r="P234" i="5"/>
  <c r="P236" i="5" s="1"/>
  <c r="P213" i="5"/>
  <c r="P215" i="5" s="1"/>
  <c r="P170" i="5"/>
  <c r="P177" i="5" s="1"/>
  <c r="P163" i="5"/>
  <c r="P166" i="5" s="1"/>
  <c r="P269" i="5"/>
  <c r="P277" i="5" s="1"/>
  <c r="P155" i="5"/>
  <c r="R155" i="5" s="1"/>
  <c r="P138" i="5"/>
  <c r="P139" i="5" s="1"/>
  <c r="P192" i="5"/>
  <c r="P206" i="5" s="1"/>
  <c r="P180" i="5"/>
  <c r="P124" i="5"/>
  <c r="P126" i="5" s="1"/>
  <c r="P156" i="5"/>
  <c r="R156" i="5" s="1"/>
  <c r="P83" i="5"/>
  <c r="P87" i="5" s="1"/>
  <c r="P21" i="5"/>
  <c r="P25" i="5" s="1"/>
  <c r="P46" i="5"/>
  <c r="P47" i="5" s="1"/>
  <c r="P61" i="5"/>
  <c r="P63" i="5" s="1"/>
  <c r="P158" i="5" l="1"/>
  <c r="R56" i="5"/>
  <c r="P29" i="5"/>
  <c r="P283" i="5" s="1"/>
  <c r="R29" i="5"/>
  <c r="R87" i="5"/>
  <c r="P151" i="5"/>
  <c r="R151" i="5"/>
  <c r="R131" i="5"/>
  <c r="P231" i="5"/>
  <c r="R158" i="5"/>
  <c r="R144" i="5"/>
  <c r="P131" i="5"/>
  <c r="R206" i="5"/>
  <c r="P144" i="5"/>
  <c r="P210" i="5"/>
  <c r="R94" i="5"/>
  <c r="R95" i="5" s="1"/>
  <c r="R112" i="5"/>
  <c r="R115" i="5" s="1"/>
  <c r="R134" i="5"/>
  <c r="R135" i="5" s="1"/>
  <c r="P135" i="5"/>
  <c r="R220" i="5"/>
  <c r="R224" i="5" s="1"/>
  <c r="R257" i="5"/>
  <c r="R261" i="5" s="1"/>
  <c r="P281" i="5"/>
  <c r="R280" i="5"/>
  <c r="R281" i="5" s="1"/>
  <c r="R269" i="5"/>
  <c r="R277" i="5" s="1"/>
  <c r="R239" i="5"/>
  <c r="R249" i="5" s="1"/>
  <c r="R234" i="5"/>
  <c r="R236" i="5" s="1"/>
  <c r="R213" i="5"/>
  <c r="R215" i="5" s="1"/>
  <c r="R192" i="5"/>
  <c r="R184" i="5"/>
  <c r="R188" i="5" s="1"/>
  <c r="P181" i="5"/>
  <c r="R180" i="5"/>
  <c r="R181" i="5" s="1"/>
  <c r="R170" i="5"/>
  <c r="R177" i="5" s="1"/>
  <c r="R163" i="5"/>
  <c r="R166" i="5" s="1"/>
  <c r="R138" i="5"/>
  <c r="R139" i="5" s="1"/>
  <c r="R124" i="5"/>
  <c r="R126" i="5" s="1"/>
  <c r="R119" i="5"/>
  <c r="R121" i="5" s="1"/>
  <c r="R83" i="5"/>
  <c r="R61" i="5"/>
  <c r="R63" i="5" s="1"/>
  <c r="R46" i="5"/>
  <c r="R47" i="5" s="1"/>
  <c r="R21" i="5"/>
  <c r="R25" i="5" s="1"/>
  <c r="R283" i="5" s="1"/>
  <c r="P54" i="2" l="1"/>
  <c r="R54" i="2" l="1"/>
  <c r="R93" i="2" s="1"/>
  <c r="P93" i="2"/>
</calcChain>
</file>

<file path=xl/comments1.xml><?xml version="1.0" encoding="utf-8"?>
<comments xmlns="http://schemas.openxmlformats.org/spreadsheetml/2006/main">
  <authors>
    <author>Prof</author>
    <author>Luis Garcia</author>
  </authors>
  <commentList>
    <comment ref="C37" authorId="0" shapeId="0">
      <text>
        <r>
          <rPr>
            <b/>
            <sz val="9"/>
            <color indexed="81"/>
            <rFont val="Tahoma"/>
            <family val="2"/>
          </rPr>
          <t>Prof:</t>
        </r>
        <r>
          <rPr>
            <sz val="9"/>
            <color indexed="81"/>
            <rFont val="Tahoma"/>
            <family val="2"/>
          </rPr>
          <t xml:space="preserve">
CAMBIAR POR SU AYUDANTE</t>
        </r>
      </text>
    </comment>
    <comment ref="C83" authorId="1" shapeId="0">
      <text>
        <r>
          <rPr>
            <b/>
            <sz val="9"/>
            <color indexed="81"/>
            <rFont val="Tahoma"/>
            <family val="2"/>
          </rPr>
          <t>Luis Garcia:</t>
        </r>
        <r>
          <rPr>
            <sz val="9"/>
            <color indexed="81"/>
            <rFont val="Tahoma"/>
            <family val="2"/>
          </rPr>
          <t xml:space="preserve">
POSIBLE CAMBIO A ECOLOGIA Y TURISMO
</t>
        </r>
      </text>
    </comment>
    <comment ref="C163" authorId="1" shapeId="0">
      <text>
        <r>
          <rPr>
            <b/>
            <sz val="9"/>
            <color indexed="81"/>
            <rFont val="Tahoma"/>
            <family val="2"/>
          </rPr>
          <t>Luis Garcia:</t>
        </r>
        <r>
          <rPr>
            <sz val="9"/>
            <color indexed="81"/>
            <rFont val="Tahoma"/>
            <family val="2"/>
          </rPr>
          <t xml:space="preserve">
POSIBLE CAMBIO A ADULTO MAYOR
</t>
        </r>
      </text>
    </comment>
    <comment ref="C227" authorId="1" shapeId="0">
      <text>
        <r>
          <rPr>
            <b/>
            <sz val="9"/>
            <color indexed="81"/>
            <rFont val="Tahoma"/>
            <family val="2"/>
          </rPr>
          <t>Luis Garcia:</t>
        </r>
        <r>
          <rPr>
            <sz val="9"/>
            <color indexed="81"/>
            <rFont val="Tahoma"/>
            <family val="2"/>
          </rPr>
          <t xml:space="preserve">
DAR DE BAJA 2 QUINCENA OCT
</t>
        </r>
      </text>
    </comment>
  </commentList>
</comments>
</file>

<file path=xl/sharedStrings.xml><?xml version="1.0" encoding="utf-8"?>
<sst xmlns="http://schemas.openxmlformats.org/spreadsheetml/2006/main" count="871" uniqueCount="533">
  <si>
    <t>PUESTO</t>
  </si>
  <si>
    <t>NOMBRE</t>
  </si>
  <si>
    <t xml:space="preserve">SALARIO DIARIO </t>
  </si>
  <si>
    <t>DIAS TRABAJADOS</t>
  </si>
  <si>
    <t xml:space="preserve">TOTAL </t>
  </si>
  <si>
    <t>TIEMPO EXTRA</t>
  </si>
  <si>
    <t>PRESTAMO PERSONAL</t>
  </si>
  <si>
    <t>SUBSIDIO AL EMPLEO</t>
  </si>
  <si>
    <t>TOTAL</t>
  </si>
  <si>
    <t>ISR/100%</t>
  </si>
  <si>
    <t>IMSS</t>
  </si>
  <si>
    <t>DESC. PRESTAMO</t>
  </si>
  <si>
    <t>CUOTA SINDICAL</t>
  </si>
  <si>
    <t>TOTAL NOMINA</t>
  </si>
  <si>
    <t>FIRMA DE CONFORMIDAD</t>
  </si>
  <si>
    <t>NETO A PAGAR</t>
  </si>
  <si>
    <t>PERCEPCIONES</t>
  </si>
  <si>
    <t>DESCUENTOS</t>
  </si>
  <si>
    <t>APORT. VOLUNTARIA/ASOCIA. CIV.</t>
  </si>
  <si>
    <t>DIETAS</t>
  </si>
  <si>
    <t>REGIDOR</t>
  </si>
  <si>
    <t>SINDICO</t>
  </si>
  <si>
    <t>SECRETARIO GENERAL</t>
  </si>
  <si>
    <t>RECEPCIONISTA</t>
  </si>
  <si>
    <t>CHOFER</t>
  </si>
  <si>
    <t>CONSERJE</t>
  </si>
  <si>
    <t>SECRETARIA REGIDORES</t>
  </si>
  <si>
    <t>SECRETARIA SINDICO</t>
  </si>
  <si>
    <t>OFICIALIA MAYOR</t>
  </si>
  <si>
    <t>OFICIAL MAYOR</t>
  </si>
  <si>
    <t>SECRETARIA</t>
  </si>
  <si>
    <t>ASESOR JURIDICO</t>
  </si>
  <si>
    <t>CAMAROGRAFO</t>
  </si>
  <si>
    <t>PRENSA Y PUBLICIDAD</t>
  </si>
  <si>
    <t>COPLADEMUN</t>
  </si>
  <si>
    <t>DIRECTOR RAMO 20</t>
  </si>
  <si>
    <t>DIRECTOR RAMO 33</t>
  </si>
  <si>
    <t>AUXILIAR RAMO 20</t>
  </si>
  <si>
    <t>REGISTRO CIVIL</t>
  </si>
  <si>
    <t>OFIC. AUX. DE REG. CIV.</t>
  </si>
  <si>
    <t>MORALES MORENO MARICELA</t>
  </si>
  <si>
    <t>EDUCACION PUBLICA</t>
  </si>
  <si>
    <t>CRONISTA</t>
  </si>
  <si>
    <t>CHOFER CAMION ESCOLAR</t>
  </si>
  <si>
    <t>PROMOTOR DE DEPORTES</t>
  </si>
  <si>
    <t>DIRECTOR</t>
  </si>
  <si>
    <t>SECRETARIA CASA DE LA CULTURA</t>
  </si>
  <si>
    <t>ENCARGADO DEL MUSEO</t>
  </si>
  <si>
    <t>INTENDENCIA CASA DE LA CULTURA</t>
  </si>
  <si>
    <t>CONTRALORIA</t>
  </si>
  <si>
    <t>CONTRALOR</t>
  </si>
  <si>
    <t>PROMOCION ECONOMICA</t>
  </si>
  <si>
    <t>DIR. DE PROMOCION ECONOMICA</t>
  </si>
  <si>
    <t>PROGRAMA MPAL. DE EMPLEO</t>
  </si>
  <si>
    <t>DELEGACIONES Y AGENCIAS</t>
  </si>
  <si>
    <t>DELEGADO AHUIJULLO</t>
  </si>
  <si>
    <t>JARDINERO</t>
  </si>
  <si>
    <t>RADIO OPERADOR</t>
  </si>
  <si>
    <t>JARDINERO PURISIMA</t>
  </si>
  <si>
    <t>AGENTE SANTIAGO</t>
  </si>
  <si>
    <t>FONTANERO LA PURISIMA</t>
  </si>
  <si>
    <t>HACIENDA PUBLICA MUNICIPAL</t>
  </si>
  <si>
    <t>ENCARGADO DE CONTABILIDAD</t>
  </si>
  <si>
    <t>DEPARTAMENTO DE INGRESOS</t>
  </si>
  <si>
    <t>JEFA DE INGRESOS</t>
  </si>
  <si>
    <t>REGLAMENTOS</t>
  </si>
  <si>
    <t>PROVEDURIA</t>
  </si>
  <si>
    <t>ALMACENISTA</t>
  </si>
  <si>
    <t>JEFE DE MTTO. DE COMPUTO</t>
  </si>
  <si>
    <t>AUX. TECNICO</t>
  </si>
  <si>
    <t>AYUDANTE</t>
  </si>
  <si>
    <t>CONSTRUCCION</t>
  </si>
  <si>
    <t>AYUDANTE OBRAS PUBLICAS</t>
  </si>
  <si>
    <t>EMPEDRADOR</t>
  </si>
  <si>
    <t>VIVIENDA</t>
  </si>
  <si>
    <t>SUPERVISOR DE VIVIENDA</t>
  </si>
  <si>
    <t>TALLER DE CERRAJERIA Y PINTURA</t>
  </si>
  <si>
    <t>PINTOR</t>
  </si>
  <si>
    <t>SOLDADOR</t>
  </si>
  <si>
    <t>AYUDANTE DE SOLDADOR</t>
  </si>
  <si>
    <t>SERVICIOS PUBLICOS</t>
  </si>
  <si>
    <t>RECOLECTOR</t>
  </si>
  <si>
    <t>VETERINARIO</t>
  </si>
  <si>
    <t>ESTACIONOMETRO</t>
  </si>
  <si>
    <t>MERCADOS</t>
  </si>
  <si>
    <t>ASEO PARQUES Y JARDINES</t>
  </si>
  <si>
    <t>BARRENDERO</t>
  </si>
  <si>
    <t>ALUMBRADO PUBLICO</t>
  </si>
  <si>
    <t>FONTANERO</t>
  </si>
  <si>
    <t>PAVIMENTOS Y EMPEDRADOS</t>
  </si>
  <si>
    <t>TURISMO Y DEPORTES</t>
  </si>
  <si>
    <t>SERVICIOS MEDICOS</t>
  </si>
  <si>
    <t>DENTISTA CENTRO DE SALUD</t>
  </si>
  <si>
    <t>PROMOTOR DE SALUD</t>
  </si>
  <si>
    <t>JUZGADOS MUNICIPALES</t>
  </si>
  <si>
    <t>ENC. DE MAQUINARIA</t>
  </si>
  <si>
    <t>OPER. MAQ. CATERPILLAR</t>
  </si>
  <si>
    <t>INSPECCION AGRICOLA Y GANADERA</t>
  </si>
  <si>
    <t>JUBILADO</t>
  </si>
  <si>
    <t>CARDENAS GARCIA LUZ ADRIANA</t>
  </si>
  <si>
    <t>PARBU CORONA NIVARDO</t>
  </si>
  <si>
    <t>TORRES JIMENEZ ALVARO</t>
  </si>
  <si>
    <t>ORTIZ SOLORIO J. GUADALUPE</t>
  </si>
  <si>
    <t>JIMENEZ LARIOS ANTONIO</t>
  </si>
  <si>
    <t>ARAIZA GARCIA J. JESUS</t>
  </si>
  <si>
    <t>ARIAS UREÑA ALFREDO</t>
  </si>
  <si>
    <t>JIMENEZ LARIOS JOSE</t>
  </si>
  <si>
    <t>PANDURO QUEZADA SALVADOR</t>
  </si>
  <si>
    <t>OSCAR RAMIRO TORRES CHAVEZ</t>
  </si>
  <si>
    <t>PROMOTOR DE CULTURA</t>
  </si>
  <si>
    <t>ARMANDO BARRAGAN LOSOYA</t>
  </si>
  <si>
    <t>MARIA DE LOS ANGELES GISELA ANGUIANO GALVAN</t>
  </si>
  <si>
    <t>MARIA DEL PILAR PANTOJA AGUILAR</t>
  </si>
  <si>
    <t>DIRECTORA COPLADEMUN</t>
  </si>
  <si>
    <t>DIR INSTITUTO DE LA JUVENTUD</t>
  </si>
  <si>
    <t>ENC DE PROYECTOS</t>
  </si>
  <si>
    <t>ENC CANCHA EJIDAL</t>
  </si>
  <si>
    <t>DIRECTOR DE ALUMBRADO PUBLICO</t>
  </si>
  <si>
    <t>ENC CANCHA LA LOMA</t>
  </si>
  <si>
    <t>ENC POLIDEPORTIVO</t>
  </si>
  <si>
    <t>ENC DE VALVULAS</t>
  </si>
  <si>
    <t>PROMOTOR AGROPECUARIO</t>
  </si>
  <si>
    <t>INSTRUCTOR MARIACHI MUNICIPAL</t>
  </si>
  <si>
    <t>INSTRUCTORA DE AEROBICS</t>
  </si>
  <si>
    <t>MEZA SALAZAR MARICELA</t>
  </si>
  <si>
    <t>OFICIAL DE PROTECCION CIVIL</t>
  </si>
  <si>
    <t>AYUDANTE PARQUES Y JARDINES</t>
  </si>
  <si>
    <t>RASTRO</t>
  </si>
  <si>
    <t>INT. CASA DE SALUD LA PURISIMA</t>
  </si>
  <si>
    <t>INTENDENTE</t>
  </si>
  <si>
    <t>VELADOR MERCADO</t>
  </si>
  <si>
    <t>AYUDANTE DE ALBAÑIL</t>
  </si>
  <si>
    <t>AYUDANTE DE MAQUINARIA</t>
  </si>
  <si>
    <t>CUBRE INCAPACIDAD</t>
  </si>
  <si>
    <t>GUEVARA GOMEZ MANUEL</t>
  </si>
  <si>
    <t>AUXILIAR COMUNICACIÓN SOCIAL</t>
  </si>
  <si>
    <t>SEGURIDAD PUBLICA</t>
  </si>
  <si>
    <t>SUBDIRECTOR</t>
  </si>
  <si>
    <t>COMANDANTE EN TURNO</t>
  </si>
  <si>
    <t>CHOFER DE AMBULANCIA</t>
  </si>
  <si>
    <t>ALCAIDE</t>
  </si>
  <si>
    <t>POLICIA MUNICIPAL</t>
  </si>
  <si>
    <t>AGTE. SEG PUB AHUIJULLO</t>
  </si>
  <si>
    <t xml:space="preserve">DIRECTOR </t>
  </si>
  <si>
    <t>OFICIAL</t>
  </si>
  <si>
    <t>LICEA SOLORZANO ROBERTO</t>
  </si>
  <si>
    <t>GONZALEZ CEJA LORENZO</t>
  </si>
  <si>
    <t>HERNANDEZ HUERTA LUIS GONZALO</t>
  </si>
  <si>
    <t>JIMENEZ BAUTISTA LUIS ALFREDO</t>
  </si>
  <si>
    <t>AGUIRRE ZUÑIGA JOSE GUADALUPE</t>
  </si>
  <si>
    <t>CORTEZ ORTIZ BLANCA IDALIA</t>
  </si>
  <si>
    <t>GONZALEZ CEJA ADELA</t>
  </si>
  <si>
    <t>MUNDO VERA RAUL</t>
  </si>
  <si>
    <t>VAZQUEZ BARAJAS CARLOS AARON</t>
  </si>
  <si>
    <t>MEZA RAMOS ALDO URIEL</t>
  </si>
  <si>
    <t>LOPEZ MEJIA EDER MARTIN</t>
  </si>
  <si>
    <t>PRESIDENCIA</t>
  </si>
  <si>
    <t>PRESIDENTE</t>
  </si>
  <si>
    <t>ENCARGADA DE NOMINA</t>
  </si>
  <si>
    <t>RELAC. PUB. Y COM. SOC</t>
  </si>
  <si>
    <t xml:space="preserve">FOTOGRAFO  </t>
  </si>
  <si>
    <t>ESTUDIOS ESPECIALES</t>
  </si>
  <si>
    <t>OFICIAL DE REGISTRO CIVIL</t>
  </si>
  <si>
    <t>DIR. EDUC. PUBLICA MPAL.</t>
  </si>
  <si>
    <t>ENCARGADA DE BIBLIOTECA</t>
  </si>
  <si>
    <t>JARDINERO CANCHA SAN JUAN</t>
  </si>
  <si>
    <t>ENCARGADO UNID. DEPORTIVA</t>
  </si>
  <si>
    <t>AUX. DE MUSEO</t>
  </si>
  <si>
    <t>INTENDENCIA MUSEO</t>
  </si>
  <si>
    <t xml:space="preserve">MECANICO </t>
  </si>
  <si>
    <t>SUBDIR. PROM. ECO.</t>
  </si>
  <si>
    <t>ENC. DE HDA. PUB. MPAL.</t>
  </si>
  <si>
    <t>ENCARGADO CTA. PUBLICA</t>
  </si>
  <si>
    <t>RECAUDADORA DE INGRESOS</t>
  </si>
  <si>
    <t>AUXILIAR DE REGLAMENTOS</t>
  </si>
  <si>
    <t>JEFE DE EGRESOS</t>
  </si>
  <si>
    <t>DTO. COMPUTO E INFORMATICA</t>
  </si>
  <si>
    <t>ENC. DE COMP. E INF.</t>
  </si>
  <si>
    <t>JEFE DE CASTASTRO</t>
  </si>
  <si>
    <t>CAJERA</t>
  </si>
  <si>
    <t>AUX. ADM. CATASTRO</t>
  </si>
  <si>
    <t>DIR. DE AGUA POTABLE</t>
  </si>
  <si>
    <t>AUX. AGUA POTABLE</t>
  </si>
  <si>
    <t>OBRAS PUBLICAS</t>
  </si>
  <si>
    <t>DIR. OBRAS PUBLICAS</t>
  </si>
  <si>
    <t>SUB-DIRECTOR OBRAS PUBLICAS</t>
  </si>
  <si>
    <t>AUX. OBRAS PUBLICAS</t>
  </si>
  <si>
    <t>DIR. SERVICIOS PUBLICOS</t>
  </si>
  <si>
    <t>SUB-DIR. SERVICIOS PUBLICOS</t>
  </si>
  <si>
    <t>AUX. SERV. GRALES</t>
  </si>
  <si>
    <t>MENDAJERO</t>
  </si>
  <si>
    <t>VELADOR Y AUX. DE INT.</t>
  </si>
  <si>
    <t>JEFE ADM. DE RATRO</t>
  </si>
  <si>
    <t>ENC. DE BAÑOS PUBLICOS</t>
  </si>
  <si>
    <t>INTENDENCIA AUDITORIO MPAL</t>
  </si>
  <si>
    <t xml:space="preserve">JARDINERO </t>
  </si>
  <si>
    <t>ENC. DE PARQUE MPAL.</t>
  </si>
  <si>
    <t>JEFE DE ALUMBRADO PUBLICO</t>
  </si>
  <si>
    <t>AUX. TECNICO "A"</t>
  </si>
  <si>
    <t>AGUA, DRENAJE Y ALCANTARILLADO</t>
  </si>
  <si>
    <t xml:space="preserve">ENC. DE VALVULAS </t>
  </si>
  <si>
    <t>ENC. DE BOMBAS</t>
  </si>
  <si>
    <t>TEC. MECAN. EQ. DE BOMBEO</t>
  </si>
  <si>
    <t>JUEZ MUNICIPAL.</t>
  </si>
  <si>
    <t>DESARROLLO RURAL Y FOMENTO AGROPECUARIO</t>
  </si>
  <si>
    <t>DIR. PROM. FOMENTO AGROP. Y FOREST.</t>
  </si>
  <si>
    <t>AYUDANTE TRACTOR D-6</t>
  </si>
  <si>
    <t>OPER. MAQ. MOTOCONFORM.</t>
  </si>
  <si>
    <t>OPER. MAQ. RETROEX.</t>
  </si>
  <si>
    <t>OPER. MAQ. D-6</t>
  </si>
  <si>
    <t>ENCARGADO DE OFICINA</t>
  </si>
  <si>
    <t>GONZALES GONZALES J. JESUS</t>
  </si>
  <si>
    <t>GARCIA MENDOZA MARIA MERCED</t>
  </si>
  <si>
    <t xml:space="preserve">GOMES ARIAS ELIAS </t>
  </si>
  <si>
    <t xml:space="preserve">CORTES MARTINEZ J. ENCARNACION </t>
  </si>
  <si>
    <t>CHAVEZ GONZALES MA ESTHER</t>
  </si>
  <si>
    <t>CHAVEZ NAJAR J ANGUEL</t>
  </si>
  <si>
    <t xml:space="preserve">JURIDICO </t>
  </si>
  <si>
    <t>DIR. DE RELAC. PUB.</t>
  </si>
  <si>
    <t>CASA DE LA CULTURA Y MUSEO</t>
  </si>
  <si>
    <t>MANTENIMIENTO VEHICULOS MPALS.</t>
  </si>
  <si>
    <t>REGLAMENTOS DE EGRESOS</t>
  </si>
  <si>
    <t>CEMENTERIO</t>
  </si>
  <si>
    <t>SALVADRO ALEJANDRO CUEVAS RODRIGUEZ</t>
  </si>
  <si>
    <t>JOSE OSMAR LARIOS DE LA MORA</t>
  </si>
  <si>
    <t>GRACIELA IRMA BARON MENDOZA</t>
  </si>
  <si>
    <t>SAUL ARMANDO ROLON BARAJAS</t>
  </si>
  <si>
    <t>JUANA LARIOS OROZCO</t>
  </si>
  <si>
    <t>MAURICIO ALBERTO CONTRERAS PEREZ</t>
  </si>
  <si>
    <t>JOSE ANICETO LARIOS CARDENAS</t>
  </si>
  <si>
    <t>GONZALO RAMIREZ RAMIREZ</t>
  </si>
  <si>
    <t>YESENIA JULISSA ALVAREZ PEREZ</t>
  </si>
  <si>
    <t>JORGE ELIAN ARREGUIN LICEA</t>
  </si>
  <si>
    <t>JOSE ANGEL ARRIAGA HERNANDEZ</t>
  </si>
  <si>
    <t>JOAQUIN LOPEZ BAEZA</t>
  </si>
  <si>
    <t>RAMON BERNARDINO GOMEZ</t>
  </si>
  <si>
    <t>ROGELIO DE JESUS MACIAS SANCHEZ</t>
  </si>
  <si>
    <t>JESUS VENUSTIANO ROMERO VARGAS</t>
  </si>
  <si>
    <t>JULIO HUMBERTO GUEVARA RODRIGUEZ</t>
  </si>
  <si>
    <t>EVERARDO CONTRERAS GARCIA</t>
  </si>
  <si>
    <t>LUCIANO DIAZ PANDURO</t>
  </si>
  <si>
    <t>HERIBERTO FLORES CUEVAS</t>
  </si>
  <si>
    <t>SAMARIA GIZEH CHAVEZ TORRES</t>
  </si>
  <si>
    <t>JOSE ANGEL ALCARAZ ARELLANO</t>
  </si>
  <si>
    <t>JUAN JOSE CONTRERAS CRUZ</t>
  </si>
  <si>
    <t>JORGE ENRIQUE URZUA CUEVAS</t>
  </si>
  <si>
    <t>CHRISTIAN MAYELA GUADALUPE VILLAGRANA MARTINEZ</t>
  </si>
  <si>
    <t>URIEL VALENCIA ORTEGA</t>
  </si>
  <si>
    <t>OCTAVIANO ESPINOZA MARTINEZ</t>
  </si>
  <si>
    <t>GUSTAVO ANGUEL DE JESUS SANTILLAN ORTEGA</t>
  </si>
  <si>
    <t>JACINTO DE LOS SANTOS CHAVEZ</t>
  </si>
  <si>
    <t>JAIRO TOMAS MEZA LOPEZ</t>
  </si>
  <si>
    <t>JOSE BARAJAS FLORES</t>
  </si>
  <si>
    <t>ADAN CERVANTES CASTILLO</t>
  </si>
  <si>
    <t>MIGUEL ANGEL ANGUIANO MONTES DE OCA</t>
  </si>
  <si>
    <t>RAUL AGUILAR RODRIGUEZ</t>
  </si>
  <si>
    <t>ADAN MORFIN LOPEZ</t>
  </si>
  <si>
    <t>ANTONIO BARAJAS LICEA</t>
  </si>
  <si>
    <t>ENRIQUE MUÑIZ GARCIA</t>
  </si>
  <si>
    <t>SUSANA ESMERALDA HERRERA MARTINEZ</t>
  </si>
  <si>
    <t>SERGIO SANCHEZ GARCIA</t>
  </si>
  <si>
    <t>ARTURO FLORES LUPERCIO</t>
  </si>
  <si>
    <t>ALEJANDRO CRUZ MEDRANO CLAUSTRO</t>
  </si>
  <si>
    <t>RAUL SUAREZ ARANDA</t>
  </si>
  <si>
    <t>ADOLFO EVANGELISTA CHAVEZ</t>
  </si>
  <si>
    <t>J. GUADALUPE RANGEL MUNGUIA</t>
  </si>
  <si>
    <t>ROBERTO SOTO RODRIGUEZ</t>
  </si>
  <si>
    <t>FRANCISCO VALENCIA VERGARA</t>
  </si>
  <si>
    <t>LILIANA FERNANDA OROZCO RODRIGUEZ</t>
  </si>
  <si>
    <t>CARMEN YADIRA ALCARAZ SOLORIO</t>
  </si>
  <si>
    <t>MARTIN LARIOS GARCIA</t>
  </si>
  <si>
    <t>LENIN ALFREDO RAMIREZ MILANEZ</t>
  </si>
  <si>
    <t xml:space="preserve">MARIA ELENA GUERRERO PANDURO </t>
  </si>
  <si>
    <t>FABIOLA MARTINEZ CUEVAS</t>
  </si>
  <si>
    <t>RAMIRO REBOLLEDO DELGADILLO</t>
  </si>
  <si>
    <t>SILVIA VARGAS SERRANO</t>
  </si>
  <si>
    <t>RAQUEL ARELLANO CONTRERAS</t>
  </si>
  <si>
    <t>EVARISTO SOTO CONTRERAS</t>
  </si>
  <si>
    <t>ANDREA SARAHI CORONA GARCIA</t>
  </si>
  <si>
    <t>GERARDO DAÑESTA DIAZ</t>
  </si>
  <si>
    <t>ALEJANDRA GUTIERREZ GOMEZ</t>
  </si>
  <si>
    <t xml:space="preserve">AUXILIAR RAMO 33 </t>
  </si>
  <si>
    <t>SONIA ALCARAZ VAZQUEZ</t>
  </si>
  <si>
    <t>MARIA TERESA QUIROZ SILVA</t>
  </si>
  <si>
    <t>LUZ BERTHA PANDURO ALCARAZ</t>
  </si>
  <si>
    <t>ODILIA MORALES MORENO</t>
  </si>
  <si>
    <t xml:space="preserve">ERIKA GABRIELA SOTO MENDOZA </t>
  </si>
  <si>
    <t>ADELAIDA VAZQUEZ FLORES</t>
  </si>
  <si>
    <t>RENE CHAVEZ DENIZ</t>
  </si>
  <si>
    <t>JOSE LUIS YAHUACA DELGADO</t>
  </si>
  <si>
    <t xml:space="preserve">JUAN PABLO CARDENAS MERCADO </t>
  </si>
  <si>
    <t>AURELIO LADISLAO CARDENAS CISNEROS</t>
  </si>
  <si>
    <t>LIZBETH BARON MENDOZA</t>
  </si>
  <si>
    <t>ANDORENY YASMIN LOPEZ MEJIA</t>
  </si>
  <si>
    <t xml:space="preserve">MARIA GUADALUPE JIMENEZ SANCHEZ </t>
  </si>
  <si>
    <t>MA. DEL CARMEN ACEVEDO MEJIA</t>
  </si>
  <si>
    <t>ROCIO PANDURO CUADROS</t>
  </si>
  <si>
    <t>JOSE MANUEL ARAIZA HUERTA</t>
  </si>
  <si>
    <t>BERTIN UBALDO HERRERA MANCILLA</t>
  </si>
  <si>
    <t>MARIA AZUCENA PANDURO PANDURO</t>
  </si>
  <si>
    <t>VICTOR MANUEL SOTO JIMENEZ</t>
  </si>
  <si>
    <t>MA. VERONICA RODRIGUEZ BUENROSTRO</t>
  </si>
  <si>
    <t>JOSEFINA CARDENAS BARAJAS</t>
  </si>
  <si>
    <t>LUCILA MORA RANGEL</t>
  </si>
  <si>
    <t>AGENCIAS</t>
  </si>
  <si>
    <t>LIDIA MARTINEZ VALDOVINOS</t>
  </si>
  <si>
    <t>JOSE ENRIQUE SALAZAR VAZQUEZ</t>
  </si>
  <si>
    <t>PEDRO PEREGRINO LOPEZ</t>
  </si>
  <si>
    <t>ABIMAEL ALEJANDRO CUEVAS MARTINEZ</t>
  </si>
  <si>
    <t>CARLOS MANUEL ORTIZ PANDURO</t>
  </si>
  <si>
    <t>ROSA BIBIANA VALENCIA VARGAS</t>
  </si>
  <si>
    <t>CARLOS URIEL CUEVAS LUNA</t>
  </si>
  <si>
    <t>EDUARDO DELGADILLO PULIDO</t>
  </si>
  <si>
    <t>MAYRA ALEJANDRA MENDOZA SANCHEZ</t>
  </si>
  <si>
    <t>HUGO CASTILLO MARTINEZ</t>
  </si>
  <si>
    <t>KARINA JIMENEZ VARGAS</t>
  </si>
  <si>
    <t xml:space="preserve">ALEJANDRO LOPEZ HERRERA </t>
  </si>
  <si>
    <t>GERARDO ORTIZ RAMIREZ</t>
  </si>
  <si>
    <t>MIGUEL ANGEL CASTILLO ELIZONDO</t>
  </si>
  <si>
    <t>CECILIA GUADALUPE JIMENEZ PANDURO</t>
  </si>
  <si>
    <t>ALEJANDRO MEZA BARAJAS</t>
  </si>
  <si>
    <t>OSCAR MARIO CHAVEZ DOÑAN</t>
  </si>
  <si>
    <t>VERONICA VAZQUEZ FLORES</t>
  </si>
  <si>
    <t>FRANCISCO JAVIER AGUILAR NAVARRETE</t>
  </si>
  <si>
    <t>JOSE ANTONIO MACIAS CARDENAS</t>
  </si>
  <si>
    <t>SERGIO ALAN CUEVAS ARIAS</t>
  </si>
  <si>
    <t>MARINA CORTES GOMEZ</t>
  </si>
  <si>
    <t>ELIZABETH JIMENEZ VARGAS</t>
  </si>
  <si>
    <t>ROQUE PLACENCIA SALAZAR</t>
  </si>
  <si>
    <t>ANTONIO LOPEZ CASTAÑEDA</t>
  </si>
  <si>
    <t>J JESUS LICEA CASTILLO</t>
  </si>
  <si>
    <t>ANTONIO GARCIA CASARES</t>
  </si>
  <si>
    <t>USVALDO SALINAS AGUILAR</t>
  </si>
  <si>
    <t>RAMON ORTIZ LICEA</t>
  </si>
  <si>
    <t>IRMA SALAZAR VAZQUEZ</t>
  </si>
  <si>
    <t>J ACENCION MARTINEZ BARAJAS</t>
  </si>
  <si>
    <t>ANTONIO MARTINEZ BARAJAS</t>
  </si>
  <si>
    <t>TIBURCIO OCEGUERA BERNAL</t>
  </si>
  <si>
    <t>MANUEL MARTIN CAMPOS ANDRADE</t>
  </si>
  <si>
    <t>J JESUS BARAJAS FLORES</t>
  </si>
  <si>
    <t>J JESUS PARTIDA MORENO</t>
  </si>
  <si>
    <t>JORGE RAMIRO BARBOZA TORRES</t>
  </si>
  <si>
    <t>JAVIER MONJE DIAZ</t>
  </si>
  <si>
    <t>ADAN CERVANTES MORENO</t>
  </si>
  <si>
    <t>MARCO URIEL HERNANDEZ REBOLLEDO</t>
  </si>
  <si>
    <t>LUIS ENRIQUE MACIAS CEBALLOS</t>
  </si>
  <si>
    <t>ROSENDO GUTIERREZ MUNGUIA</t>
  </si>
  <si>
    <t>EDSON DE JESUS ABUNDIS SOTO</t>
  </si>
  <si>
    <t>REYNALDO CAMPOS ANDRADE</t>
  </si>
  <si>
    <t>MIGUEL ANGEL OCHOA MUÑIZ</t>
  </si>
  <si>
    <t>MANUEL MEJIA MURGUIA</t>
  </si>
  <si>
    <t>RIGOBERTO CAMPOS CHAVEZ</t>
  </si>
  <si>
    <t>GUILLERMO CORTES AGUILAR</t>
  </si>
  <si>
    <t>JORGE SALVADOR PEREZ ZEPEDA</t>
  </si>
  <si>
    <t>FRANCISCO JAVIER CUEVAS LICEA</t>
  </si>
  <si>
    <t>MA. DE JESUS LOPEZ AVALOS</t>
  </si>
  <si>
    <t>MIGUEL ANGEL HERNANDEZ HUERTA</t>
  </si>
  <si>
    <t>M MERCEDES MEDRANO CARDENAS</t>
  </si>
  <si>
    <t>MA. CONCEPCION FLORES HERNANDEZ</t>
  </si>
  <si>
    <t>JOSE DE JESUS BARAJAS CHAVEZ</t>
  </si>
  <si>
    <t>JUAN CORTES CISNEROS</t>
  </si>
  <si>
    <t>JESUS CHAVEZ LOPEZ</t>
  </si>
  <si>
    <t>FRANCISCO GOMEZ MARTINEZ</t>
  </si>
  <si>
    <t>JORGE ALBERTO CORDOVA CORTES</t>
  </si>
  <si>
    <t>RAMON OROZCO FLORES</t>
  </si>
  <si>
    <t>LEONARDO CUEVAS SOLORIO</t>
  </si>
  <si>
    <t>ARNOLDO TORRES MENDOZA</t>
  </si>
  <si>
    <t>JUAN HERNANDEZ MALDONADO</t>
  </si>
  <si>
    <t>HERIBERTO LOPEZ MARTINEZ</t>
  </si>
  <si>
    <t>RAFAEL PARTIDA MORENO</t>
  </si>
  <si>
    <t>SALVADOR JIMENEZ LARA</t>
  </si>
  <si>
    <t>GREGORIO JIMENEZ LARA</t>
  </si>
  <si>
    <t>RICARDO SANCHEZ PANDURO</t>
  </si>
  <si>
    <t>MARICELA DELGADILLO MACIAS</t>
  </si>
  <si>
    <t>CRUZ LORENA CHAVEZ HERNANDEZ</t>
  </si>
  <si>
    <t>VICTORIA LARA CISNEROS</t>
  </si>
  <si>
    <t>JOSE MARIA LICEA RIVERA</t>
  </si>
  <si>
    <t>JOSE ALBERTO HERRERA VAZQUEZ</t>
  </si>
  <si>
    <t>JUAN MANUEL GALVAN TORRES</t>
  </si>
  <si>
    <t>SAGRARIO MORFIN GARCIA</t>
  </si>
  <si>
    <t>RODRIGO MENDOZA VARGAS</t>
  </si>
  <si>
    <t>ANTONIO PEREZ VARGAS</t>
  </si>
  <si>
    <t>JUAN MANUEL HERNANDEZ HUERTA</t>
  </si>
  <si>
    <t>LUIS VALDOVINOS SANDOVAL</t>
  </si>
  <si>
    <t>J TRINIDAD HERNANDEZ PIMENTEL</t>
  </si>
  <si>
    <t>JOSE DE JESUS CARVAJAL CHOCOTECO</t>
  </si>
  <si>
    <t>FRANCISCO VALENCIA BARON</t>
  </si>
  <si>
    <t>SONIA YADIRA BERNABE GUTIERREZ</t>
  </si>
  <si>
    <t>SECRETARIO PARTICULAR</t>
  </si>
  <si>
    <t>JAVIER GONZALES CARDENAS</t>
  </si>
  <si>
    <t>JOSE DE JESUS MARTINEZ CORTES</t>
  </si>
  <si>
    <t>ADAN GALLEGOS ROMERO</t>
  </si>
  <si>
    <t>ENCARGADO DE LOGISTICA Y DECORACION</t>
  </si>
  <si>
    <t>EFRAIN MORA DE LA MORA</t>
  </si>
  <si>
    <t>JUAN CARLOS SANCHEZ MORENO</t>
  </si>
  <si>
    <t>JOSE LUIS MUNGUIA VALENCIA</t>
  </si>
  <si>
    <t>JUAN FLORES AVALOS</t>
  </si>
  <si>
    <t>FIDEL GOMEZ MEJIA</t>
  </si>
  <si>
    <t>DIRECTOR DE TURISMO</t>
  </si>
  <si>
    <t>CESAR JAVIER ANGUIANO GALVAN</t>
  </si>
  <si>
    <t>SECRETARIA OFICIAL MAYOR</t>
  </si>
  <si>
    <t>LAURA MATILDE MADRIGAL MORFIN</t>
  </si>
  <si>
    <t>NIDIA GUADALUPE PANDURO BUENROSTRO</t>
  </si>
  <si>
    <t>ELIAS ALCANTAR BECERRA</t>
  </si>
  <si>
    <t>GUSTAVO GUADALUPE DIAZ RODRIGUEZ</t>
  </si>
  <si>
    <t>ROMELIA CHAVEZ CHAVEZ</t>
  </si>
  <si>
    <t>SUBDIRECTOR DE AGUA POTABLE</t>
  </si>
  <si>
    <t>DIEGO PANDURO TENORIO</t>
  </si>
  <si>
    <t>SUBDIRECTOR DE FOMENTO AGROPECUARIO</t>
  </si>
  <si>
    <t>EDUARDO MARTINEZ BARON</t>
  </si>
  <si>
    <t>EDUARDO SILVA CORTES</t>
  </si>
  <si>
    <t>DIRECTOR DE PARQUES Y JARDINES</t>
  </si>
  <si>
    <t>DIRECTOR GRAL. DE CULTURA</t>
  </si>
  <si>
    <t>SERGIO ALBERTO RAMOS MEDRANO</t>
  </si>
  <si>
    <t>ALEJANDRO RUBEN VALENCIA SANDOVAL</t>
  </si>
  <si>
    <t>CARLOS EDUARDO HERNANDEZ VILLASEÑOR</t>
  </si>
  <si>
    <t>FRANCISCO JAVIER PANDURO MONTES DE OCA</t>
  </si>
  <si>
    <t>GIBRAN PANDURO SANDOVAL</t>
  </si>
  <si>
    <t>JOSE CARLOS MAGALLANES LARA</t>
  </si>
  <si>
    <t>JUAN CARLOS PANDURO ARELLANO</t>
  </si>
  <si>
    <t>LORENZO CHAVEZ SOTO</t>
  </si>
  <si>
    <t>MARIA GUADALUPE LARIOS GARCIA</t>
  </si>
  <si>
    <t>JEFE DE PLANEACION</t>
  </si>
  <si>
    <t>DEPARTAMENTO AGUA POTABLE</t>
  </si>
  <si>
    <t>DEPARTAMENTO DE IMPUESTOS PREDIAL Y CATASTRO</t>
  </si>
  <si>
    <t>VALERIA ALEJANDRA LARIOS CABADAS</t>
  </si>
  <si>
    <t>JULISSA CONTRERAS CASTILLO</t>
  </si>
  <si>
    <t>-</t>
  </si>
  <si>
    <t>AUXILIAR DE CONTRALORIA</t>
  </si>
  <si>
    <t>AYUDANTE COMEDORES</t>
  </si>
  <si>
    <t>AUXILIAR COPLADEMUN</t>
  </si>
  <si>
    <t>AYUDANTE SERVICIOS GENERALES</t>
  </si>
  <si>
    <t>MANUEL BARAJAS MENDOZA</t>
  </si>
  <si>
    <t>PAUL RICARDO DE LA MORA MACIAS</t>
  </si>
  <si>
    <t>SUBDIRECTOR DE EDUCACION</t>
  </si>
  <si>
    <t>JEFA DE INFORMATICA</t>
  </si>
  <si>
    <t>SALOME MEJINEZ GOMEZ</t>
  </si>
  <si>
    <t>CLAUDIA ESMERALDA RENTERIA ORTIZ</t>
  </si>
  <si>
    <t>ENLACE GESTORIAL</t>
  </si>
  <si>
    <t>EDITH ANAYA MARTINEZ</t>
  </si>
  <si>
    <t>SUBDIRECTOR PARQUES Y JARDINES</t>
  </si>
  <si>
    <t xml:space="preserve">INTENDENTE </t>
  </si>
  <si>
    <t>TERESA DE JESUS REYNA HERNANDEZ</t>
  </si>
  <si>
    <t>ENCARGADA COMEDOR COMUNITARIO</t>
  </si>
  <si>
    <t>SERGIO ALBERTO ORTIZ REYES</t>
  </si>
  <si>
    <t>ESPIRIDION HERNANDEZ MORAN</t>
  </si>
  <si>
    <t>MEDICO MPAL.</t>
  </si>
  <si>
    <t>SALVADOR PEREZ ARIAS</t>
  </si>
  <si>
    <t xml:space="preserve">CENSO Y CONTRUCCION </t>
  </si>
  <si>
    <t>LUIS ANGUEL TORRES GONZALES</t>
  </si>
  <si>
    <t>SAUL JIMENEZ LARA</t>
  </si>
  <si>
    <t xml:space="preserve">EMMANUEL MUNGUIA SANCHEZ </t>
  </si>
  <si>
    <t>MA. DE LA PAZ MENDOZA GARCIA</t>
  </si>
  <si>
    <t>SUBDIRECTOR  DE PROTECCION CIVIL</t>
  </si>
  <si>
    <t>MA.CARMEN MORFIN MENDOZA</t>
  </si>
  <si>
    <t>AUX. JUEZ MUNICIPAL</t>
  </si>
  <si>
    <t>AUX. DE COMPUTO</t>
  </si>
  <si>
    <t>MARIA LUISA ORTEGA HERNANDEZ</t>
  </si>
  <si>
    <t>DIRECTOR INSTITUTO DEL ADULTO MAYOR</t>
  </si>
  <si>
    <t xml:space="preserve">RAUL PEREZ PANDURO </t>
  </si>
  <si>
    <t>AUXILIAR DE INSTITUTO DE LA JUVENTUD</t>
  </si>
  <si>
    <t>AUXILIAR DE INSTITUTO DE JOVENES</t>
  </si>
  <si>
    <t>DIRECTOR DE ECOLOGIA</t>
  </si>
  <si>
    <t>COORDINADOR E INCLUSION A GRUPOS VULNERABLES</t>
  </si>
  <si>
    <t>DIRECTOR DE DEPORTES</t>
  </si>
  <si>
    <t>TOTAL NOMINA EVENTUAL</t>
  </si>
  <si>
    <t>R.F.C.</t>
  </si>
  <si>
    <t>DEDUCCIONES</t>
  </si>
  <si>
    <t>TITULO</t>
  </si>
  <si>
    <t>CAPITULO</t>
  </si>
  <si>
    <t>SALARIO</t>
  </si>
  <si>
    <t xml:space="preserve">DIAS </t>
  </si>
  <si>
    <t>Total</t>
  </si>
  <si>
    <t>PRESTAMO</t>
  </si>
  <si>
    <t xml:space="preserve">PRIMA </t>
  </si>
  <si>
    <t>TIEMPO</t>
  </si>
  <si>
    <t>ANTICIPO</t>
  </si>
  <si>
    <t xml:space="preserve">SUBSIDIO </t>
  </si>
  <si>
    <t>DESCUENTO</t>
  </si>
  <si>
    <t>DESCTO</t>
  </si>
  <si>
    <t>CUOTA</t>
  </si>
  <si>
    <t>DESCUNT</t>
  </si>
  <si>
    <t>APORT. VOLUNT</t>
  </si>
  <si>
    <t>NETO A</t>
  </si>
  <si>
    <t>DIARIO</t>
  </si>
  <si>
    <t>TRABAJ</t>
  </si>
  <si>
    <t>PERSONAL</t>
  </si>
  <si>
    <t>VACACIONAL</t>
  </si>
  <si>
    <t>EXTRA</t>
  </si>
  <si>
    <t>AGUINALDO/16</t>
  </si>
  <si>
    <t>AL EMPLEO</t>
  </si>
  <si>
    <t>TEL</t>
  </si>
  <si>
    <t>SINDICAL</t>
  </si>
  <si>
    <t>FONACOT</t>
  </si>
  <si>
    <t>NOMINA</t>
  </si>
  <si>
    <t>ASOCIAC. CIVIL</t>
  </si>
  <si>
    <t>PAGAR</t>
  </si>
  <si>
    <t>AGUINALDO</t>
  </si>
  <si>
    <t>NOTIFICADOR</t>
  </si>
  <si>
    <t>GTOS. DE REPR.</t>
  </si>
  <si>
    <t>ISR/</t>
  </si>
  <si>
    <t>ASOCIA. CIV.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</si>
  <si>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</si>
  <si>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REXAYEN CARRASCO MORENO </t>
  </si>
  <si>
    <t>TORRES PANDURO MARTHA</t>
  </si>
  <si>
    <t>PROVEEDURIA</t>
  </si>
  <si>
    <t>CELEDONIA GONZALES GOMEZ</t>
  </si>
  <si>
    <t>JOSE DE JESUS MORFIN LARIOS</t>
  </si>
  <si>
    <t>JUAN CARLOS ARELLANO CASILLAS</t>
  </si>
  <si>
    <t xml:space="preserve">ENRIQUE MARQUEZ FLORES </t>
  </si>
  <si>
    <t>JORGE ALEJANDRO CARDENAS ROSALES</t>
  </si>
  <si>
    <t>AYUDANTE DE OBRAS PUBLICAS</t>
  </si>
  <si>
    <t>AGUSTIN ADRIAN PINEDA EVANGELISTA</t>
  </si>
  <si>
    <t>MUNICIPIO DE TECALITLAN JALISCO</t>
  </si>
  <si>
    <t>PORTAL VICTORIA NO.9 RFC: MTE871101HLA    TEL:371 41 8 01 69</t>
  </si>
  <si>
    <t>AGENTE LA PURISIMA</t>
  </si>
  <si>
    <t>NOMINA QUINCENAL PROTECCION CIVIL DEL 01 AL 15 DE OCTUBRE DEL 2018</t>
  </si>
  <si>
    <t>SABINO OSVALDO VAZQUEZ REYES</t>
  </si>
  <si>
    <t>JOSE DE JESUS MARTINEZ ARELLANO</t>
  </si>
  <si>
    <t>JOSE LUIS MARQUEZ MANZO</t>
  </si>
  <si>
    <t>PRESTACIONES</t>
  </si>
  <si>
    <t>SILVIA ANGUIANO AGUAYO</t>
  </si>
  <si>
    <t>MARTHA GONZALEZ MENDOZA</t>
  </si>
  <si>
    <t>DANELIA LOPEZ MEJIA</t>
  </si>
  <si>
    <t>BERTHA ALICIA SILVA MACIAS</t>
  </si>
  <si>
    <t>OSBALDO TORRES URENDA</t>
  </si>
  <si>
    <t>SALVADOR MEZA VAZQUEZ</t>
  </si>
  <si>
    <t>JUAN CARLOS CORTES GALVEZ</t>
  </si>
  <si>
    <t>LUIS GABRIEL AGUILAR GOMEZ</t>
  </si>
  <si>
    <t xml:space="preserve">MANUEL ARTURO FLORES ASCENCIO </t>
  </si>
  <si>
    <t>JULIO CESAR MORENO CUEVAS</t>
  </si>
  <si>
    <t>JOSE HAZAEL CORTES NUÑO</t>
  </si>
  <si>
    <t xml:space="preserve">TOTAL NOMINA DIETAS Y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</si>
</sst>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[$€]* #,##0.00_-;\-[$€]* #,##0.00_-;_-[$€]* &quot;-&quot;??_-;_-@_-"/>
    <numFmt numFmtId="168" formatCode="_-* #,##0.000_-;\-* #,##0.000_-;_-* &quot;-&quot;???_-;_-@_-"/>
    <numFmt numFmtId="169" formatCode="_-* #,##0.000_-;\-* #,##0.00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</cellStyleXfs>
  <cellXfs count="309">
    <xf numFmtId="0" fontId="0" fillId="0" borderId="0" xfId="0"/>
    <xf numFmtId="0" fontId="3" fillId="0" borderId="0" xfId="6" applyFont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7" fillId="0" borderId="1" xfId="6" applyFont="1" applyFill="1" applyBorder="1" applyAlignment="1"/>
    <xf numFmtId="2" fontId="7" fillId="0" borderId="1" xfId="6" applyNumberFormat="1" applyFont="1" applyFill="1" applyBorder="1" applyAlignment="1"/>
    <xf numFmtId="0" fontId="7" fillId="0" borderId="1" xfId="6" applyFont="1" applyFill="1" applyBorder="1" applyAlignment="1">
      <alignment horizontal="left"/>
    </xf>
    <xf numFmtId="0" fontId="6" fillId="0" borderId="1" xfId="6" applyFont="1" applyFill="1" applyBorder="1" applyAlignment="1">
      <alignment horizontal="left" vertical="center" wrapText="1"/>
    </xf>
    <xf numFmtId="0" fontId="8" fillId="0" borderId="0" xfId="0" applyFont="1"/>
    <xf numFmtId="0" fontId="11" fillId="0" borderId="0" xfId="0" applyFont="1"/>
    <xf numFmtId="0" fontId="11" fillId="0" borderId="0" xfId="0" applyFont="1" applyFill="1" applyBorder="1" applyAlignment="1">
      <alignment horizontal="center" vertical="center" wrapText="1"/>
    </xf>
    <xf numFmtId="2" fontId="8" fillId="0" borderId="1" xfId="0" applyNumberFormat="1" applyFont="1" applyBorder="1"/>
    <xf numFmtId="2" fontId="8" fillId="0" borderId="0" xfId="0" applyNumberFormat="1" applyFont="1" applyFill="1" applyBorder="1"/>
    <xf numFmtId="2" fontId="8" fillId="0" borderId="1" xfId="0" applyNumberFormat="1" applyFont="1" applyFill="1" applyBorder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6" applyFont="1" applyBorder="1" applyAlignment="1">
      <alignment horizontal="left" vertical="center" wrapText="1"/>
    </xf>
    <xf numFmtId="0" fontId="3" fillId="0" borderId="0" xfId="6" applyFont="1" applyFill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/>
    <xf numFmtId="0" fontId="8" fillId="0" borderId="0" xfId="0" applyFont="1" applyBorder="1"/>
    <xf numFmtId="0" fontId="3" fillId="0" borderId="0" xfId="6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/>
    <xf numFmtId="2" fontId="5" fillId="0" borderId="14" xfId="6" applyNumberFormat="1" applyFont="1" applyFill="1" applyBorder="1" applyAlignment="1"/>
    <xf numFmtId="0" fontId="11" fillId="4" borderId="18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/>
    <xf numFmtId="0" fontId="5" fillId="9" borderId="21" xfId="0" applyFont="1" applyFill="1" applyBorder="1" applyAlignment="1"/>
    <xf numFmtId="0" fontId="5" fillId="9" borderId="19" xfId="0" applyFont="1" applyFill="1" applyBorder="1" applyAlignment="1"/>
    <xf numFmtId="0" fontId="5" fillId="9" borderId="26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5" fillId="1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5" borderId="31" xfId="0" applyFont="1" applyFill="1" applyBorder="1" applyAlignment="1">
      <alignment horizontal="center" vertical="center"/>
    </xf>
    <xf numFmtId="9" fontId="5" fillId="5" borderId="38" xfId="0" applyNumberFormat="1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11" borderId="36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3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/>
    <xf numFmtId="0" fontId="5" fillId="11" borderId="21" xfId="0" applyFont="1" applyFill="1" applyBorder="1" applyAlignment="1"/>
    <xf numFmtId="0" fontId="5" fillId="11" borderId="26" xfId="0" applyFont="1" applyFill="1" applyBorder="1" applyAlignment="1">
      <alignment horizontal="center" vertical="center"/>
    </xf>
    <xf numFmtId="0" fontId="5" fillId="11" borderId="33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/>
    </xf>
    <xf numFmtId="0" fontId="5" fillId="11" borderId="32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5" fillId="11" borderId="31" xfId="0" applyFont="1" applyFill="1" applyBorder="1" applyAlignment="1">
      <alignment horizontal="left" vertical="center" wrapText="1"/>
    </xf>
    <xf numFmtId="0" fontId="5" fillId="11" borderId="39" xfId="0" applyFont="1" applyFill="1" applyBorder="1" applyAlignment="1">
      <alignment horizontal="center" vertical="center" wrapText="1"/>
    </xf>
    <xf numFmtId="9" fontId="5" fillId="5" borderId="39" xfId="0" applyNumberFormat="1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11" borderId="45" xfId="0" applyFont="1" applyFill="1" applyBorder="1" applyAlignment="1">
      <alignment horizontal="center" vertical="center"/>
    </xf>
    <xf numFmtId="0" fontId="5" fillId="11" borderId="44" xfId="0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/>
    <xf numFmtId="166" fontId="5" fillId="0" borderId="17" xfId="0" applyNumberFormat="1" applyFont="1" applyFill="1" applyBorder="1" applyAlignment="1"/>
    <xf numFmtId="166" fontId="5" fillId="0" borderId="18" xfId="0" applyNumberFormat="1" applyFont="1" applyFill="1" applyBorder="1" applyAlignment="1"/>
    <xf numFmtId="0" fontId="5" fillId="11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Fill="1" applyBorder="1" applyAlignment="1"/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166" fontId="6" fillId="0" borderId="1" xfId="19" applyNumberFormat="1" applyFont="1" applyFill="1" applyBorder="1" applyAlignment="1">
      <alignment horizontal="left" vertical="center" wrapText="1"/>
    </xf>
    <xf numFmtId="168" fontId="6" fillId="0" borderId="1" xfId="19" applyNumberFormat="1" applyFont="1" applyBorder="1" applyAlignment="1">
      <alignment horizontal="left" vertical="center" wrapText="1"/>
    </xf>
    <xf numFmtId="166" fontId="6" fillId="0" borderId="1" xfId="19" applyNumberFormat="1" applyFont="1" applyBorder="1" applyAlignment="1">
      <alignment horizontal="left" vertical="center" wrapText="1"/>
    </xf>
    <xf numFmtId="166" fontId="7" fillId="0" borderId="1" xfId="19" applyNumberFormat="1" applyFont="1" applyBorder="1" applyAlignment="1">
      <alignment horizontal="left" vertical="center" wrapText="1"/>
    </xf>
    <xf numFmtId="166" fontId="7" fillId="0" borderId="1" xfId="19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8" fontId="6" fillId="0" borderId="1" xfId="19" applyNumberFormat="1" applyFont="1" applyFill="1" applyBorder="1" applyAlignment="1">
      <alignment horizontal="left" vertical="center" wrapText="1"/>
    </xf>
    <xf numFmtId="166" fontId="15" fillId="0" borderId="1" xfId="19" applyNumberFormat="1" applyFont="1" applyBorder="1" applyAlignment="1">
      <alignment horizontal="left" vertical="center" wrapText="1"/>
    </xf>
    <xf numFmtId="166" fontId="15" fillId="0" borderId="1" xfId="19" applyNumberFormat="1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6" fontId="6" fillId="0" borderId="0" xfId="19" applyFont="1" applyFill="1" applyBorder="1" applyAlignment="1">
      <alignment horizontal="center"/>
    </xf>
    <xf numFmtId="169" fontId="6" fillId="0" borderId="0" xfId="19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6" fontId="6" fillId="0" borderId="2" xfId="19" applyFont="1" applyFill="1" applyBorder="1" applyAlignment="1">
      <alignment horizontal="center" vertical="center" wrapText="1"/>
    </xf>
    <xf numFmtId="169" fontId="6" fillId="0" borderId="2" xfId="19" applyNumberFormat="1" applyFont="1" applyBorder="1" applyAlignment="1">
      <alignment horizontal="center" vertical="center" wrapText="1"/>
    </xf>
    <xf numFmtId="166" fontId="6" fillId="0" borderId="2" xfId="19" applyFont="1" applyBorder="1" applyAlignment="1">
      <alignment horizontal="center" vertical="center" wrapText="1"/>
    </xf>
    <xf numFmtId="166" fontId="7" fillId="0" borderId="2" xfId="19" applyFont="1" applyBorder="1" applyAlignment="1">
      <alignment horizontal="center" vertical="center" wrapText="1"/>
    </xf>
    <xf numFmtId="166" fontId="15" fillId="0" borderId="2" xfId="19" applyNumberFormat="1" applyFont="1" applyFill="1" applyBorder="1" applyAlignment="1">
      <alignment horizontal="center" vertical="center" wrapText="1"/>
    </xf>
    <xf numFmtId="166" fontId="7" fillId="0" borderId="2" xfId="19" applyFont="1" applyFill="1" applyBorder="1" applyAlignment="1">
      <alignment horizontal="center" vertical="center" wrapText="1"/>
    </xf>
    <xf numFmtId="166" fontId="6" fillId="0" borderId="2" xfId="19" applyNumberFormat="1" applyFont="1" applyFill="1" applyBorder="1" applyAlignment="1">
      <alignment horizontal="center" vertical="center" wrapText="1"/>
    </xf>
    <xf numFmtId="166" fontId="6" fillId="0" borderId="2" xfId="19" applyNumberFormat="1" applyFont="1" applyBorder="1" applyAlignment="1">
      <alignment horizontal="center" vertical="center" wrapText="1"/>
    </xf>
    <xf numFmtId="166" fontId="7" fillId="0" borderId="2" xfId="19" applyNumberFormat="1" applyFont="1" applyBorder="1" applyAlignment="1">
      <alignment horizontal="center" vertical="center" wrapText="1"/>
    </xf>
    <xf numFmtId="166" fontId="7" fillId="0" borderId="2" xfId="19" applyNumberFormat="1" applyFont="1" applyFill="1" applyBorder="1" applyAlignment="1">
      <alignment horizontal="center" vertical="center" wrapText="1"/>
    </xf>
    <xf numFmtId="166" fontId="6" fillId="0" borderId="1" xfId="19" applyNumberFormat="1" applyFont="1" applyFill="1" applyBorder="1" applyAlignment="1">
      <alignment horizontal="center" vertical="center" wrapText="1"/>
    </xf>
    <xf numFmtId="166" fontId="7" fillId="0" borderId="1" xfId="19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7" fillId="0" borderId="1" xfId="19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6" fontId="6" fillId="0" borderId="0" xfId="19" applyFont="1" applyFill="1" applyBorder="1" applyAlignment="1"/>
    <xf numFmtId="169" fontId="6" fillId="0" borderId="0" xfId="19" applyNumberFormat="1" applyFont="1" applyBorder="1" applyAlignment="1"/>
    <xf numFmtId="166" fontId="6" fillId="0" borderId="1" xfId="19" applyFont="1" applyFill="1" applyBorder="1" applyAlignment="1">
      <alignment horizontal="center" vertical="center" wrapText="1"/>
    </xf>
    <xf numFmtId="169" fontId="6" fillId="0" borderId="1" xfId="19" applyNumberFormat="1" applyFont="1" applyBorder="1" applyAlignment="1">
      <alignment horizontal="center" vertical="center" wrapText="1"/>
    </xf>
    <xf numFmtId="166" fontId="6" fillId="0" borderId="1" xfId="19" applyNumberFormat="1" applyFont="1" applyBorder="1" applyAlignment="1">
      <alignment horizontal="center" vertical="center" wrapText="1"/>
    </xf>
    <xf numFmtId="166" fontId="15" fillId="0" borderId="1" xfId="19" applyNumberFormat="1" applyFont="1" applyFill="1" applyBorder="1" applyAlignment="1">
      <alignment horizontal="center" vertical="center" wrapText="1"/>
    </xf>
    <xf numFmtId="166" fontId="7" fillId="0" borderId="1" xfId="19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/>
    </xf>
    <xf numFmtId="0" fontId="5" fillId="12" borderId="38" xfId="0" applyFont="1" applyFill="1" applyBorder="1" applyAlignment="1">
      <alignment horizontal="center" vertical="center" wrapText="1"/>
    </xf>
    <xf numFmtId="9" fontId="5" fillId="7" borderId="38" xfId="0" applyNumberFormat="1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 wrapText="1"/>
    </xf>
    <xf numFmtId="9" fontId="5" fillId="7" borderId="39" xfId="0" applyNumberFormat="1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9" borderId="45" xfId="0" applyFont="1" applyFill="1" applyBorder="1" applyAlignment="1">
      <alignment horizontal="center" vertical="center"/>
    </xf>
    <xf numFmtId="0" fontId="5" fillId="9" borderId="44" xfId="0" applyFont="1" applyFill="1" applyBorder="1" applyAlignment="1">
      <alignment horizontal="center" vertical="center" wrapText="1"/>
    </xf>
    <xf numFmtId="0" fontId="5" fillId="9" borderId="4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6" fontId="11" fillId="0" borderId="16" xfId="0" applyNumberFormat="1" applyFont="1" applyBorder="1"/>
    <xf numFmtId="166" fontId="11" fillId="0" borderId="17" xfId="0" applyNumberFormat="1" applyFont="1" applyBorder="1"/>
    <xf numFmtId="166" fontId="11" fillId="0" borderId="18" xfId="0" applyNumberFormat="1" applyFont="1" applyBorder="1"/>
    <xf numFmtId="166" fontId="11" fillId="0" borderId="6" xfId="0" applyNumberFormat="1" applyFont="1" applyBorder="1"/>
    <xf numFmtId="166" fontId="11" fillId="0" borderId="1" xfId="0" applyNumberFormat="1" applyFont="1" applyBorder="1"/>
    <xf numFmtId="0" fontId="5" fillId="12" borderId="36" xfId="0" applyFont="1" applyFill="1" applyBorder="1" applyAlignment="1">
      <alignment horizontal="center" vertical="center" wrapText="1"/>
    </xf>
    <xf numFmtId="0" fontId="5" fillId="12" borderId="33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2" borderId="3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8" borderId="37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6" fillId="0" borderId="1" xfId="6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/>
    <xf numFmtId="0" fontId="11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/>
    </xf>
    <xf numFmtId="0" fontId="11" fillId="8" borderId="35" xfId="0" applyFont="1" applyFill="1" applyBorder="1" applyAlignment="1">
      <alignment horizontal="left" vertical="center" wrapText="1"/>
    </xf>
    <xf numFmtId="0" fontId="11" fillId="8" borderId="50" xfId="0" applyFont="1" applyFill="1" applyBorder="1" applyAlignment="1">
      <alignment horizontal="center" vertical="center"/>
    </xf>
    <xf numFmtId="0" fontId="11" fillId="8" borderId="50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/>
    </xf>
    <xf numFmtId="0" fontId="11" fillId="5" borderId="50" xfId="0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left" vertical="center"/>
    </xf>
    <xf numFmtId="0" fontId="0" fillId="0" borderId="1" xfId="0" applyBorder="1"/>
    <xf numFmtId="165" fontId="11" fillId="4" borderId="17" xfId="24" applyFont="1" applyFill="1" applyBorder="1" applyAlignment="1">
      <alignment horizontal="center" vertical="center" wrapText="1"/>
    </xf>
    <xf numFmtId="165" fontId="11" fillId="5" borderId="17" xfId="24" applyFont="1" applyFill="1" applyBorder="1" applyAlignment="1">
      <alignment horizontal="center" vertical="center" wrapText="1"/>
    </xf>
    <xf numFmtId="165" fontId="5" fillId="5" borderId="17" xfId="24" applyFont="1" applyFill="1" applyBorder="1" applyAlignment="1">
      <alignment horizontal="center" vertical="center" wrapText="1"/>
    </xf>
    <xf numFmtId="165" fontId="11" fillId="4" borderId="9" xfId="24" applyFont="1" applyFill="1" applyBorder="1" applyAlignment="1">
      <alignment horizontal="center" vertical="center" wrapText="1"/>
    </xf>
    <xf numFmtId="165" fontId="11" fillId="5" borderId="9" xfId="24" applyFont="1" applyFill="1" applyBorder="1" applyAlignment="1">
      <alignment horizontal="center" vertical="center" wrapText="1"/>
    </xf>
    <xf numFmtId="165" fontId="5" fillId="5" borderId="9" xfId="24" applyFont="1" applyFill="1" applyBorder="1" applyAlignment="1">
      <alignment horizontal="center" vertical="center" wrapText="1"/>
    </xf>
    <xf numFmtId="165" fontId="11" fillId="4" borderId="10" xfId="24" applyFont="1" applyFill="1" applyBorder="1" applyAlignment="1">
      <alignment horizontal="center" vertical="center" wrapText="1"/>
    </xf>
    <xf numFmtId="0" fontId="19" fillId="4" borderId="17" xfId="24" applyNumberFormat="1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1" fillId="0" borderId="3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0" fillId="0" borderId="0" xfId="0" applyFont="1" applyBorder="1" applyAlignment="1">
      <alignment wrapText="1"/>
    </xf>
    <xf numFmtId="0" fontId="21" fillId="4" borderId="7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wrapText="1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21" fillId="4" borderId="7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left" vertical="center" wrapText="1"/>
    </xf>
    <xf numFmtId="0" fontId="21" fillId="4" borderId="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wrapText="1"/>
    </xf>
    <xf numFmtId="165" fontId="8" fillId="0" borderId="24" xfId="24" applyFont="1" applyBorder="1" applyAlignment="1">
      <alignment wrapText="1"/>
    </xf>
    <xf numFmtId="0" fontId="8" fillId="0" borderId="24" xfId="24" applyNumberFormat="1" applyFont="1" applyBorder="1" applyAlignment="1">
      <alignment wrapText="1"/>
    </xf>
    <xf numFmtId="165" fontId="8" fillId="0" borderId="0" xfId="24" applyFont="1" applyAlignment="1">
      <alignment wrapText="1"/>
    </xf>
    <xf numFmtId="165" fontId="11" fillId="0" borderId="0" xfId="24" applyFont="1" applyAlignment="1">
      <alignment wrapText="1"/>
    </xf>
    <xf numFmtId="165" fontId="8" fillId="0" borderId="0" xfId="24" applyFont="1" applyFill="1" applyBorder="1" applyAlignment="1">
      <alignment wrapText="1"/>
    </xf>
    <xf numFmtId="0" fontId="8" fillId="0" borderId="0" xfId="24" applyNumberFormat="1" applyFont="1" applyFill="1" applyBorder="1" applyAlignment="1">
      <alignment wrapText="1"/>
    </xf>
    <xf numFmtId="165" fontId="8" fillId="0" borderId="1" xfId="24" applyFont="1" applyBorder="1" applyAlignment="1">
      <alignment wrapText="1"/>
    </xf>
    <xf numFmtId="0" fontId="8" fillId="0" borderId="1" xfId="24" applyNumberFormat="1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165" fontId="8" fillId="0" borderId="0" xfId="24" applyFont="1" applyBorder="1" applyAlignment="1">
      <alignment wrapText="1"/>
    </xf>
    <xf numFmtId="0" fontId="8" fillId="0" borderId="0" xfId="24" applyNumberFormat="1" applyFont="1" applyBorder="1" applyAlignment="1">
      <alignment wrapText="1"/>
    </xf>
    <xf numFmtId="165" fontId="11" fillId="0" borderId="0" xfId="24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165" fontId="7" fillId="0" borderId="0" xfId="24" applyFont="1" applyBorder="1" applyAlignment="1">
      <alignment vertical="center" wrapText="1"/>
    </xf>
    <xf numFmtId="165" fontId="7" fillId="0" borderId="0" xfId="24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wrapText="1"/>
    </xf>
    <xf numFmtId="165" fontId="8" fillId="0" borderId="1" xfId="24" applyFont="1" applyFill="1" applyBorder="1" applyAlignment="1">
      <alignment wrapText="1"/>
    </xf>
    <xf numFmtId="0" fontId="8" fillId="0" borderId="1" xfId="24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165" fontId="11" fillId="0" borderId="0" xfId="24" applyFont="1" applyFill="1" applyBorder="1" applyAlignment="1">
      <alignment wrapText="1"/>
    </xf>
    <xf numFmtId="165" fontId="7" fillId="0" borderId="1" xfId="24" applyFont="1" applyFill="1" applyBorder="1" applyAlignment="1">
      <alignment wrapText="1"/>
    </xf>
    <xf numFmtId="165" fontId="7" fillId="0" borderId="1" xfId="24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24" applyNumberFormat="1" applyFont="1" applyAlignment="1">
      <alignment wrapText="1"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Fill="1" applyAlignment="1">
      <alignment wrapText="1"/>
    </xf>
    <xf numFmtId="165" fontId="11" fillId="4" borderId="2" xfId="24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165" fontId="8" fillId="0" borderId="3" xfId="24" applyFont="1" applyFill="1" applyBorder="1" applyAlignment="1">
      <alignment wrapText="1"/>
    </xf>
    <xf numFmtId="0" fontId="8" fillId="0" borderId="3" xfId="24" applyNumberFormat="1" applyFont="1" applyFill="1" applyBorder="1" applyAlignment="1">
      <alignment wrapText="1"/>
    </xf>
    <xf numFmtId="2" fontId="8" fillId="0" borderId="3" xfId="0" applyNumberFormat="1" applyFont="1" applyFill="1" applyBorder="1" applyAlignment="1">
      <alignment wrapText="1"/>
    </xf>
    <xf numFmtId="0" fontId="11" fillId="8" borderId="36" xfId="0" applyFont="1" applyFill="1" applyBorder="1" applyAlignment="1">
      <alignment horizontal="center" vertical="center" wrapText="1"/>
    </xf>
    <xf numFmtId="165" fontId="11" fillId="3" borderId="28" xfId="24" applyFont="1" applyFill="1" applyBorder="1" applyAlignment="1">
      <alignment horizontal="center" vertical="center" wrapText="1"/>
    </xf>
    <xf numFmtId="165" fontId="11" fillId="3" borderId="29" xfId="24" applyFont="1" applyFill="1" applyBorder="1" applyAlignment="1">
      <alignment horizontal="center" vertical="center" wrapText="1"/>
    </xf>
    <xf numFmtId="165" fontId="11" fillId="3" borderId="30" xfId="24" applyFont="1" applyFill="1" applyBorder="1" applyAlignment="1">
      <alignment horizontal="center" vertical="center" wrapText="1"/>
    </xf>
    <xf numFmtId="165" fontId="11" fillId="2" borderId="17" xfId="24" applyFont="1" applyFill="1" applyBorder="1" applyAlignment="1">
      <alignment horizontal="center" vertical="center" wrapText="1"/>
    </xf>
    <xf numFmtId="165" fontId="11" fillId="2" borderId="18" xfId="24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4" fillId="8" borderId="48" xfId="6" applyFont="1" applyFill="1" applyBorder="1" applyAlignment="1">
      <alignment horizontal="center" vertical="center" wrapText="1"/>
    </xf>
    <xf numFmtId="0" fontId="4" fillId="8" borderId="3" xfId="6" applyFont="1" applyFill="1" applyBorder="1" applyAlignment="1">
      <alignment horizontal="center" vertical="center" wrapText="1"/>
    </xf>
    <xf numFmtId="0" fontId="4" fillId="8" borderId="49" xfId="6" applyFont="1" applyFill="1" applyBorder="1" applyAlignment="1">
      <alignment horizontal="center" vertical="center" wrapText="1"/>
    </xf>
    <xf numFmtId="0" fontId="4" fillId="8" borderId="11" xfId="6" applyFont="1" applyFill="1" applyBorder="1" applyAlignment="1">
      <alignment horizontal="center" vertical="center" wrapText="1"/>
    </xf>
    <xf numFmtId="0" fontId="4" fillId="8" borderId="12" xfId="6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 textRotation="60" wrapText="1"/>
    </xf>
    <xf numFmtId="0" fontId="5" fillId="11" borderId="37" xfId="0" applyFont="1" applyFill="1" applyBorder="1" applyAlignment="1">
      <alignment horizontal="center" vertical="center" textRotation="60" wrapText="1"/>
    </xf>
    <xf numFmtId="0" fontId="5" fillId="11" borderId="35" xfId="0" applyFont="1" applyFill="1" applyBorder="1" applyAlignment="1">
      <alignment horizontal="center" vertical="center" wrapText="1"/>
    </xf>
    <xf numFmtId="0" fontId="5" fillId="11" borderId="37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11" borderId="40" xfId="0" applyFont="1" applyFill="1" applyBorder="1" applyAlignment="1">
      <alignment horizontal="center" vertical="center" wrapText="1"/>
    </xf>
    <xf numFmtId="0" fontId="5" fillId="11" borderId="44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/>
    </xf>
    <xf numFmtId="0" fontId="5" fillId="11" borderId="31" xfId="0" applyFont="1" applyFill="1" applyBorder="1" applyAlignment="1">
      <alignment horizontal="center" vertical="center"/>
    </xf>
    <xf numFmtId="0" fontId="5" fillId="11" borderId="39" xfId="0" applyFont="1" applyFill="1" applyBorder="1" applyAlignment="1">
      <alignment horizontal="center" vertical="center"/>
    </xf>
    <xf numFmtId="0" fontId="5" fillId="11" borderId="38" xfId="0" applyFont="1" applyFill="1" applyBorder="1" applyAlignment="1">
      <alignment horizontal="center" vertical="center"/>
    </xf>
    <xf numFmtId="0" fontId="5" fillId="11" borderId="31" xfId="0" applyFont="1" applyFill="1" applyBorder="1" applyAlignment="1">
      <alignment horizontal="center" vertical="center" wrapText="1"/>
    </xf>
    <xf numFmtId="0" fontId="5" fillId="11" borderId="38" xfId="0" applyFont="1" applyFill="1" applyBorder="1" applyAlignment="1">
      <alignment horizontal="center" vertical="center" wrapText="1"/>
    </xf>
    <xf numFmtId="0" fontId="5" fillId="11" borderId="42" xfId="0" applyFont="1" applyFill="1" applyBorder="1" applyAlignment="1">
      <alignment horizontal="center" vertical="center" wrapText="1"/>
    </xf>
    <xf numFmtId="0" fontId="5" fillId="11" borderId="43" xfId="0" applyFont="1" applyFill="1" applyBorder="1" applyAlignment="1">
      <alignment horizontal="center" vertical="center" wrapText="1"/>
    </xf>
    <xf numFmtId="0" fontId="5" fillId="11" borderId="41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 wrapText="1"/>
    </xf>
    <xf numFmtId="0" fontId="5" fillId="9" borderId="43" xfId="0" applyFont="1" applyFill="1" applyBorder="1" applyAlignment="1">
      <alignment horizontal="center" vertical="center" wrapText="1"/>
    </xf>
    <xf numFmtId="0" fontId="5" fillId="9" borderId="41" xfId="0" applyFont="1" applyFill="1" applyBorder="1" applyAlignment="1">
      <alignment horizontal="center" vertical="center" wrapText="1"/>
    </xf>
    <xf numFmtId="0" fontId="5" fillId="12" borderId="35" xfId="0" applyFont="1" applyFill="1" applyBorder="1" applyAlignment="1">
      <alignment horizontal="center" vertical="center" textRotation="60" wrapText="1"/>
    </xf>
    <xf numFmtId="0" fontId="5" fillId="12" borderId="37" xfId="0" applyFont="1" applyFill="1" applyBorder="1" applyAlignment="1">
      <alignment horizontal="center" vertical="center" textRotation="60" wrapText="1"/>
    </xf>
    <xf numFmtId="0" fontId="5" fillId="12" borderId="35" xfId="0" applyFont="1" applyFill="1" applyBorder="1" applyAlignment="1">
      <alignment horizontal="center" vertical="center" wrapText="1"/>
    </xf>
    <xf numFmtId="0" fontId="5" fillId="12" borderId="37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5" fillId="12" borderId="33" xfId="0" applyFont="1" applyFill="1" applyBorder="1" applyAlignment="1">
      <alignment horizontal="center" vertical="center" wrapText="1"/>
    </xf>
    <xf numFmtId="0" fontId="5" fillId="12" borderId="32" xfId="0" applyFont="1" applyFill="1" applyBorder="1" applyAlignment="1">
      <alignment horizontal="center" vertical="center" wrapText="1"/>
    </xf>
    <xf numFmtId="0" fontId="5" fillId="12" borderId="40" xfId="0" applyFont="1" applyFill="1" applyBorder="1" applyAlignment="1">
      <alignment horizontal="center" vertical="center" wrapText="1"/>
    </xf>
    <xf numFmtId="0" fontId="5" fillId="12" borderId="47" xfId="0" applyFont="1" applyFill="1" applyBorder="1" applyAlignment="1">
      <alignment horizontal="center" vertical="center" wrapText="1"/>
    </xf>
    <xf numFmtId="0" fontId="5" fillId="12" borderId="44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12" borderId="22" xfId="0" applyFont="1" applyFill="1" applyBorder="1" applyAlignment="1">
      <alignment horizontal="center" vertical="center" wrapText="1"/>
    </xf>
    <xf numFmtId="0" fontId="5" fillId="12" borderId="46" xfId="0" applyFont="1" applyFill="1" applyBorder="1" applyAlignment="1">
      <alignment horizontal="center" vertical="center" wrapText="1"/>
    </xf>
    <xf numFmtId="0" fontId="5" fillId="12" borderId="25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12" borderId="39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/>
    </xf>
    <xf numFmtId="0" fontId="5" fillId="9" borderId="38" xfId="0" applyFont="1" applyFill="1" applyBorder="1" applyAlignment="1">
      <alignment horizontal="center" vertical="center"/>
    </xf>
    <xf numFmtId="0" fontId="5" fillId="12" borderId="34" xfId="0" applyFont="1" applyFill="1" applyBorder="1" applyAlignment="1">
      <alignment horizontal="center" vertical="center" wrapText="1"/>
    </xf>
    <xf numFmtId="0" fontId="5" fillId="12" borderId="28" xfId="0" applyFont="1" applyFill="1" applyBorder="1" applyAlignment="1">
      <alignment horizontal="center" vertical="center"/>
    </xf>
    <xf numFmtId="0" fontId="5" fillId="12" borderId="29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</cellXfs>
  <cellStyles count="26">
    <cellStyle name="Euro" xfId="2"/>
    <cellStyle name="Euro 2" xfId="7"/>
    <cellStyle name="Millares [0] 2" xfId="4"/>
    <cellStyle name="Millares [0] 3" xfId="9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3"/>
    <cellStyle name="Millares 2 2" xfId="12"/>
    <cellStyle name="Millares 3" xfId="8"/>
    <cellStyle name="Millares 4" xfId="11"/>
    <cellStyle name="Millares 5" xfId="13"/>
    <cellStyle name="Millares 6" xfId="14"/>
    <cellStyle name="Millares 7" xfId="15"/>
    <cellStyle name="Millares 8" xfId="16"/>
    <cellStyle name="Millares 9" xfId="17"/>
    <cellStyle name="Moneda" xfId="24" builtinId="4"/>
    <cellStyle name="Moneda 2" xfId="5"/>
    <cellStyle name="Moneda 3" xfId="10"/>
    <cellStyle name="Normal" xfId="0" builtinId="0"/>
    <cellStyle name="Normal 2" xfId="1"/>
    <cellStyle name="Normal 3" xfId="6"/>
    <cellStyle name="Normal 3 2" xfId="25"/>
  </cellStyles>
  <dxfs count="0"/>
  <tableStyles count="0" defaultTableStyle="TableStyleMedium2" defaultPivotStyle="PivotStyleLight16"/>
  <colors>
    <mruColors>
      <color rgb="FFA3CA74"/>
      <color rgb="FFFFFF00"/>
      <color rgb="FFFF0000"/>
      <color rgb="FF66FF66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320"/>
  <sheetViews>
    <sheetView view="pageLayout" zoomScale="70" zoomScaleNormal="70" zoomScalePageLayoutView="70" workbookViewId="0">
      <selection activeCell="C285" sqref="C285"/>
    </sheetView>
  </sheetViews>
  <sheetFormatPr baseColWidth="10" defaultColWidth="11" defaultRowHeight="15" x14ac:dyDescent="0.25"/>
  <cols>
    <col min="1" max="1" width="1.88671875" style="14" customWidth="1"/>
    <col min="2" max="2" width="16.33203125" style="170" customWidth="1"/>
    <col min="3" max="3" width="20.33203125" style="170" customWidth="1"/>
    <col min="4" max="4" width="12.88671875" style="197" customWidth="1"/>
    <col min="5" max="5" width="6.5546875" style="219" customWidth="1"/>
    <col min="6" max="6" width="15.44140625" style="197" bestFit="1" customWidth="1"/>
    <col min="7" max="7" width="6.109375" style="197" customWidth="1"/>
    <col min="8" max="8" width="11" style="197" hidden="1" customWidth="1"/>
    <col min="9" max="9" width="11" style="197" customWidth="1"/>
    <col min="10" max="10" width="15.44140625" style="197" bestFit="1" customWidth="1"/>
    <col min="11" max="11" width="14.44140625" style="197" customWidth="1"/>
    <col min="12" max="12" width="12.88671875" style="197" bestFit="1" customWidth="1"/>
    <col min="13" max="13" width="7.6640625" style="197" hidden="1" customWidth="1"/>
    <col min="14" max="14" width="12.88671875" style="197" bestFit="1" customWidth="1"/>
    <col min="15" max="15" width="14.109375" style="197" bestFit="1" customWidth="1"/>
    <col min="16" max="16" width="15.44140625" style="197" bestFit="1" customWidth="1"/>
    <col min="17" max="17" width="11.109375" style="197" bestFit="1" customWidth="1"/>
    <col min="18" max="18" width="15.44140625" style="197" bestFit="1" customWidth="1"/>
    <col min="19" max="19" width="35.5546875" style="14" customWidth="1"/>
    <col min="20" max="16384" width="11" style="14"/>
  </cols>
  <sheetData>
    <row r="2" spans="2:19" ht="15.6" thickBot="1" x14ac:dyDescent="0.3">
      <c r="D2" s="195"/>
      <c r="E2" s="196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2:19" ht="65.099999999999994" customHeight="1" thickBot="1" x14ac:dyDescent="0.35">
      <c r="C3" s="171"/>
      <c r="D3" s="228" t="s">
        <v>520</v>
      </c>
      <c r="E3" s="229"/>
      <c r="F3" s="229"/>
      <c r="G3" s="229"/>
      <c r="H3" s="229"/>
      <c r="I3" s="229"/>
      <c r="J3" s="230"/>
      <c r="K3" s="231" t="s">
        <v>17</v>
      </c>
      <c r="L3" s="231"/>
      <c r="M3" s="231"/>
      <c r="N3" s="231"/>
      <c r="O3" s="232"/>
      <c r="P3" s="198"/>
      <c r="Q3" s="198"/>
      <c r="R3" s="198"/>
      <c r="S3" s="17"/>
    </row>
    <row r="4" spans="2:19" ht="65.099999999999994" customHeight="1" thickBot="1" x14ac:dyDescent="0.3">
      <c r="B4" s="172" t="s">
        <v>0</v>
      </c>
      <c r="C4" s="173" t="s">
        <v>1</v>
      </c>
      <c r="D4" s="161" t="s">
        <v>2</v>
      </c>
      <c r="E4" s="168" t="s">
        <v>3</v>
      </c>
      <c r="F4" s="161" t="s">
        <v>4</v>
      </c>
      <c r="G4" s="161" t="s">
        <v>5</v>
      </c>
      <c r="H4" s="161" t="s">
        <v>6</v>
      </c>
      <c r="I4" s="161" t="s">
        <v>7</v>
      </c>
      <c r="J4" s="161" t="s">
        <v>8</v>
      </c>
      <c r="K4" s="162" t="s">
        <v>9</v>
      </c>
      <c r="L4" s="162" t="s">
        <v>10</v>
      </c>
      <c r="M4" s="162" t="s">
        <v>11</v>
      </c>
      <c r="N4" s="162" t="s">
        <v>12</v>
      </c>
      <c r="O4" s="162" t="s">
        <v>8</v>
      </c>
      <c r="P4" s="161" t="s">
        <v>13</v>
      </c>
      <c r="Q4" s="163" t="s">
        <v>18</v>
      </c>
      <c r="R4" s="161" t="s">
        <v>15</v>
      </c>
      <c r="S4" s="28" t="s">
        <v>14</v>
      </c>
    </row>
    <row r="5" spans="2:19" ht="65.099999999999994" customHeight="1" thickBot="1" x14ac:dyDescent="0.3">
      <c r="B5" s="174" t="s">
        <v>19</v>
      </c>
      <c r="C5" s="175"/>
      <c r="D5" s="199"/>
      <c r="E5" s="200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8"/>
    </row>
    <row r="6" spans="2:19" ht="65.099999999999994" customHeight="1" x14ac:dyDescent="0.25">
      <c r="B6" s="176" t="s">
        <v>20</v>
      </c>
      <c r="C6" s="177" t="s">
        <v>111</v>
      </c>
      <c r="D6" s="201">
        <v>718.17</v>
      </c>
      <c r="E6" s="202">
        <v>15</v>
      </c>
      <c r="F6" s="201">
        <f>D6*E6</f>
        <v>10772.55</v>
      </c>
      <c r="G6" s="201"/>
      <c r="H6" s="201"/>
      <c r="I6" s="201"/>
      <c r="J6" s="201">
        <f>SUM(F6:I6)</f>
        <v>10772.55</v>
      </c>
      <c r="K6" s="201">
        <v>1662.8423039999998</v>
      </c>
      <c r="L6" s="201"/>
      <c r="M6" s="201"/>
      <c r="N6" s="201"/>
      <c r="O6" s="201">
        <f>SUM(K6:N6)</f>
        <v>1662.8423039999998</v>
      </c>
      <c r="P6" s="201">
        <f>J6-K6</f>
        <v>9109.7076959999995</v>
      </c>
      <c r="Q6" s="201"/>
      <c r="R6" s="201">
        <f>P6-Q6</f>
        <v>9109.7076959999995</v>
      </c>
      <c r="S6" s="203"/>
    </row>
    <row r="7" spans="2:19" ht="65.099999999999994" customHeight="1" x14ac:dyDescent="0.25">
      <c r="B7" s="178" t="s">
        <v>20</v>
      </c>
      <c r="C7" s="177" t="s">
        <v>223</v>
      </c>
      <c r="D7" s="201">
        <v>718.17</v>
      </c>
      <c r="E7" s="202">
        <v>15</v>
      </c>
      <c r="F7" s="201">
        <f>D7*E7</f>
        <v>10772.55</v>
      </c>
      <c r="G7" s="201"/>
      <c r="H7" s="201"/>
      <c r="I7" s="201"/>
      <c r="J7" s="201">
        <f>SUM(F7:I7)</f>
        <v>10772.55</v>
      </c>
      <c r="K7" s="201">
        <v>1662.8423039999998</v>
      </c>
      <c r="L7" s="201"/>
      <c r="M7" s="201"/>
      <c r="N7" s="201"/>
      <c r="O7" s="201">
        <f t="shared" ref="O7:O15" si="0">SUM(K7:N7)</f>
        <v>1662.8423039999998</v>
      </c>
      <c r="P7" s="201">
        <f t="shared" ref="P7:P15" si="1">J7-K7</f>
        <v>9109.7076959999995</v>
      </c>
      <c r="Q7" s="201"/>
      <c r="R7" s="201">
        <f t="shared" ref="R7:R15" si="2">P7-Q7</f>
        <v>9109.7076959999995</v>
      </c>
      <c r="S7" s="203"/>
    </row>
    <row r="8" spans="2:19" ht="65.099999999999994" customHeight="1" x14ac:dyDescent="0.25">
      <c r="B8" s="178" t="s">
        <v>20</v>
      </c>
      <c r="C8" s="177" t="s">
        <v>224</v>
      </c>
      <c r="D8" s="201">
        <v>718.17</v>
      </c>
      <c r="E8" s="202">
        <v>15</v>
      </c>
      <c r="F8" s="201">
        <f t="shared" ref="F8:F94" si="3">D8*E8</f>
        <v>10772.55</v>
      </c>
      <c r="G8" s="201"/>
      <c r="H8" s="201"/>
      <c r="I8" s="201"/>
      <c r="J8" s="201">
        <f t="shared" ref="J8:J94" si="4">SUM(F8:I8)</f>
        <v>10772.55</v>
      </c>
      <c r="K8" s="201">
        <v>1662.8423039999998</v>
      </c>
      <c r="L8" s="201"/>
      <c r="M8" s="201"/>
      <c r="N8" s="201"/>
      <c r="O8" s="201">
        <f t="shared" si="0"/>
        <v>1662.8423039999998</v>
      </c>
      <c r="P8" s="201">
        <f t="shared" si="1"/>
        <v>9109.7076959999995</v>
      </c>
      <c r="Q8" s="201"/>
      <c r="R8" s="201">
        <f t="shared" si="2"/>
        <v>9109.7076959999995</v>
      </c>
      <c r="S8" s="203"/>
    </row>
    <row r="9" spans="2:19" ht="65.099999999999994" customHeight="1" x14ac:dyDescent="0.25">
      <c r="B9" s="178" t="s">
        <v>20</v>
      </c>
      <c r="C9" s="177" t="s">
        <v>225</v>
      </c>
      <c r="D9" s="201">
        <v>718.17</v>
      </c>
      <c r="E9" s="202">
        <v>15</v>
      </c>
      <c r="F9" s="201">
        <f t="shared" si="3"/>
        <v>10772.55</v>
      </c>
      <c r="G9" s="201"/>
      <c r="H9" s="201"/>
      <c r="I9" s="201"/>
      <c r="J9" s="201">
        <f t="shared" si="4"/>
        <v>10772.55</v>
      </c>
      <c r="K9" s="201">
        <v>1662.8423039999998</v>
      </c>
      <c r="L9" s="201"/>
      <c r="M9" s="201"/>
      <c r="N9" s="201"/>
      <c r="O9" s="201">
        <f t="shared" si="0"/>
        <v>1662.8423039999998</v>
      </c>
      <c r="P9" s="201">
        <f t="shared" si="1"/>
        <v>9109.7076959999995</v>
      </c>
      <c r="Q9" s="201"/>
      <c r="R9" s="201">
        <f t="shared" si="2"/>
        <v>9109.7076959999995</v>
      </c>
      <c r="S9" s="203"/>
    </row>
    <row r="10" spans="2:19" ht="65.099999999999994" customHeight="1" x14ac:dyDescent="0.25">
      <c r="B10" s="178" t="s">
        <v>20</v>
      </c>
      <c r="C10" s="177" t="s">
        <v>108</v>
      </c>
      <c r="D10" s="201">
        <v>718.17</v>
      </c>
      <c r="E10" s="202">
        <v>15</v>
      </c>
      <c r="F10" s="201">
        <f t="shared" si="3"/>
        <v>10772.55</v>
      </c>
      <c r="G10" s="201"/>
      <c r="H10" s="201"/>
      <c r="I10" s="201"/>
      <c r="J10" s="201">
        <f t="shared" si="4"/>
        <v>10772.55</v>
      </c>
      <c r="K10" s="201">
        <v>1662.8423039999998</v>
      </c>
      <c r="L10" s="201"/>
      <c r="M10" s="201"/>
      <c r="N10" s="201"/>
      <c r="O10" s="201">
        <f t="shared" si="0"/>
        <v>1662.8423039999998</v>
      </c>
      <c r="P10" s="201">
        <f t="shared" si="1"/>
        <v>9109.7076959999995</v>
      </c>
      <c r="Q10" s="201"/>
      <c r="R10" s="201">
        <f t="shared" si="2"/>
        <v>9109.7076959999995</v>
      </c>
      <c r="S10" s="203"/>
    </row>
    <row r="11" spans="2:19" ht="65.099999999999994" customHeight="1" x14ac:dyDescent="0.25">
      <c r="B11" s="178" t="s">
        <v>20</v>
      </c>
      <c r="C11" s="177" t="s">
        <v>226</v>
      </c>
      <c r="D11" s="201">
        <v>718.17</v>
      </c>
      <c r="E11" s="202">
        <v>15</v>
      </c>
      <c r="F11" s="201">
        <f t="shared" si="3"/>
        <v>10772.55</v>
      </c>
      <c r="G11" s="201"/>
      <c r="H11" s="201"/>
      <c r="I11" s="201"/>
      <c r="J11" s="201">
        <f t="shared" si="4"/>
        <v>10772.55</v>
      </c>
      <c r="K11" s="201">
        <v>1662.8423039999998</v>
      </c>
      <c r="L11" s="201"/>
      <c r="M11" s="201"/>
      <c r="N11" s="201"/>
      <c r="O11" s="201">
        <f t="shared" si="0"/>
        <v>1662.8423039999998</v>
      </c>
      <c r="P11" s="201">
        <f t="shared" si="1"/>
        <v>9109.7076959999995</v>
      </c>
      <c r="Q11" s="201"/>
      <c r="R11" s="201">
        <f t="shared" si="2"/>
        <v>9109.7076959999995</v>
      </c>
      <c r="S11" s="203"/>
    </row>
    <row r="12" spans="2:19" ht="65.099999999999994" customHeight="1" x14ac:dyDescent="0.25">
      <c r="B12" s="178" t="s">
        <v>20</v>
      </c>
      <c r="C12" s="177" t="s">
        <v>227</v>
      </c>
      <c r="D12" s="201">
        <v>718.17</v>
      </c>
      <c r="E12" s="202">
        <v>15</v>
      </c>
      <c r="F12" s="201">
        <f t="shared" si="3"/>
        <v>10772.55</v>
      </c>
      <c r="G12" s="201"/>
      <c r="H12" s="201"/>
      <c r="I12" s="201"/>
      <c r="J12" s="201">
        <f t="shared" si="4"/>
        <v>10772.55</v>
      </c>
      <c r="K12" s="201">
        <v>1662.8423039999998</v>
      </c>
      <c r="L12" s="201"/>
      <c r="M12" s="201"/>
      <c r="N12" s="201"/>
      <c r="O12" s="201">
        <f t="shared" si="0"/>
        <v>1662.8423039999998</v>
      </c>
      <c r="P12" s="201">
        <f t="shared" si="1"/>
        <v>9109.7076959999995</v>
      </c>
      <c r="Q12" s="201"/>
      <c r="R12" s="201">
        <f t="shared" si="2"/>
        <v>9109.7076959999995</v>
      </c>
      <c r="S12" s="203"/>
    </row>
    <row r="13" spans="2:19" ht="65.099999999999994" customHeight="1" x14ac:dyDescent="0.25">
      <c r="B13" s="178" t="s">
        <v>20</v>
      </c>
      <c r="C13" s="177" t="s">
        <v>228</v>
      </c>
      <c r="D13" s="201">
        <v>718.17</v>
      </c>
      <c r="E13" s="202">
        <v>15</v>
      </c>
      <c r="F13" s="201">
        <f t="shared" si="3"/>
        <v>10772.55</v>
      </c>
      <c r="G13" s="201"/>
      <c r="H13" s="201"/>
      <c r="I13" s="201"/>
      <c r="J13" s="201">
        <f t="shared" si="4"/>
        <v>10772.55</v>
      </c>
      <c r="K13" s="201">
        <v>1662.8423039999998</v>
      </c>
      <c r="L13" s="201"/>
      <c r="M13" s="201"/>
      <c r="N13" s="201"/>
      <c r="O13" s="201">
        <f t="shared" si="0"/>
        <v>1662.8423039999998</v>
      </c>
      <c r="P13" s="201">
        <f t="shared" si="1"/>
        <v>9109.7076959999995</v>
      </c>
      <c r="Q13" s="201"/>
      <c r="R13" s="201">
        <f t="shared" si="2"/>
        <v>9109.7076959999995</v>
      </c>
      <c r="S13" s="203"/>
    </row>
    <row r="14" spans="2:19" ht="65.099999999999994" customHeight="1" x14ac:dyDescent="0.25">
      <c r="B14" s="178" t="s">
        <v>20</v>
      </c>
      <c r="C14" s="177" t="s">
        <v>112</v>
      </c>
      <c r="D14" s="201">
        <v>718.17</v>
      </c>
      <c r="E14" s="202">
        <v>15</v>
      </c>
      <c r="F14" s="201">
        <f t="shared" si="3"/>
        <v>10772.55</v>
      </c>
      <c r="G14" s="201"/>
      <c r="H14" s="201"/>
      <c r="I14" s="201"/>
      <c r="J14" s="201">
        <f t="shared" si="4"/>
        <v>10772.55</v>
      </c>
      <c r="K14" s="201">
        <v>1662.8423039999998</v>
      </c>
      <c r="L14" s="201"/>
      <c r="M14" s="201"/>
      <c r="N14" s="201"/>
      <c r="O14" s="201">
        <f t="shared" si="0"/>
        <v>1662.8423039999998</v>
      </c>
      <c r="P14" s="201">
        <f t="shared" si="1"/>
        <v>9109.7076959999995</v>
      </c>
      <c r="Q14" s="201"/>
      <c r="R14" s="201">
        <f t="shared" si="2"/>
        <v>9109.7076959999995</v>
      </c>
      <c r="S14" s="203"/>
    </row>
    <row r="15" spans="2:19" ht="65.099999999999994" customHeight="1" x14ac:dyDescent="0.25">
      <c r="B15" s="178" t="s">
        <v>21</v>
      </c>
      <c r="C15" s="177" t="s">
        <v>269</v>
      </c>
      <c r="D15" s="201">
        <v>795.63</v>
      </c>
      <c r="E15" s="202">
        <v>15</v>
      </c>
      <c r="F15" s="201">
        <f t="shared" si="3"/>
        <v>11934.45</v>
      </c>
      <c r="G15" s="201"/>
      <c r="H15" s="201"/>
      <c r="I15" s="201"/>
      <c r="J15" s="201">
        <f t="shared" si="4"/>
        <v>11934.45</v>
      </c>
      <c r="K15" s="201">
        <v>1911.0241440000004</v>
      </c>
      <c r="L15" s="201"/>
      <c r="M15" s="201"/>
      <c r="N15" s="201"/>
      <c r="O15" s="201">
        <f t="shared" si="0"/>
        <v>1911.0241440000004</v>
      </c>
      <c r="P15" s="201">
        <f t="shared" si="1"/>
        <v>10023.425856</v>
      </c>
      <c r="Q15" s="201"/>
      <c r="R15" s="201">
        <f t="shared" si="2"/>
        <v>10023.425856</v>
      </c>
      <c r="S15" s="203"/>
    </row>
    <row r="16" spans="2:19" ht="65.099999999999994" customHeight="1" thickBot="1" x14ac:dyDescent="0.35">
      <c r="B16" s="179"/>
      <c r="C16" s="180"/>
      <c r="D16" s="204"/>
      <c r="E16" s="205"/>
      <c r="F16" s="206">
        <f>SUM(F6:F15)</f>
        <v>108887.40000000001</v>
      </c>
      <c r="G16" s="206">
        <f t="shared" ref="G16:R16" si="5">SUM(G6:G15)</f>
        <v>0</v>
      </c>
      <c r="H16" s="206">
        <f t="shared" si="5"/>
        <v>0</v>
      </c>
      <c r="I16" s="206">
        <f t="shared" si="5"/>
        <v>0</v>
      </c>
      <c r="J16" s="206">
        <f t="shared" si="5"/>
        <v>108887.40000000001</v>
      </c>
      <c r="K16" s="206">
        <f t="shared" si="5"/>
        <v>16876.604879999999</v>
      </c>
      <c r="L16" s="206">
        <f t="shared" si="5"/>
        <v>0</v>
      </c>
      <c r="M16" s="206">
        <f t="shared" si="5"/>
        <v>0</v>
      </c>
      <c r="N16" s="206">
        <f t="shared" si="5"/>
        <v>0</v>
      </c>
      <c r="O16" s="206">
        <f t="shared" si="5"/>
        <v>16876.604879999999</v>
      </c>
      <c r="P16" s="206">
        <f t="shared" si="5"/>
        <v>92010.795119999995</v>
      </c>
      <c r="Q16" s="206">
        <f t="shared" si="5"/>
        <v>0</v>
      </c>
      <c r="R16" s="206">
        <f t="shared" si="5"/>
        <v>92010.795119999995</v>
      </c>
      <c r="S16" s="207"/>
    </row>
    <row r="17" spans="1:19" ht="65.099999999999994" customHeight="1" thickBot="1" x14ac:dyDescent="0.3">
      <c r="B17" s="179"/>
      <c r="C17" s="180"/>
      <c r="D17" s="204"/>
      <c r="E17" s="205"/>
      <c r="F17" s="161" t="s">
        <v>4</v>
      </c>
      <c r="G17" s="161" t="s">
        <v>5</v>
      </c>
      <c r="H17" s="161" t="s">
        <v>6</v>
      </c>
      <c r="I17" s="161" t="s">
        <v>7</v>
      </c>
      <c r="J17" s="161" t="s">
        <v>8</v>
      </c>
      <c r="K17" s="162" t="s">
        <v>9</v>
      </c>
      <c r="L17" s="162" t="s">
        <v>10</v>
      </c>
      <c r="M17" s="162" t="s">
        <v>11</v>
      </c>
      <c r="N17" s="162" t="s">
        <v>12</v>
      </c>
      <c r="O17" s="162" t="s">
        <v>8</v>
      </c>
      <c r="P17" s="161" t="s">
        <v>13</v>
      </c>
      <c r="Q17" s="163" t="s">
        <v>18</v>
      </c>
      <c r="R17" s="161" t="s">
        <v>15</v>
      </c>
      <c r="S17" s="207"/>
    </row>
    <row r="18" spans="1:19" ht="65.099999999999994" customHeight="1" thickBot="1" x14ac:dyDescent="0.3">
      <c r="B18" s="169" t="s">
        <v>156</v>
      </c>
      <c r="C18" s="175"/>
      <c r="D18" s="199"/>
      <c r="E18" s="200"/>
      <c r="F18" s="199"/>
      <c r="G18" s="199"/>
      <c r="H18" s="199"/>
      <c r="I18" s="199"/>
      <c r="J18" s="199"/>
      <c r="K18" s="209"/>
      <c r="L18" s="199"/>
      <c r="M18" s="199"/>
      <c r="N18" s="199"/>
      <c r="O18" s="199"/>
      <c r="P18" s="199"/>
      <c r="Q18" s="199"/>
      <c r="R18" s="199"/>
      <c r="S18" s="210"/>
    </row>
    <row r="19" spans="1:19" ht="65.099999999999994" customHeight="1" x14ac:dyDescent="0.25">
      <c r="B19" s="176" t="s">
        <v>157</v>
      </c>
      <c r="C19" s="177" t="s">
        <v>270</v>
      </c>
      <c r="D19" s="201">
        <v>1780.55</v>
      </c>
      <c r="E19" s="202">
        <v>15</v>
      </c>
      <c r="F19" s="201">
        <f t="shared" si="3"/>
        <v>26708.25</v>
      </c>
      <c r="G19" s="201"/>
      <c r="H19" s="201"/>
      <c r="I19" s="201"/>
      <c r="J19" s="201">
        <f t="shared" si="4"/>
        <v>26708.25</v>
      </c>
      <c r="K19" s="201">
        <v>5895.4470000000001</v>
      </c>
      <c r="L19" s="201"/>
      <c r="M19" s="201"/>
      <c r="N19" s="201"/>
      <c r="O19" s="201">
        <f>SUM(K19:N19)</f>
        <v>5895.4470000000001</v>
      </c>
      <c r="P19" s="201">
        <f>J19-O19</f>
        <v>20812.803</v>
      </c>
      <c r="Q19" s="201"/>
      <c r="R19" s="201">
        <f>P19-Q19</f>
        <v>20812.803</v>
      </c>
      <c r="S19" s="203"/>
    </row>
    <row r="20" spans="1:19" ht="65.099999999999994" customHeight="1" x14ac:dyDescent="0.25">
      <c r="B20" s="178" t="s">
        <v>22</v>
      </c>
      <c r="C20" s="177" t="s">
        <v>271</v>
      </c>
      <c r="D20" s="201">
        <v>719.46</v>
      </c>
      <c r="E20" s="202">
        <v>15</v>
      </c>
      <c r="F20" s="201">
        <f t="shared" si="3"/>
        <v>10791.900000000001</v>
      </c>
      <c r="G20" s="201"/>
      <c r="H20" s="201"/>
      <c r="I20" s="201"/>
      <c r="J20" s="201">
        <f t="shared" si="4"/>
        <v>10791.900000000001</v>
      </c>
      <c r="K20" s="201">
        <v>1666.9754640000001</v>
      </c>
      <c r="L20" s="201"/>
      <c r="M20" s="201"/>
      <c r="N20" s="201"/>
      <c r="O20" s="201">
        <f t="shared" ref="O20:O28" si="6">SUM(K20:N20)</f>
        <v>1666.9754640000001</v>
      </c>
      <c r="P20" s="201">
        <f t="shared" ref="P20:P28" si="7">J20-O20</f>
        <v>9124.9245360000023</v>
      </c>
      <c r="Q20" s="201"/>
      <c r="R20" s="201">
        <f t="shared" ref="R20:R28" si="8">P20-Q20</f>
        <v>9124.9245360000023</v>
      </c>
      <c r="S20" s="203"/>
    </row>
    <row r="21" spans="1:19" ht="65.099999999999994" customHeight="1" x14ac:dyDescent="0.25">
      <c r="B21" s="178" t="s">
        <v>30</v>
      </c>
      <c r="C21" s="177" t="s">
        <v>272</v>
      </c>
      <c r="D21" s="201">
        <v>292.32</v>
      </c>
      <c r="E21" s="202">
        <v>15</v>
      </c>
      <c r="F21" s="201">
        <f t="shared" si="3"/>
        <v>4384.8</v>
      </c>
      <c r="G21" s="201"/>
      <c r="H21" s="201"/>
      <c r="I21" s="201"/>
      <c r="J21" s="201">
        <f t="shared" si="4"/>
        <v>4384.8</v>
      </c>
      <c r="K21" s="201">
        <v>362.15240000000006</v>
      </c>
      <c r="L21" s="201">
        <v>52.07</v>
      </c>
      <c r="M21" s="201"/>
      <c r="N21" s="201">
        <f>F21*1%</f>
        <v>43.848000000000006</v>
      </c>
      <c r="O21" s="201">
        <f t="shared" si="6"/>
        <v>458.07040000000006</v>
      </c>
      <c r="P21" s="201">
        <f t="shared" si="7"/>
        <v>3926.7296000000001</v>
      </c>
      <c r="Q21" s="201"/>
      <c r="R21" s="201">
        <f t="shared" si="8"/>
        <v>3926.7296000000001</v>
      </c>
      <c r="S21" s="203"/>
    </row>
    <row r="22" spans="1:19" ht="65.099999999999994" customHeight="1" x14ac:dyDescent="0.25">
      <c r="B22" s="178" t="s">
        <v>23</v>
      </c>
      <c r="C22" s="177" t="s">
        <v>273</v>
      </c>
      <c r="D22" s="201">
        <v>207.77</v>
      </c>
      <c r="E22" s="202">
        <v>15</v>
      </c>
      <c r="F22" s="201">
        <f t="shared" si="3"/>
        <v>3116.55</v>
      </c>
      <c r="G22" s="201"/>
      <c r="H22" s="201"/>
      <c r="I22" s="201"/>
      <c r="J22" s="201">
        <f t="shared" si="4"/>
        <v>3116.55</v>
      </c>
      <c r="K22" s="201">
        <v>92.578912000000031</v>
      </c>
      <c r="L22" s="201">
        <v>37.01</v>
      </c>
      <c r="M22" s="201"/>
      <c r="N22" s="201">
        <f>F22*1%</f>
        <v>31.165500000000002</v>
      </c>
      <c r="O22" s="201">
        <f t="shared" si="6"/>
        <v>160.75441200000003</v>
      </c>
      <c r="P22" s="201">
        <f t="shared" si="7"/>
        <v>2955.795588</v>
      </c>
      <c r="Q22" s="201"/>
      <c r="R22" s="201">
        <f t="shared" si="8"/>
        <v>2955.795588</v>
      </c>
      <c r="S22" s="203"/>
    </row>
    <row r="23" spans="1:19" ht="65.099999999999994" customHeight="1" x14ac:dyDescent="0.25">
      <c r="B23" s="178" t="s">
        <v>24</v>
      </c>
      <c r="C23" s="177" t="s">
        <v>274</v>
      </c>
      <c r="D23" s="201">
        <v>257.26</v>
      </c>
      <c r="E23" s="202">
        <v>15</v>
      </c>
      <c r="F23" s="201">
        <f t="shared" si="3"/>
        <v>3858.8999999999996</v>
      </c>
      <c r="G23" s="201"/>
      <c r="H23" s="201"/>
      <c r="I23" s="201"/>
      <c r="J23" s="201">
        <f t="shared" si="4"/>
        <v>3858.8999999999996</v>
      </c>
      <c r="K23" s="201">
        <v>298.44659200000001</v>
      </c>
      <c r="L23" s="201"/>
      <c r="M23" s="201"/>
      <c r="N23" s="201" t="s">
        <v>427</v>
      </c>
      <c r="O23" s="201">
        <f t="shared" si="6"/>
        <v>298.44659200000001</v>
      </c>
      <c r="P23" s="201">
        <f t="shared" si="7"/>
        <v>3560.4534079999994</v>
      </c>
      <c r="Q23" s="201"/>
      <c r="R23" s="201">
        <f t="shared" si="8"/>
        <v>3560.4534079999994</v>
      </c>
      <c r="S23" s="203"/>
    </row>
    <row r="24" spans="1:19" ht="65.099999999999994" customHeight="1" x14ac:dyDescent="0.25">
      <c r="B24" s="178" t="s">
        <v>25</v>
      </c>
      <c r="C24" s="182" t="s">
        <v>387</v>
      </c>
      <c r="D24" s="201">
        <v>172.91</v>
      </c>
      <c r="E24" s="202">
        <v>15</v>
      </c>
      <c r="F24" s="201">
        <f t="shared" si="3"/>
        <v>2593.65</v>
      </c>
      <c r="G24" s="201"/>
      <c r="H24" s="201"/>
      <c r="I24" s="201"/>
      <c r="J24" s="201">
        <f t="shared" si="4"/>
        <v>2593.65</v>
      </c>
      <c r="K24" s="201">
        <v>0.43739200000001688</v>
      </c>
      <c r="L24" s="201"/>
      <c r="M24" s="201"/>
      <c r="N24" s="201" t="s">
        <v>427</v>
      </c>
      <c r="O24" s="201">
        <f t="shared" si="6"/>
        <v>0.43739200000001688</v>
      </c>
      <c r="P24" s="201">
        <f t="shared" si="7"/>
        <v>2593.2126080000003</v>
      </c>
      <c r="Q24" s="201"/>
      <c r="R24" s="201">
        <f t="shared" si="8"/>
        <v>2593.2126080000003</v>
      </c>
      <c r="S24" s="203"/>
    </row>
    <row r="25" spans="1:19" ht="65.099999999999994" customHeight="1" x14ac:dyDescent="0.3">
      <c r="A25" s="16"/>
      <c r="B25" s="179"/>
      <c r="C25" s="175"/>
      <c r="D25" s="204"/>
      <c r="E25" s="205"/>
      <c r="F25" s="206">
        <f>SUM(F19:F24)</f>
        <v>51454.05000000001</v>
      </c>
      <c r="G25" s="206">
        <f t="shared" ref="G25:R25" si="9">SUM(G19:G24)</f>
        <v>0</v>
      </c>
      <c r="H25" s="206">
        <f t="shared" si="9"/>
        <v>0</v>
      </c>
      <c r="I25" s="206">
        <f t="shared" si="9"/>
        <v>0</v>
      </c>
      <c r="J25" s="206">
        <f t="shared" si="9"/>
        <v>51454.05000000001</v>
      </c>
      <c r="K25" s="206">
        <f t="shared" si="9"/>
        <v>8316.0377599999993</v>
      </c>
      <c r="L25" s="206">
        <f t="shared" si="9"/>
        <v>89.08</v>
      </c>
      <c r="M25" s="206">
        <f t="shared" si="9"/>
        <v>0</v>
      </c>
      <c r="N25" s="206">
        <f t="shared" si="9"/>
        <v>75.013500000000008</v>
      </c>
      <c r="O25" s="206">
        <f t="shared" si="9"/>
        <v>8480.1312600000001</v>
      </c>
      <c r="P25" s="206">
        <f t="shared" si="9"/>
        <v>42973.918740000008</v>
      </c>
      <c r="Q25" s="206">
        <f t="shared" si="9"/>
        <v>0</v>
      </c>
      <c r="R25" s="206">
        <f t="shared" si="9"/>
        <v>42973.918740000008</v>
      </c>
      <c r="S25" s="207"/>
    </row>
    <row r="26" spans="1:19" ht="29.25" customHeight="1" x14ac:dyDescent="0.25">
      <c r="A26" s="16"/>
      <c r="B26" s="179"/>
      <c r="C26" s="175"/>
      <c r="D26" s="204"/>
      <c r="E26" s="205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7"/>
    </row>
    <row r="27" spans="1:19" ht="65.099999999999994" customHeight="1" x14ac:dyDescent="0.25">
      <c r="B27" s="178" t="s">
        <v>26</v>
      </c>
      <c r="C27" s="182" t="s">
        <v>275</v>
      </c>
      <c r="D27" s="201">
        <v>207.79</v>
      </c>
      <c r="E27" s="202">
        <v>15</v>
      </c>
      <c r="F27" s="201">
        <f t="shared" si="3"/>
        <v>3116.85</v>
      </c>
      <c r="G27" s="201"/>
      <c r="H27" s="201"/>
      <c r="I27" s="201"/>
      <c r="J27" s="201">
        <f t="shared" si="4"/>
        <v>3116.85</v>
      </c>
      <c r="K27" s="201">
        <v>92.611551999999989</v>
      </c>
      <c r="L27" s="201"/>
      <c r="M27" s="201"/>
      <c r="N27" s="201" t="s">
        <v>427</v>
      </c>
      <c r="O27" s="201">
        <f t="shared" si="6"/>
        <v>92.611551999999989</v>
      </c>
      <c r="P27" s="201">
        <f t="shared" si="7"/>
        <v>3024.2384480000001</v>
      </c>
      <c r="Q27" s="201"/>
      <c r="R27" s="201">
        <f t="shared" si="8"/>
        <v>3024.2384480000001</v>
      </c>
      <c r="S27" s="203"/>
    </row>
    <row r="28" spans="1:19" ht="65.099999999999994" customHeight="1" x14ac:dyDescent="0.25">
      <c r="B28" s="178" t="s">
        <v>27</v>
      </c>
      <c r="C28" s="182" t="s">
        <v>276</v>
      </c>
      <c r="D28" s="201">
        <v>225.9</v>
      </c>
      <c r="E28" s="202">
        <v>15</v>
      </c>
      <c r="F28" s="201">
        <f t="shared" si="3"/>
        <v>3388.5</v>
      </c>
      <c r="G28" s="201"/>
      <c r="H28" s="201"/>
      <c r="I28" s="201"/>
      <c r="J28" s="201">
        <f t="shared" si="4"/>
        <v>3388.5</v>
      </c>
      <c r="K28" s="201">
        <v>122.16707199999999</v>
      </c>
      <c r="L28" s="201">
        <f>F28*1.1875%</f>
        <v>40.238437500000003</v>
      </c>
      <c r="M28" s="201"/>
      <c r="N28" s="201">
        <f>F28*1%</f>
        <v>33.884999999999998</v>
      </c>
      <c r="O28" s="201">
        <f t="shared" si="6"/>
        <v>196.29050949999998</v>
      </c>
      <c r="P28" s="201">
        <f t="shared" si="7"/>
        <v>3192.2094904999999</v>
      </c>
      <c r="Q28" s="201"/>
      <c r="R28" s="201">
        <f t="shared" si="8"/>
        <v>3192.2094904999999</v>
      </c>
      <c r="S28" s="203"/>
    </row>
    <row r="29" spans="1:19" ht="65.099999999999994" customHeight="1" x14ac:dyDescent="0.3">
      <c r="B29" s="179"/>
      <c r="C29" s="175"/>
      <c r="D29" s="204"/>
      <c r="E29" s="205"/>
      <c r="F29" s="206">
        <f>SUM(F27:F28)</f>
        <v>6505.35</v>
      </c>
      <c r="G29" s="206">
        <f t="shared" ref="G29:R29" si="10">SUM(G27:G28)</f>
        <v>0</v>
      </c>
      <c r="H29" s="206">
        <f t="shared" si="10"/>
        <v>0</v>
      </c>
      <c r="I29" s="206">
        <f t="shared" si="10"/>
        <v>0</v>
      </c>
      <c r="J29" s="206">
        <f t="shared" si="10"/>
        <v>6505.35</v>
      </c>
      <c r="K29" s="206">
        <f t="shared" si="10"/>
        <v>214.77862399999998</v>
      </c>
      <c r="L29" s="206">
        <f t="shared" si="10"/>
        <v>40.238437500000003</v>
      </c>
      <c r="M29" s="206">
        <f t="shared" si="10"/>
        <v>0</v>
      </c>
      <c r="N29" s="206">
        <f t="shared" si="10"/>
        <v>33.884999999999998</v>
      </c>
      <c r="O29" s="206">
        <f t="shared" si="10"/>
        <v>288.90206149999995</v>
      </c>
      <c r="P29" s="206">
        <f t="shared" si="10"/>
        <v>6216.4479384999995</v>
      </c>
      <c r="Q29" s="206">
        <f t="shared" si="10"/>
        <v>0</v>
      </c>
      <c r="R29" s="206">
        <f t="shared" si="10"/>
        <v>6216.4479384999995</v>
      </c>
      <c r="S29" s="207"/>
    </row>
    <row r="30" spans="1:19" ht="29.25" customHeight="1" thickBot="1" x14ac:dyDescent="0.3">
      <c r="B30" s="179"/>
      <c r="C30" s="175"/>
      <c r="D30" s="204"/>
      <c r="E30" s="205"/>
      <c r="F30" s="204"/>
      <c r="G30" s="204"/>
      <c r="H30" s="204"/>
      <c r="I30" s="204"/>
      <c r="J30" s="204"/>
      <c r="K30" s="208"/>
      <c r="L30" s="204"/>
      <c r="M30" s="204"/>
      <c r="N30" s="204"/>
      <c r="O30" s="204"/>
      <c r="P30" s="204"/>
      <c r="Q30" s="204"/>
      <c r="R30" s="204"/>
      <c r="S30" s="207"/>
    </row>
    <row r="31" spans="1:19" ht="65.099999999999994" customHeight="1" thickBot="1" x14ac:dyDescent="0.3">
      <c r="B31" s="181" t="s">
        <v>28</v>
      </c>
      <c r="C31" s="175"/>
      <c r="D31" s="199"/>
      <c r="E31" s="200"/>
      <c r="F31" s="199"/>
      <c r="G31" s="199"/>
      <c r="H31" s="199"/>
      <c r="I31" s="199"/>
      <c r="J31" s="199"/>
      <c r="K31" s="209"/>
      <c r="L31" s="199"/>
      <c r="M31" s="199"/>
      <c r="N31" s="199"/>
      <c r="O31" s="199"/>
      <c r="P31" s="199"/>
      <c r="Q31" s="199"/>
      <c r="R31" s="199"/>
      <c r="S31" s="210"/>
    </row>
    <row r="32" spans="1:19" ht="65.099999999999994" customHeight="1" x14ac:dyDescent="0.25">
      <c r="B32" s="176" t="s">
        <v>29</v>
      </c>
      <c r="C32" s="182" t="s">
        <v>277</v>
      </c>
      <c r="D32" s="211">
        <v>705.14</v>
      </c>
      <c r="E32" s="212">
        <v>15</v>
      </c>
      <c r="F32" s="211">
        <f t="shared" si="3"/>
        <v>10577.1</v>
      </c>
      <c r="G32" s="211"/>
      <c r="H32" s="211"/>
      <c r="I32" s="211"/>
      <c r="J32" s="211">
        <f t="shared" si="4"/>
        <v>10577.1</v>
      </c>
      <c r="K32" s="211">
        <v>1621.094184</v>
      </c>
      <c r="L32" s="211"/>
      <c r="M32" s="211"/>
      <c r="N32" s="211"/>
      <c r="O32" s="211">
        <f>SUM(K32:N32)</f>
        <v>1621.094184</v>
      </c>
      <c r="P32" s="211">
        <f>J32-O32</f>
        <v>8956.0058160000008</v>
      </c>
      <c r="Q32" s="211"/>
      <c r="R32" s="211">
        <f>P32-Q32</f>
        <v>8956.0058160000008</v>
      </c>
      <c r="S32" s="213"/>
    </row>
    <row r="33" spans="2:19" ht="65.099999999999994" customHeight="1" x14ac:dyDescent="0.25">
      <c r="B33" s="178" t="s">
        <v>158</v>
      </c>
      <c r="C33" s="182" t="s">
        <v>278</v>
      </c>
      <c r="D33" s="211">
        <v>388</v>
      </c>
      <c r="E33" s="212">
        <v>15</v>
      </c>
      <c r="F33" s="211">
        <f t="shared" si="3"/>
        <v>5820</v>
      </c>
      <c r="G33" s="211"/>
      <c r="H33" s="211"/>
      <c r="I33" s="211"/>
      <c r="J33" s="211">
        <f t="shared" si="4"/>
        <v>5820</v>
      </c>
      <c r="K33" s="211">
        <v>608.53284799999994</v>
      </c>
      <c r="L33" s="211"/>
      <c r="M33" s="211"/>
      <c r="N33" s="211"/>
      <c r="O33" s="211">
        <f>SUM(K33:N33)</f>
        <v>608.53284799999994</v>
      </c>
      <c r="P33" s="211">
        <f>J33-O33</f>
        <v>5211.4671520000002</v>
      </c>
      <c r="Q33" s="211"/>
      <c r="R33" s="211">
        <f>P33-Q33</f>
        <v>5211.4671520000002</v>
      </c>
      <c r="S33" s="213"/>
    </row>
    <row r="34" spans="2:19" ht="65.099999999999994" customHeight="1" x14ac:dyDescent="0.3">
      <c r="B34" s="179"/>
      <c r="C34" s="175"/>
      <c r="D34" s="199"/>
      <c r="E34" s="200"/>
      <c r="F34" s="214">
        <f>SUM(F32:F33)</f>
        <v>16397.099999999999</v>
      </c>
      <c r="G34" s="214">
        <f t="shared" ref="G34:R34" si="11">SUM(G32:G33)</f>
        <v>0</v>
      </c>
      <c r="H34" s="214">
        <f t="shared" si="11"/>
        <v>0</v>
      </c>
      <c r="I34" s="214">
        <f t="shared" si="11"/>
        <v>0</v>
      </c>
      <c r="J34" s="214">
        <f t="shared" si="11"/>
        <v>16397.099999999999</v>
      </c>
      <c r="K34" s="214">
        <f t="shared" si="11"/>
        <v>2229.6270319999999</v>
      </c>
      <c r="L34" s="214">
        <f t="shared" si="11"/>
        <v>0</v>
      </c>
      <c r="M34" s="214">
        <f t="shared" si="11"/>
        <v>0</v>
      </c>
      <c r="N34" s="214">
        <f t="shared" si="11"/>
        <v>0</v>
      </c>
      <c r="O34" s="214">
        <f t="shared" si="11"/>
        <v>2229.6270319999999</v>
      </c>
      <c r="P34" s="214">
        <f t="shared" si="11"/>
        <v>14167.472968000002</v>
      </c>
      <c r="Q34" s="214">
        <f t="shared" si="11"/>
        <v>0</v>
      </c>
      <c r="R34" s="214">
        <f t="shared" si="11"/>
        <v>14167.472968000002</v>
      </c>
      <c r="S34" s="210"/>
    </row>
    <row r="35" spans="2:19" ht="33.75" customHeight="1" x14ac:dyDescent="0.25">
      <c r="B35" s="179"/>
      <c r="C35" s="175"/>
      <c r="D35" s="199"/>
      <c r="E35" s="200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210"/>
    </row>
    <row r="36" spans="2:19" ht="65.099999999999994" customHeight="1" x14ac:dyDescent="0.25">
      <c r="B36" s="183" t="s">
        <v>217</v>
      </c>
      <c r="C36" s="175"/>
      <c r="D36" s="199"/>
      <c r="E36" s="200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210"/>
    </row>
    <row r="37" spans="2:19" ht="65.099999999999994" customHeight="1" x14ac:dyDescent="0.25">
      <c r="B37" s="178" t="s">
        <v>31</v>
      </c>
      <c r="C37" s="182"/>
      <c r="D37" s="211">
        <v>262.45999999999998</v>
      </c>
      <c r="E37" s="212">
        <v>0</v>
      </c>
      <c r="F37" s="211">
        <f t="shared" si="3"/>
        <v>0</v>
      </c>
      <c r="G37" s="211"/>
      <c r="H37" s="211"/>
      <c r="I37" s="211"/>
      <c r="J37" s="211">
        <f t="shared" si="4"/>
        <v>0</v>
      </c>
      <c r="K37" s="211" t="s">
        <v>427</v>
      </c>
      <c r="L37" s="211"/>
      <c r="M37" s="211"/>
      <c r="N37" s="211"/>
      <c r="O37" s="211">
        <f>SUM(K37:N37)</f>
        <v>0</v>
      </c>
      <c r="P37" s="211">
        <f>J37-O37</f>
        <v>0</v>
      </c>
      <c r="Q37" s="211"/>
      <c r="R37" s="211"/>
      <c r="S37" s="213"/>
    </row>
    <row r="38" spans="2:19" ht="65.099999999999994" customHeight="1" x14ac:dyDescent="0.3">
      <c r="B38" s="179"/>
      <c r="C38" s="175"/>
      <c r="D38" s="199"/>
      <c r="E38" s="200"/>
      <c r="F38" s="214">
        <f>SUM(F37)</f>
        <v>0</v>
      </c>
      <c r="G38" s="214">
        <f t="shared" ref="G38:R38" si="12">SUM(G37)</f>
        <v>0</v>
      </c>
      <c r="H38" s="214">
        <f t="shared" si="12"/>
        <v>0</v>
      </c>
      <c r="I38" s="214">
        <f t="shared" si="12"/>
        <v>0</v>
      </c>
      <c r="J38" s="214">
        <f t="shared" si="12"/>
        <v>0</v>
      </c>
      <c r="K38" s="214">
        <f t="shared" si="12"/>
        <v>0</v>
      </c>
      <c r="L38" s="214">
        <f t="shared" si="12"/>
        <v>0</v>
      </c>
      <c r="M38" s="214">
        <f t="shared" si="12"/>
        <v>0</v>
      </c>
      <c r="N38" s="214">
        <f t="shared" si="12"/>
        <v>0</v>
      </c>
      <c r="O38" s="214">
        <f t="shared" si="12"/>
        <v>0</v>
      </c>
      <c r="P38" s="214">
        <f t="shared" si="12"/>
        <v>0</v>
      </c>
      <c r="Q38" s="214">
        <f t="shared" si="12"/>
        <v>0</v>
      </c>
      <c r="R38" s="214">
        <f t="shared" si="12"/>
        <v>0</v>
      </c>
      <c r="S38" s="210"/>
    </row>
    <row r="39" spans="2:19" ht="65.099999999999994" customHeight="1" thickBot="1" x14ac:dyDescent="0.3">
      <c r="B39" s="179"/>
      <c r="C39" s="175"/>
      <c r="D39" s="199"/>
      <c r="E39" s="200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210"/>
    </row>
    <row r="40" spans="2:19" ht="65.099999999999994" customHeight="1" thickBot="1" x14ac:dyDescent="0.3">
      <c r="B40" s="181" t="s">
        <v>159</v>
      </c>
      <c r="C40" s="175"/>
      <c r="D40" s="199"/>
      <c r="E40" s="200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210"/>
    </row>
    <row r="41" spans="2:19" ht="65.099999999999994" customHeight="1" x14ac:dyDescent="0.25">
      <c r="B41" s="184" t="s">
        <v>218</v>
      </c>
      <c r="C41" s="182" t="s">
        <v>279</v>
      </c>
      <c r="D41" s="211">
        <v>303.66000000000003</v>
      </c>
      <c r="E41" s="212">
        <v>15</v>
      </c>
      <c r="F41" s="211">
        <f t="shared" si="3"/>
        <v>4554.9000000000005</v>
      </c>
      <c r="G41" s="211"/>
      <c r="H41" s="211"/>
      <c r="I41" s="211"/>
      <c r="J41" s="211">
        <f t="shared" si="4"/>
        <v>4554.9000000000005</v>
      </c>
      <c r="K41" s="211">
        <v>389.36840000000012</v>
      </c>
      <c r="L41" s="211"/>
      <c r="M41" s="211"/>
      <c r="N41" s="211"/>
      <c r="O41" s="211">
        <f>SUM(K41:N41)</f>
        <v>389.36840000000012</v>
      </c>
      <c r="P41" s="211">
        <f>J41-O41</f>
        <v>4165.5316000000003</v>
      </c>
      <c r="Q41" s="211"/>
      <c r="R41" s="211">
        <f>P41-Q41</f>
        <v>4165.5316000000003</v>
      </c>
      <c r="S41" s="213"/>
    </row>
    <row r="42" spans="2:19" ht="65.099999999999994" customHeight="1" x14ac:dyDescent="0.25">
      <c r="B42" s="185" t="s">
        <v>32</v>
      </c>
      <c r="C42" s="182" t="s">
        <v>445</v>
      </c>
      <c r="D42" s="211">
        <v>258.20999999999998</v>
      </c>
      <c r="E42" s="212">
        <v>15</v>
      </c>
      <c r="F42" s="211">
        <f t="shared" si="3"/>
        <v>3873.1499999999996</v>
      </c>
      <c r="G42" s="211"/>
      <c r="H42" s="211"/>
      <c r="I42" s="211"/>
      <c r="J42" s="211">
        <f t="shared" si="4"/>
        <v>3873.1499999999996</v>
      </c>
      <c r="K42" s="211">
        <v>300</v>
      </c>
      <c r="L42" s="211"/>
      <c r="M42" s="211"/>
      <c r="N42" s="211"/>
      <c r="O42" s="211">
        <f>SUM(K42:N42)</f>
        <v>300</v>
      </c>
      <c r="P42" s="211">
        <f>J42-O42</f>
        <v>3573.1499999999996</v>
      </c>
      <c r="Q42" s="211"/>
      <c r="R42" s="211">
        <f>P42-Q42</f>
        <v>3573.1499999999996</v>
      </c>
      <c r="S42" s="213"/>
    </row>
    <row r="43" spans="2:19" ht="65.099999999999994" customHeight="1" x14ac:dyDescent="0.3">
      <c r="B43" s="179"/>
      <c r="C43" s="175"/>
      <c r="D43" s="199"/>
      <c r="E43" s="200"/>
      <c r="F43" s="214">
        <f>SUM(F41:F42)</f>
        <v>8428.0499999999993</v>
      </c>
      <c r="G43" s="214">
        <f t="shared" ref="G43:R43" si="13">SUM(G41:G42)</f>
        <v>0</v>
      </c>
      <c r="H43" s="214">
        <f t="shared" si="13"/>
        <v>0</v>
      </c>
      <c r="I43" s="214">
        <f t="shared" si="13"/>
        <v>0</v>
      </c>
      <c r="J43" s="214">
        <f t="shared" si="13"/>
        <v>8428.0499999999993</v>
      </c>
      <c r="K43" s="214">
        <f t="shared" si="13"/>
        <v>689.36840000000007</v>
      </c>
      <c r="L43" s="214">
        <f t="shared" si="13"/>
        <v>0</v>
      </c>
      <c r="M43" s="214">
        <f t="shared" si="13"/>
        <v>0</v>
      </c>
      <c r="N43" s="214">
        <f t="shared" si="13"/>
        <v>0</v>
      </c>
      <c r="O43" s="214">
        <f t="shared" si="13"/>
        <v>689.36840000000007</v>
      </c>
      <c r="P43" s="214">
        <f t="shared" si="13"/>
        <v>7738.6815999999999</v>
      </c>
      <c r="Q43" s="214">
        <f t="shared" si="13"/>
        <v>0</v>
      </c>
      <c r="R43" s="214">
        <f t="shared" si="13"/>
        <v>7738.6815999999999</v>
      </c>
      <c r="S43" s="210"/>
    </row>
    <row r="44" spans="2:19" ht="65.099999999999994" customHeight="1" thickBot="1" x14ac:dyDescent="0.3">
      <c r="B44" s="179"/>
      <c r="C44" s="175"/>
      <c r="D44" s="199"/>
      <c r="E44" s="200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210"/>
    </row>
    <row r="45" spans="2:19" ht="65.099999999999994" customHeight="1" thickBot="1" x14ac:dyDescent="0.3">
      <c r="B45" s="181" t="s">
        <v>33</v>
      </c>
      <c r="C45" s="175"/>
      <c r="D45" s="199"/>
      <c r="E45" s="200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210"/>
    </row>
    <row r="46" spans="2:19" ht="65.099999999999994" customHeight="1" x14ac:dyDescent="0.25">
      <c r="B46" s="176" t="s">
        <v>160</v>
      </c>
      <c r="C46" s="182" t="s">
        <v>444</v>
      </c>
      <c r="D46" s="211">
        <v>258.20999999999998</v>
      </c>
      <c r="E46" s="212">
        <v>15</v>
      </c>
      <c r="F46" s="211">
        <f>D46*E46</f>
        <v>3873.1499999999996</v>
      </c>
      <c r="G46" s="211"/>
      <c r="H46" s="211"/>
      <c r="I46" s="211"/>
      <c r="J46" s="211">
        <f t="shared" si="4"/>
        <v>3873.1499999999996</v>
      </c>
      <c r="K46" s="211">
        <v>299.99699199999998</v>
      </c>
      <c r="L46" s="211">
        <f>F46*1.1875%</f>
        <v>45.993656249999994</v>
      </c>
      <c r="M46" s="211"/>
      <c r="N46" s="211">
        <f>F46*1%</f>
        <v>38.731499999999997</v>
      </c>
      <c r="O46" s="211">
        <f>SUM(K46:N46)</f>
        <v>384.72214824999998</v>
      </c>
      <c r="P46" s="211">
        <f>J46-O46</f>
        <v>3488.4278517499997</v>
      </c>
      <c r="Q46" s="211"/>
      <c r="R46" s="211">
        <f>P46-Q46</f>
        <v>3488.4278517499997</v>
      </c>
      <c r="S46" s="213"/>
    </row>
    <row r="47" spans="2:19" ht="65.099999999999994" customHeight="1" x14ac:dyDescent="0.3">
      <c r="B47" s="179"/>
      <c r="C47" s="175"/>
      <c r="D47" s="199"/>
      <c r="E47" s="200"/>
      <c r="F47" s="214">
        <f>SUM(F46)</f>
        <v>3873.1499999999996</v>
      </c>
      <c r="G47" s="214">
        <f t="shared" ref="G47:R47" si="14">SUM(G46)</f>
        <v>0</v>
      </c>
      <c r="H47" s="214">
        <f t="shared" si="14"/>
        <v>0</v>
      </c>
      <c r="I47" s="214">
        <f t="shared" si="14"/>
        <v>0</v>
      </c>
      <c r="J47" s="214">
        <f t="shared" si="14"/>
        <v>3873.1499999999996</v>
      </c>
      <c r="K47" s="214">
        <f t="shared" si="14"/>
        <v>299.99699199999998</v>
      </c>
      <c r="L47" s="214">
        <f t="shared" si="14"/>
        <v>45.993656249999994</v>
      </c>
      <c r="M47" s="214">
        <f t="shared" si="14"/>
        <v>0</v>
      </c>
      <c r="N47" s="214">
        <f t="shared" si="14"/>
        <v>38.731499999999997</v>
      </c>
      <c r="O47" s="214">
        <f t="shared" si="14"/>
        <v>384.72214824999998</v>
      </c>
      <c r="P47" s="214">
        <f t="shared" si="14"/>
        <v>3488.4278517499997</v>
      </c>
      <c r="Q47" s="214">
        <f t="shared" si="14"/>
        <v>0</v>
      </c>
      <c r="R47" s="214">
        <f t="shared" si="14"/>
        <v>3488.4278517499997</v>
      </c>
      <c r="S47" s="210"/>
    </row>
    <row r="48" spans="2:19" ht="65.099999999999994" customHeight="1" thickBot="1" x14ac:dyDescent="0.3">
      <c r="B48" s="179"/>
      <c r="C48" s="175"/>
      <c r="D48" s="199"/>
      <c r="E48" s="200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210"/>
    </row>
    <row r="49" spans="2:19" ht="65.099999999999994" customHeight="1" thickBot="1" x14ac:dyDescent="0.3">
      <c r="B49" s="181" t="s">
        <v>161</v>
      </c>
      <c r="C49" s="175"/>
      <c r="D49" s="199"/>
      <c r="E49" s="200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210"/>
    </row>
    <row r="50" spans="2:19" ht="65.099999999999994" customHeight="1" thickBot="1" x14ac:dyDescent="0.3">
      <c r="B50" s="186"/>
      <c r="C50" s="175"/>
      <c r="D50" s="199"/>
      <c r="E50" s="200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210"/>
    </row>
    <row r="51" spans="2:19" ht="65.099999999999994" customHeight="1" thickBot="1" x14ac:dyDescent="0.3">
      <c r="B51" s="181" t="s">
        <v>34</v>
      </c>
      <c r="C51" s="175"/>
      <c r="D51" s="199"/>
      <c r="E51" s="200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210"/>
    </row>
    <row r="52" spans="2:19" ht="65.099999999999994" customHeight="1" x14ac:dyDescent="0.25">
      <c r="B52" s="176" t="s">
        <v>35</v>
      </c>
      <c r="C52" s="182" t="s">
        <v>425</v>
      </c>
      <c r="D52" s="211">
        <v>449.95</v>
      </c>
      <c r="E52" s="212">
        <v>15</v>
      </c>
      <c r="F52" s="211">
        <f t="shared" si="3"/>
        <v>6749.25</v>
      </c>
      <c r="G52" s="211"/>
      <c r="H52" s="211"/>
      <c r="I52" s="211"/>
      <c r="J52" s="211">
        <f t="shared" si="4"/>
        <v>6749.25</v>
      </c>
      <c r="K52" s="211">
        <v>803.4654240000001</v>
      </c>
      <c r="L52" s="211"/>
      <c r="M52" s="211"/>
      <c r="N52" s="211"/>
      <c r="O52" s="211">
        <f>SUM(K52:N52)</f>
        <v>803.4654240000001</v>
      </c>
      <c r="P52" s="211">
        <f>J52-O52</f>
        <v>5945.784576</v>
      </c>
      <c r="Q52" s="211"/>
      <c r="R52" s="211">
        <f>P52-Q52</f>
        <v>5945.784576</v>
      </c>
      <c r="S52" s="213"/>
    </row>
    <row r="53" spans="2:19" ht="65.099999999999994" customHeight="1" x14ac:dyDescent="0.25">
      <c r="B53" s="178" t="s">
        <v>37</v>
      </c>
      <c r="C53" s="182" t="s">
        <v>426</v>
      </c>
      <c r="D53" s="211">
        <v>238.71</v>
      </c>
      <c r="E53" s="212">
        <v>15</v>
      </c>
      <c r="F53" s="211">
        <f t="shared" si="3"/>
        <v>3580.65</v>
      </c>
      <c r="G53" s="211"/>
      <c r="H53" s="211"/>
      <c r="I53" s="211"/>
      <c r="J53" s="211">
        <f t="shared" si="4"/>
        <v>3580.65</v>
      </c>
      <c r="K53" s="211">
        <v>160.77000000000001</v>
      </c>
      <c r="L53" s="211"/>
      <c r="M53" s="211"/>
      <c r="N53" s="211"/>
      <c r="O53" s="211">
        <f>SUM(K53:N53)</f>
        <v>160.77000000000001</v>
      </c>
      <c r="P53" s="211">
        <f>J53-O53</f>
        <v>3419.88</v>
      </c>
      <c r="Q53" s="211"/>
      <c r="R53" s="211">
        <f>P53-Q53</f>
        <v>3419.88</v>
      </c>
      <c r="S53" s="213"/>
    </row>
    <row r="54" spans="2:19" ht="65.099999999999994" customHeight="1" x14ac:dyDescent="0.25">
      <c r="B54" s="178" t="s">
        <v>36</v>
      </c>
      <c r="C54" s="182"/>
      <c r="D54" s="211"/>
      <c r="E54" s="212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>
        <f>P54-Q54</f>
        <v>0</v>
      </c>
      <c r="S54" s="213"/>
    </row>
    <row r="55" spans="2:19" ht="65.099999999999994" customHeight="1" x14ac:dyDescent="0.25">
      <c r="B55" s="187" t="s">
        <v>281</v>
      </c>
      <c r="C55" s="182" t="s">
        <v>282</v>
      </c>
      <c r="D55" s="211">
        <v>238.71</v>
      </c>
      <c r="E55" s="212">
        <v>15</v>
      </c>
      <c r="F55" s="211">
        <f t="shared" si="3"/>
        <v>3580.65</v>
      </c>
      <c r="G55" s="211"/>
      <c r="H55" s="211"/>
      <c r="I55" s="211"/>
      <c r="J55" s="211">
        <f t="shared" si="4"/>
        <v>3580.65</v>
      </c>
      <c r="K55" s="211">
        <v>160.77299200000002</v>
      </c>
      <c r="L55" s="211"/>
      <c r="M55" s="211"/>
      <c r="N55" s="211"/>
      <c r="O55" s="211">
        <f>SUM(K55:N55)</f>
        <v>160.77299200000002</v>
      </c>
      <c r="P55" s="211">
        <f>J55-O55</f>
        <v>3419.8770079999999</v>
      </c>
      <c r="Q55" s="211"/>
      <c r="R55" s="211">
        <f>P55-Q55</f>
        <v>3419.8770079999999</v>
      </c>
      <c r="S55" s="213"/>
    </row>
    <row r="56" spans="2:19" ht="65.099999999999994" customHeight="1" x14ac:dyDescent="0.3">
      <c r="B56" s="186"/>
      <c r="C56" s="175"/>
      <c r="D56" s="199"/>
      <c r="E56" s="200"/>
      <c r="F56" s="214">
        <f>SUM(F52:F55)</f>
        <v>13910.55</v>
      </c>
      <c r="G56" s="214">
        <f t="shared" ref="G56:R56" si="15">SUM(G52:G55)</f>
        <v>0</v>
      </c>
      <c r="H56" s="214">
        <f t="shared" si="15"/>
        <v>0</v>
      </c>
      <c r="I56" s="214">
        <f t="shared" si="15"/>
        <v>0</v>
      </c>
      <c r="J56" s="214">
        <f t="shared" si="15"/>
        <v>13910.55</v>
      </c>
      <c r="K56" s="214">
        <f t="shared" si="15"/>
        <v>1125.0084160000001</v>
      </c>
      <c r="L56" s="214">
        <f t="shared" si="15"/>
        <v>0</v>
      </c>
      <c r="M56" s="214">
        <f t="shared" si="15"/>
        <v>0</v>
      </c>
      <c r="N56" s="214">
        <f t="shared" si="15"/>
        <v>0</v>
      </c>
      <c r="O56" s="214">
        <f t="shared" si="15"/>
        <v>1125.0084160000001</v>
      </c>
      <c r="P56" s="214">
        <f t="shared" si="15"/>
        <v>12785.541583999999</v>
      </c>
      <c r="Q56" s="214">
        <f t="shared" si="15"/>
        <v>0</v>
      </c>
      <c r="R56" s="214">
        <f t="shared" si="15"/>
        <v>12785.541583999999</v>
      </c>
      <c r="S56" s="210"/>
    </row>
    <row r="57" spans="2:19" ht="65.099999999999994" customHeight="1" thickBot="1" x14ac:dyDescent="0.3">
      <c r="B57" s="186"/>
      <c r="C57" s="175"/>
      <c r="D57" s="199"/>
      <c r="E57" s="200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10"/>
    </row>
    <row r="58" spans="2:19" ht="65.099999999999994" customHeight="1" thickBot="1" x14ac:dyDescent="0.3">
      <c r="B58" s="181" t="s">
        <v>38</v>
      </c>
      <c r="C58" s="175"/>
      <c r="D58" s="199"/>
      <c r="E58" s="200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210"/>
    </row>
    <row r="59" spans="2:19" ht="65.099999999999994" customHeight="1" x14ac:dyDescent="0.25">
      <c r="B59" s="176" t="s">
        <v>162</v>
      </c>
      <c r="C59" s="182" t="s">
        <v>283</v>
      </c>
      <c r="D59" s="211">
        <v>423.02</v>
      </c>
      <c r="E59" s="212">
        <v>15</v>
      </c>
      <c r="F59" s="211">
        <f t="shared" si="3"/>
        <v>6345.2999999999993</v>
      </c>
      <c r="G59" s="211"/>
      <c r="H59" s="211"/>
      <c r="I59" s="211"/>
      <c r="J59" s="211">
        <f t="shared" si="4"/>
        <v>6345.2999999999993</v>
      </c>
      <c r="K59" s="211">
        <v>717.18170399999985</v>
      </c>
      <c r="L59" s="211"/>
      <c r="M59" s="211"/>
      <c r="N59" s="211"/>
      <c r="O59" s="211">
        <f>SUM(K59:N59)</f>
        <v>717.18170399999985</v>
      </c>
      <c r="P59" s="211">
        <f>J59-O59</f>
        <v>5628.1182959999996</v>
      </c>
      <c r="Q59" s="211"/>
      <c r="R59" s="211">
        <f>P59-Q59</f>
        <v>5628.1182959999996</v>
      </c>
      <c r="S59" s="213"/>
    </row>
    <row r="60" spans="2:19" ht="65.099999999999994" customHeight="1" x14ac:dyDescent="0.25">
      <c r="B60" s="178" t="s">
        <v>39</v>
      </c>
      <c r="C60" s="182"/>
      <c r="D60" s="211">
        <v>225.21</v>
      </c>
      <c r="E60" s="212">
        <v>0</v>
      </c>
      <c r="F60" s="211">
        <f t="shared" si="3"/>
        <v>0</v>
      </c>
      <c r="G60" s="211"/>
      <c r="H60" s="211"/>
      <c r="I60" s="211"/>
      <c r="J60" s="211">
        <f t="shared" si="4"/>
        <v>0</v>
      </c>
      <c r="K60" s="211"/>
      <c r="L60" s="211"/>
      <c r="M60" s="211"/>
      <c r="N60" s="211"/>
      <c r="O60" s="211">
        <f>SUM(K60:N60)</f>
        <v>0</v>
      </c>
      <c r="P60" s="211">
        <f>J60-O60</f>
        <v>0</v>
      </c>
      <c r="Q60" s="211"/>
      <c r="R60" s="211">
        <f>P60-Q60</f>
        <v>0</v>
      </c>
      <c r="S60" s="213"/>
    </row>
    <row r="61" spans="2:19" ht="65.099999999999994" customHeight="1" x14ac:dyDescent="0.25">
      <c r="B61" s="178" t="s">
        <v>30</v>
      </c>
      <c r="C61" s="182" t="s">
        <v>284</v>
      </c>
      <c r="D61" s="211">
        <v>207.79</v>
      </c>
      <c r="E61" s="212">
        <v>15</v>
      </c>
      <c r="F61" s="211">
        <f t="shared" si="3"/>
        <v>3116.85</v>
      </c>
      <c r="G61" s="211"/>
      <c r="H61" s="211"/>
      <c r="I61" s="211"/>
      <c r="J61" s="211">
        <f t="shared" si="4"/>
        <v>3116.85</v>
      </c>
      <c r="K61" s="211">
        <v>92.611551999999989</v>
      </c>
      <c r="L61" s="211">
        <f>F61*1.1875%</f>
        <v>37.012593750000001</v>
      </c>
      <c r="M61" s="211"/>
      <c r="N61" s="211">
        <f>F61*1%</f>
        <v>31.168499999999998</v>
      </c>
      <c r="O61" s="211">
        <f>SUM(K61:N61)</f>
        <v>160.79264574999999</v>
      </c>
      <c r="P61" s="211">
        <f>J61-O61</f>
        <v>2956.0573542500001</v>
      </c>
      <c r="Q61" s="211"/>
      <c r="R61" s="211">
        <f>P61-Q61</f>
        <v>2956.0573542500001</v>
      </c>
      <c r="S61" s="213"/>
    </row>
    <row r="62" spans="2:19" ht="65.099999999999994" customHeight="1" x14ac:dyDescent="0.25">
      <c r="B62" s="178" t="s">
        <v>30</v>
      </c>
      <c r="C62" s="182" t="s">
        <v>285</v>
      </c>
      <c r="D62" s="211">
        <v>207.79</v>
      </c>
      <c r="E62" s="212">
        <v>15</v>
      </c>
      <c r="F62" s="211">
        <f t="shared" si="3"/>
        <v>3116.85</v>
      </c>
      <c r="G62" s="211"/>
      <c r="H62" s="211"/>
      <c r="I62" s="211"/>
      <c r="J62" s="211">
        <f t="shared" si="4"/>
        <v>3116.85</v>
      </c>
      <c r="K62" s="211">
        <v>92.611551999999989</v>
      </c>
      <c r="L62" s="211">
        <f>F62*1.1875%</f>
        <v>37.012593750000001</v>
      </c>
      <c r="M62" s="211"/>
      <c r="N62" s="211">
        <f>F62*1%</f>
        <v>31.168499999999998</v>
      </c>
      <c r="O62" s="211">
        <f>SUM(K62:N62)</f>
        <v>160.79264574999999</v>
      </c>
      <c r="P62" s="211">
        <f>J62-O62</f>
        <v>2956.0573542500001</v>
      </c>
      <c r="Q62" s="211"/>
      <c r="R62" s="211">
        <f>P62-Q62</f>
        <v>2956.0573542500001</v>
      </c>
      <c r="S62" s="213"/>
    </row>
    <row r="63" spans="2:19" ht="65.099999999999994" customHeight="1" x14ac:dyDescent="0.3">
      <c r="B63" s="179"/>
      <c r="C63" s="175"/>
      <c r="D63" s="199"/>
      <c r="E63" s="200"/>
      <c r="F63" s="214">
        <f>SUM(F59:F62)</f>
        <v>12579</v>
      </c>
      <c r="G63" s="214">
        <f t="shared" ref="G63:R63" si="16">SUM(G59:G62)</f>
        <v>0</v>
      </c>
      <c r="H63" s="214">
        <f t="shared" si="16"/>
        <v>0</v>
      </c>
      <c r="I63" s="214">
        <f t="shared" si="16"/>
        <v>0</v>
      </c>
      <c r="J63" s="214">
        <f t="shared" si="16"/>
        <v>12579</v>
      </c>
      <c r="K63" s="214">
        <f t="shared" si="16"/>
        <v>902.40480799999978</v>
      </c>
      <c r="L63" s="214">
        <f t="shared" si="16"/>
        <v>74.025187500000001</v>
      </c>
      <c r="M63" s="214">
        <f t="shared" si="16"/>
        <v>0</v>
      </c>
      <c r="N63" s="214">
        <f t="shared" si="16"/>
        <v>62.336999999999996</v>
      </c>
      <c r="O63" s="214">
        <f t="shared" si="16"/>
        <v>1038.7669954999999</v>
      </c>
      <c r="P63" s="214">
        <f t="shared" si="16"/>
        <v>11540.2330045</v>
      </c>
      <c r="Q63" s="214">
        <f t="shared" si="16"/>
        <v>0</v>
      </c>
      <c r="R63" s="214">
        <f t="shared" si="16"/>
        <v>11540.2330045</v>
      </c>
      <c r="S63" s="210"/>
    </row>
    <row r="64" spans="2:19" ht="65.099999999999994" customHeight="1" thickBot="1" x14ac:dyDescent="0.3">
      <c r="B64" s="179"/>
      <c r="C64" s="175"/>
      <c r="D64" s="199"/>
      <c r="E64" s="200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10"/>
    </row>
    <row r="65" spans="2:19" ht="65.099999999999994" customHeight="1" thickBot="1" x14ac:dyDescent="0.3">
      <c r="B65" s="181" t="s">
        <v>41</v>
      </c>
      <c r="C65" s="175"/>
      <c r="D65" s="199"/>
      <c r="E65" s="200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10"/>
    </row>
    <row r="66" spans="2:19" ht="65.099999999999994" customHeight="1" x14ac:dyDescent="0.25">
      <c r="B66" s="176" t="s">
        <v>163</v>
      </c>
      <c r="C66" s="182" t="s">
        <v>286</v>
      </c>
      <c r="D66" s="211">
        <v>386.26</v>
      </c>
      <c r="E66" s="212">
        <v>15</v>
      </c>
      <c r="F66" s="211">
        <f t="shared" si="3"/>
        <v>5793.9</v>
      </c>
      <c r="G66" s="211"/>
      <c r="H66" s="211"/>
      <c r="I66" s="211"/>
      <c r="J66" s="211">
        <f t="shared" si="4"/>
        <v>5793.9</v>
      </c>
      <c r="K66" s="211">
        <v>603.85572799999989</v>
      </c>
      <c r="L66" s="211"/>
      <c r="M66" s="211"/>
      <c r="N66" s="211"/>
      <c r="O66" s="211">
        <f>SUM(K66:N66)</f>
        <v>603.85572799999989</v>
      </c>
      <c r="P66" s="211">
        <f>J66-O66</f>
        <v>5190.0442720000001</v>
      </c>
      <c r="Q66" s="211"/>
      <c r="R66" s="211">
        <f>P66-Q66</f>
        <v>5190.0442720000001</v>
      </c>
      <c r="S66" s="213"/>
    </row>
    <row r="67" spans="2:19" ht="65.099999999999994" customHeight="1" x14ac:dyDescent="0.25">
      <c r="B67" s="178" t="s">
        <v>164</v>
      </c>
      <c r="C67" s="182" t="s">
        <v>287</v>
      </c>
      <c r="D67" s="211">
        <v>145.51</v>
      </c>
      <c r="E67" s="212">
        <v>15</v>
      </c>
      <c r="F67" s="211">
        <f t="shared" si="3"/>
        <v>2182.6499999999996</v>
      </c>
      <c r="G67" s="211"/>
      <c r="H67" s="211"/>
      <c r="I67" s="215">
        <v>61.72984000000001</v>
      </c>
      <c r="J67" s="211">
        <f t="shared" si="4"/>
        <v>2244.3798399999996</v>
      </c>
      <c r="K67" s="211"/>
      <c r="L67" s="211"/>
      <c r="M67" s="211"/>
      <c r="N67" s="211"/>
      <c r="O67" s="211">
        <f t="shared" ref="O67:O72" si="17">SUM(K67:N67)</f>
        <v>0</v>
      </c>
      <c r="P67" s="211">
        <f t="shared" ref="P67:P72" si="18">J67-O67</f>
        <v>2244.3798399999996</v>
      </c>
      <c r="Q67" s="211"/>
      <c r="R67" s="211">
        <f t="shared" ref="R67:R76" si="19">P67-Q67</f>
        <v>2244.3798399999996</v>
      </c>
      <c r="S67" s="213"/>
    </row>
    <row r="68" spans="2:19" ht="65.099999999999994" customHeight="1" x14ac:dyDescent="0.25">
      <c r="B68" s="178" t="s">
        <v>164</v>
      </c>
      <c r="C68" s="182" t="s">
        <v>521</v>
      </c>
      <c r="D68" s="211">
        <v>207.79</v>
      </c>
      <c r="E68" s="212">
        <v>15</v>
      </c>
      <c r="F68" s="211">
        <f t="shared" si="3"/>
        <v>3116.85</v>
      </c>
      <c r="G68" s="211"/>
      <c r="H68" s="211"/>
      <c r="I68" s="211"/>
      <c r="J68" s="211">
        <f t="shared" si="4"/>
        <v>3116.85</v>
      </c>
      <c r="K68" s="211">
        <v>92.611551999999989</v>
      </c>
      <c r="L68" s="211">
        <f>F68*1.1875%</f>
        <v>37.012593750000001</v>
      </c>
      <c r="M68" s="211"/>
      <c r="N68" s="211">
        <f>F68*1%</f>
        <v>31.168499999999998</v>
      </c>
      <c r="O68" s="211">
        <f t="shared" si="17"/>
        <v>160.79264574999999</v>
      </c>
      <c r="P68" s="211">
        <f t="shared" si="18"/>
        <v>2956.0573542500001</v>
      </c>
      <c r="Q68" s="211"/>
      <c r="R68" s="211">
        <f t="shared" si="19"/>
        <v>2956.0573542500001</v>
      </c>
      <c r="S68" s="213"/>
    </row>
    <row r="69" spans="2:19" ht="65.099999999999994" customHeight="1" x14ac:dyDescent="0.25">
      <c r="B69" s="178" t="s">
        <v>42</v>
      </c>
      <c r="C69" s="182" t="s">
        <v>288</v>
      </c>
      <c r="D69" s="211">
        <v>207.79</v>
      </c>
      <c r="E69" s="212">
        <v>15</v>
      </c>
      <c r="F69" s="211">
        <f t="shared" si="3"/>
        <v>3116.85</v>
      </c>
      <c r="G69" s="211"/>
      <c r="H69" s="211"/>
      <c r="I69" s="211"/>
      <c r="J69" s="211">
        <f t="shared" si="4"/>
        <v>3116.85</v>
      </c>
      <c r="K69" s="211">
        <v>92.611551999999989</v>
      </c>
      <c r="L69" s="211"/>
      <c r="M69" s="211"/>
      <c r="N69" s="211" t="s">
        <v>427</v>
      </c>
      <c r="O69" s="211">
        <f t="shared" si="17"/>
        <v>92.611551999999989</v>
      </c>
      <c r="P69" s="211">
        <f t="shared" si="18"/>
        <v>3024.2384480000001</v>
      </c>
      <c r="Q69" s="211"/>
      <c r="R69" s="211">
        <f t="shared" si="19"/>
        <v>3024.2384480000001</v>
      </c>
      <c r="S69" s="213"/>
    </row>
    <row r="70" spans="2:19" ht="65.099999999999994" customHeight="1" x14ac:dyDescent="0.25">
      <c r="B70" s="178" t="s">
        <v>43</v>
      </c>
      <c r="C70" s="182" t="s">
        <v>289</v>
      </c>
      <c r="D70" s="211">
        <v>225.48</v>
      </c>
      <c r="E70" s="212">
        <v>15</v>
      </c>
      <c r="F70" s="211">
        <f t="shared" si="3"/>
        <v>3382.2</v>
      </c>
      <c r="G70" s="211"/>
      <c r="H70" s="211"/>
      <c r="I70" s="211"/>
      <c r="J70" s="211">
        <f t="shared" si="4"/>
        <v>3382.2</v>
      </c>
      <c r="K70" s="216">
        <v>511.24</v>
      </c>
      <c r="L70" s="211">
        <f>F70*1.1875%</f>
        <v>40.163624999999996</v>
      </c>
      <c r="M70" s="211"/>
      <c r="N70" s="211">
        <f>F70*1%</f>
        <v>33.821999999999996</v>
      </c>
      <c r="O70" s="211">
        <f t="shared" si="17"/>
        <v>585.22562500000004</v>
      </c>
      <c r="P70" s="211">
        <f t="shared" si="18"/>
        <v>2796.9743749999998</v>
      </c>
      <c r="Q70" s="211"/>
      <c r="R70" s="211">
        <f t="shared" si="19"/>
        <v>2796.9743749999998</v>
      </c>
      <c r="S70" s="213"/>
    </row>
    <row r="71" spans="2:19" ht="65.099999999999994" customHeight="1" x14ac:dyDescent="0.25">
      <c r="B71" s="178" t="s">
        <v>43</v>
      </c>
      <c r="C71" s="182" t="s">
        <v>290</v>
      </c>
      <c r="D71" s="211">
        <v>284.97000000000003</v>
      </c>
      <c r="E71" s="212">
        <v>15</v>
      </c>
      <c r="F71" s="211">
        <f t="shared" si="3"/>
        <v>4274.55</v>
      </c>
      <c r="G71" s="211"/>
      <c r="H71" s="211"/>
      <c r="I71" s="211"/>
      <c r="J71" s="211">
        <f t="shared" si="4"/>
        <v>4274.55</v>
      </c>
      <c r="K71" s="211">
        <v>344.51240000000007</v>
      </c>
      <c r="L71" s="211">
        <f>F71*1.1875%</f>
        <v>50.760281250000006</v>
      </c>
      <c r="M71" s="211"/>
      <c r="N71" s="211">
        <f>F71*1%</f>
        <v>42.7455</v>
      </c>
      <c r="O71" s="211">
        <f t="shared" si="17"/>
        <v>438.01818125000005</v>
      </c>
      <c r="P71" s="211">
        <f t="shared" si="18"/>
        <v>3836.5318187500002</v>
      </c>
      <c r="Q71" s="211"/>
      <c r="R71" s="211">
        <f t="shared" si="19"/>
        <v>3836.5318187500002</v>
      </c>
      <c r="S71" s="213"/>
    </row>
    <row r="72" spans="2:19" ht="65.099999999999994" customHeight="1" x14ac:dyDescent="0.25">
      <c r="B72" s="178" t="s">
        <v>43</v>
      </c>
      <c r="C72" s="182" t="s">
        <v>291</v>
      </c>
      <c r="D72" s="211">
        <v>284.97000000000003</v>
      </c>
      <c r="E72" s="212">
        <v>15</v>
      </c>
      <c r="F72" s="211">
        <f t="shared" si="3"/>
        <v>4274.55</v>
      </c>
      <c r="G72" s="211"/>
      <c r="H72" s="211"/>
      <c r="I72" s="211"/>
      <c r="J72" s="211">
        <f t="shared" si="4"/>
        <v>4274.55</v>
      </c>
      <c r="K72" s="211">
        <v>344.51240000000007</v>
      </c>
      <c r="L72" s="211"/>
      <c r="M72" s="211"/>
      <c r="N72" s="211">
        <f>F72*1%</f>
        <v>42.7455</v>
      </c>
      <c r="O72" s="211">
        <f t="shared" si="17"/>
        <v>387.25790000000006</v>
      </c>
      <c r="P72" s="211">
        <f t="shared" si="18"/>
        <v>3887.2921000000001</v>
      </c>
      <c r="Q72" s="211"/>
      <c r="R72" s="211">
        <f t="shared" si="19"/>
        <v>3887.2921000000001</v>
      </c>
      <c r="S72" s="213"/>
    </row>
    <row r="73" spans="2:19" ht="65.099999999999994" customHeight="1" x14ac:dyDescent="0.25">
      <c r="B73" s="178" t="s">
        <v>44</v>
      </c>
      <c r="C73" s="182" t="s">
        <v>234</v>
      </c>
      <c r="D73" s="211">
        <v>211.27</v>
      </c>
      <c r="E73" s="212">
        <v>15</v>
      </c>
      <c r="F73" s="211">
        <f t="shared" si="3"/>
        <v>3169.05</v>
      </c>
      <c r="G73" s="211"/>
      <c r="H73" s="211"/>
      <c r="I73" s="211"/>
      <c r="J73" s="211">
        <f t="shared" si="4"/>
        <v>3169.05</v>
      </c>
      <c r="K73" s="211">
        <v>98.29</v>
      </c>
      <c r="L73" s="211"/>
      <c r="M73" s="211"/>
      <c r="N73" s="211"/>
      <c r="O73" s="211">
        <f>SUM(K73:N73)</f>
        <v>98.29</v>
      </c>
      <c r="P73" s="211">
        <f>J73-O73</f>
        <v>3070.76</v>
      </c>
      <c r="Q73" s="211"/>
      <c r="R73" s="211">
        <f t="shared" si="19"/>
        <v>3070.76</v>
      </c>
      <c r="S73" s="213"/>
    </row>
    <row r="74" spans="2:19" ht="65.099999999999994" customHeight="1" x14ac:dyDescent="0.25">
      <c r="B74" s="178" t="s">
        <v>44</v>
      </c>
      <c r="C74" s="182" t="s">
        <v>394</v>
      </c>
      <c r="D74" s="211">
        <v>211.27</v>
      </c>
      <c r="E74" s="212">
        <v>15</v>
      </c>
      <c r="F74" s="211">
        <f t="shared" si="3"/>
        <v>3169.05</v>
      </c>
      <c r="G74" s="211"/>
      <c r="H74" s="211"/>
      <c r="I74" s="211"/>
      <c r="J74" s="211">
        <f t="shared" si="4"/>
        <v>3169.05</v>
      </c>
      <c r="K74" s="211">
        <v>98.29091200000002</v>
      </c>
      <c r="L74" s="211"/>
      <c r="M74" s="211"/>
      <c r="N74" s="211"/>
      <c r="O74" s="211">
        <f>SUM(K74:N74)</f>
        <v>98.29091200000002</v>
      </c>
      <c r="P74" s="211">
        <f>J74-O74</f>
        <v>3070.7590880000002</v>
      </c>
      <c r="Q74" s="211"/>
      <c r="R74" s="211">
        <f t="shared" si="19"/>
        <v>3070.7590880000002</v>
      </c>
      <c r="S74" s="213"/>
    </row>
    <row r="75" spans="2:19" ht="65.099999999999994" customHeight="1" x14ac:dyDescent="0.25">
      <c r="B75" s="178" t="s">
        <v>165</v>
      </c>
      <c r="C75" s="188" t="s">
        <v>396</v>
      </c>
      <c r="D75" s="211">
        <v>112.49</v>
      </c>
      <c r="E75" s="212">
        <v>15</v>
      </c>
      <c r="F75" s="211">
        <f t="shared" si="3"/>
        <v>1687.35</v>
      </c>
      <c r="G75" s="211"/>
      <c r="H75" s="211"/>
      <c r="I75" s="211">
        <v>105.42904</v>
      </c>
      <c r="J75" s="211">
        <f t="shared" si="4"/>
        <v>1792.7790399999999</v>
      </c>
      <c r="K75" s="211"/>
      <c r="L75" s="211">
        <f>F75*1.1875%</f>
        <v>20.037281249999999</v>
      </c>
      <c r="M75" s="211"/>
      <c r="N75" s="211" t="s">
        <v>427</v>
      </c>
      <c r="O75" s="211">
        <f>SUM(K75:N75)</f>
        <v>20.037281249999999</v>
      </c>
      <c r="P75" s="211">
        <f>J75-O75</f>
        <v>1772.7417587499999</v>
      </c>
      <c r="Q75" s="211"/>
      <c r="R75" s="211">
        <f t="shared" si="19"/>
        <v>1772.7417587499999</v>
      </c>
      <c r="S75" s="213"/>
    </row>
    <row r="76" spans="2:19" ht="65.099999999999994" customHeight="1" x14ac:dyDescent="0.25">
      <c r="B76" s="178" t="s">
        <v>166</v>
      </c>
      <c r="C76" s="182" t="s">
        <v>397</v>
      </c>
      <c r="D76" s="211">
        <v>253.09</v>
      </c>
      <c r="E76" s="212">
        <v>15</v>
      </c>
      <c r="F76" s="211">
        <f t="shared" si="3"/>
        <v>3796.35</v>
      </c>
      <c r="G76" s="211"/>
      <c r="H76" s="211"/>
      <c r="I76" s="211"/>
      <c r="J76" s="211">
        <f t="shared" si="4"/>
        <v>3796.35</v>
      </c>
      <c r="K76" s="211">
        <v>291.64115199999998</v>
      </c>
      <c r="L76" s="211"/>
      <c r="M76" s="211"/>
      <c r="N76" s="211">
        <f>F76*1%</f>
        <v>37.963500000000003</v>
      </c>
      <c r="O76" s="211">
        <f>SUM(K76:N76)</f>
        <v>329.60465199999999</v>
      </c>
      <c r="P76" s="211">
        <f>J76-O76</f>
        <v>3466.7453479999999</v>
      </c>
      <c r="Q76" s="211"/>
      <c r="R76" s="211">
        <f t="shared" si="19"/>
        <v>3466.7453479999999</v>
      </c>
      <c r="S76" s="213"/>
    </row>
    <row r="77" spans="2:19" ht="65.099999999999994" customHeight="1" x14ac:dyDescent="0.3">
      <c r="B77" s="179"/>
      <c r="C77" s="175"/>
      <c r="D77" s="199"/>
      <c r="E77" s="200"/>
      <c r="F77" s="214">
        <f>SUM(F66:F76)</f>
        <v>37963.35</v>
      </c>
      <c r="G77" s="214">
        <f t="shared" ref="G77:R77" si="20">SUM(G66:G76)</f>
        <v>0</v>
      </c>
      <c r="H77" s="214">
        <f t="shared" si="20"/>
        <v>0</v>
      </c>
      <c r="I77" s="214">
        <f t="shared" si="20"/>
        <v>167.15888000000001</v>
      </c>
      <c r="J77" s="214">
        <f t="shared" si="20"/>
        <v>38130.508879999994</v>
      </c>
      <c r="K77" s="214">
        <f t="shared" si="20"/>
        <v>2477.5656960000001</v>
      </c>
      <c r="L77" s="214">
        <f t="shared" si="20"/>
        <v>147.97378125</v>
      </c>
      <c r="M77" s="214">
        <f t="shared" si="20"/>
        <v>0</v>
      </c>
      <c r="N77" s="214">
        <f t="shared" si="20"/>
        <v>188.44499999999999</v>
      </c>
      <c r="O77" s="214">
        <f t="shared" si="20"/>
        <v>2813.9844772499996</v>
      </c>
      <c r="P77" s="214">
        <f t="shared" si="20"/>
        <v>35316.524402749994</v>
      </c>
      <c r="Q77" s="214">
        <f t="shared" si="20"/>
        <v>0</v>
      </c>
      <c r="R77" s="214">
        <f t="shared" si="20"/>
        <v>35316.524402749994</v>
      </c>
      <c r="S77" s="210"/>
    </row>
    <row r="78" spans="2:19" ht="36.75" customHeight="1" thickBot="1" x14ac:dyDescent="0.3">
      <c r="B78" s="179"/>
      <c r="C78" s="175"/>
      <c r="D78" s="199"/>
      <c r="E78" s="200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210"/>
    </row>
    <row r="79" spans="2:19" ht="65.099999999999994" customHeight="1" thickBot="1" x14ac:dyDescent="0.3">
      <c r="B79" s="174" t="s">
        <v>219</v>
      </c>
      <c r="C79" s="175"/>
      <c r="D79" s="199"/>
      <c r="E79" s="200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210"/>
    </row>
    <row r="80" spans="2:19" ht="65.099999999999994" customHeight="1" x14ac:dyDescent="0.25">
      <c r="B80" s="176" t="s">
        <v>45</v>
      </c>
      <c r="C80" s="182" t="s">
        <v>292</v>
      </c>
      <c r="D80" s="211">
        <v>348.03</v>
      </c>
      <c r="E80" s="212">
        <v>15</v>
      </c>
      <c r="F80" s="211">
        <f t="shared" si="3"/>
        <v>5220.45</v>
      </c>
      <c r="G80" s="211"/>
      <c r="H80" s="211"/>
      <c r="I80" s="211"/>
      <c r="J80" s="211">
        <f t="shared" si="4"/>
        <v>5220.45</v>
      </c>
      <c r="K80" s="211">
        <v>501.09348799999992</v>
      </c>
      <c r="L80" s="211"/>
      <c r="M80" s="211"/>
      <c r="N80" s="211"/>
      <c r="O80" s="211">
        <f>SUM(K80:N80)</f>
        <v>501.09348799999992</v>
      </c>
      <c r="P80" s="211">
        <f>J80-O80</f>
        <v>4719.3565120000003</v>
      </c>
      <c r="Q80" s="211"/>
      <c r="R80" s="211">
        <f>P80-Q80</f>
        <v>4719.3565120000003</v>
      </c>
      <c r="S80" s="213"/>
    </row>
    <row r="81" spans="2:19" ht="65.099999999999994" customHeight="1" x14ac:dyDescent="0.25">
      <c r="B81" s="178" t="s">
        <v>46</v>
      </c>
      <c r="C81" s="182" t="s">
        <v>293</v>
      </c>
      <c r="D81" s="211">
        <v>207.79</v>
      </c>
      <c r="E81" s="212">
        <v>15</v>
      </c>
      <c r="F81" s="211">
        <f t="shared" si="3"/>
        <v>3116.85</v>
      </c>
      <c r="G81" s="211"/>
      <c r="H81" s="211"/>
      <c r="I81" s="211"/>
      <c r="J81" s="211">
        <f t="shared" si="4"/>
        <v>3116.85</v>
      </c>
      <c r="K81" s="211">
        <v>92.611551999999989</v>
      </c>
      <c r="L81" s="211"/>
      <c r="M81" s="211"/>
      <c r="N81" s="211"/>
      <c r="O81" s="211">
        <f t="shared" ref="O81:O86" si="21">SUM(K81:N81)</f>
        <v>92.611551999999989</v>
      </c>
      <c r="P81" s="211">
        <f t="shared" ref="P81:P86" si="22">J81-O81</f>
        <v>3024.2384480000001</v>
      </c>
      <c r="Q81" s="211"/>
      <c r="R81" s="211">
        <f t="shared" ref="R81:R86" si="23">P81-Q81</f>
        <v>3024.2384480000001</v>
      </c>
      <c r="S81" s="213"/>
    </row>
    <row r="82" spans="2:19" ht="65.099999999999994" customHeight="1" x14ac:dyDescent="0.25">
      <c r="B82" s="178" t="s">
        <v>47</v>
      </c>
      <c r="C82" s="182" t="s">
        <v>528</v>
      </c>
      <c r="D82" s="211">
        <v>299.95999999999998</v>
      </c>
      <c r="E82" s="212">
        <v>15</v>
      </c>
      <c r="F82" s="211">
        <f t="shared" si="3"/>
        <v>4499.3999999999996</v>
      </c>
      <c r="G82" s="211"/>
      <c r="H82" s="211"/>
      <c r="I82" s="211"/>
      <c r="J82" s="211">
        <f t="shared" si="4"/>
        <v>4499.3999999999996</v>
      </c>
      <c r="K82" s="211">
        <v>380.48840000000001</v>
      </c>
      <c r="L82" s="211"/>
      <c r="M82" s="211"/>
      <c r="N82" s="211"/>
      <c r="O82" s="211">
        <f t="shared" si="21"/>
        <v>380.48840000000001</v>
      </c>
      <c r="P82" s="211">
        <f t="shared" si="22"/>
        <v>4118.9115999999995</v>
      </c>
      <c r="Q82" s="211"/>
      <c r="R82" s="211">
        <f t="shared" si="23"/>
        <v>4118.9115999999995</v>
      </c>
      <c r="S82" s="213"/>
    </row>
    <row r="83" spans="2:19" ht="65.099999999999994" customHeight="1" x14ac:dyDescent="0.25">
      <c r="B83" s="178" t="s">
        <v>167</v>
      </c>
      <c r="C83" s="182" t="s">
        <v>294</v>
      </c>
      <c r="D83" s="211">
        <v>207.79</v>
      </c>
      <c r="E83" s="212">
        <v>15</v>
      </c>
      <c r="F83" s="211">
        <f t="shared" si="3"/>
        <v>3116.85</v>
      </c>
      <c r="G83" s="211"/>
      <c r="H83" s="211"/>
      <c r="I83" s="211"/>
      <c r="J83" s="211">
        <f t="shared" si="4"/>
        <v>3116.85</v>
      </c>
      <c r="K83" s="211">
        <v>92.61</v>
      </c>
      <c r="L83" s="211">
        <f>F83*1.1875%</f>
        <v>37.012593750000001</v>
      </c>
      <c r="M83" s="211"/>
      <c r="N83" s="211">
        <f>F83*1%</f>
        <v>31.168499999999998</v>
      </c>
      <c r="O83" s="211">
        <f t="shared" si="21"/>
        <v>160.79109374999999</v>
      </c>
      <c r="P83" s="211">
        <f t="shared" si="22"/>
        <v>2956.0589062499998</v>
      </c>
      <c r="Q83" s="211"/>
      <c r="R83" s="211">
        <f t="shared" si="23"/>
        <v>2956.0589062499998</v>
      </c>
      <c r="S83" s="213"/>
    </row>
    <row r="84" spans="2:19" ht="65.099999999999994" customHeight="1" x14ac:dyDescent="0.25">
      <c r="B84" s="178" t="s">
        <v>48</v>
      </c>
      <c r="C84" s="182" t="s">
        <v>295</v>
      </c>
      <c r="D84" s="211">
        <v>180.72</v>
      </c>
      <c r="E84" s="212">
        <v>15</v>
      </c>
      <c r="F84" s="211">
        <f t="shared" si="3"/>
        <v>2710.8</v>
      </c>
      <c r="G84" s="211"/>
      <c r="H84" s="211"/>
      <c r="I84" s="211"/>
      <c r="J84" s="211">
        <f t="shared" si="4"/>
        <v>2710.8</v>
      </c>
      <c r="K84" s="211">
        <v>28.183312000000029</v>
      </c>
      <c r="L84" s="211" t="s">
        <v>427</v>
      </c>
      <c r="M84" s="211"/>
      <c r="N84" s="211">
        <f>F84*1%</f>
        <v>27.108000000000004</v>
      </c>
      <c r="O84" s="211">
        <f t="shared" si="21"/>
        <v>55.291312000000033</v>
      </c>
      <c r="P84" s="211">
        <f t="shared" si="22"/>
        <v>2655.5086880000003</v>
      </c>
      <c r="Q84" s="211"/>
      <c r="R84" s="211">
        <f t="shared" si="23"/>
        <v>2655.5086880000003</v>
      </c>
      <c r="S84" s="213"/>
    </row>
    <row r="85" spans="2:19" ht="65.099999999999994" customHeight="1" x14ac:dyDescent="0.25">
      <c r="B85" s="178" t="s">
        <v>168</v>
      </c>
      <c r="C85" s="182" t="s">
        <v>296</v>
      </c>
      <c r="D85" s="211">
        <v>273.95</v>
      </c>
      <c r="E85" s="212">
        <v>15</v>
      </c>
      <c r="F85" s="211">
        <f t="shared" si="3"/>
        <v>4109.25</v>
      </c>
      <c r="G85" s="211"/>
      <c r="H85" s="211"/>
      <c r="I85" s="211"/>
      <c r="J85" s="211">
        <f t="shared" si="4"/>
        <v>4109.25</v>
      </c>
      <c r="K85" s="211">
        <v>325.68467199999998</v>
      </c>
      <c r="L85" s="211">
        <f>F85*1.1875%</f>
        <v>48.797343750000003</v>
      </c>
      <c r="M85" s="211"/>
      <c r="N85" s="211">
        <f>F85*1%</f>
        <v>41.092500000000001</v>
      </c>
      <c r="O85" s="211">
        <f t="shared" si="21"/>
        <v>415.57451574999993</v>
      </c>
      <c r="P85" s="211">
        <f t="shared" si="22"/>
        <v>3693.67548425</v>
      </c>
      <c r="Q85" s="211"/>
      <c r="R85" s="211">
        <f t="shared" si="23"/>
        <v>3693.67548425</v>
      </c>
      <c r="S85" s="213"/>
    </row>
    <row r="86" spans="2:19" ht="65.099999999999994" customHeight="1" x14ac:dyDescent="0.25">
      <c r="B86" s="178" t="s">
        <v>168</v>
      </c>
      <c r="C86" s="182" t="s">
        <v>524</v>
      </c>
      <c r="D86" s="211">
        <v>175.86</v>
      </c>
      <c r="E86" s="212">
        <v>15</v>
      </c>
      <c r="F86" s="211">
        <f t="shared" si="3"/>
        <v>2637.9</v>
      </c>
      <c r="G86" s="211"/>
      <c r="H86" s="211"/>
      <c r="I86" s="211"/>
      <c r="J86" s="211">
        <f t="shared" si="4"/>
        <v>2637.9</v>
      </c>
      <c r="K86" s="211">
        <v>20.251791999999995</v>
      </c>
      <c r="L86" s="211">
        <f>F86*1.1875%</f>
        <v>31.325062500000001</v>
      </c>
      <c r="M86" s="211"/>
      <c r="N86" s="211">
        <f>F86*1%</f>
        <v>26.379000000000001</v>
      </c>
      <c r="O86" s="211">
        <f t="shared" si="21"/>
        <v>77.955854500000001</v>
      </c>
      <c r="P86" s="211">
        <f t="shared" si="22"/>
        <v>2559.9441455000001</v>
      </c>
      <c r="Q86" s="211"/>
      <c r="R86" s="211">
        <f t="shared" si="23"/>
        <v>2559.9441455000001</v>
      </c>
      <c r="S86" s="213"/>
    </row>
    <row r="87" spans="2:19" ht="65.099999999999994" customHeight="1" x14ac:dyDescent="0.3">
      <c r="B87" s="179"/>
      <c r="C87" s="175"/>
      <c r="D87" s="199"/>
      <c r="E87" s="200"/>
      <c r="F87" s="214">
        <f>SUM(F80:F86)</f>
        <v>25411.5</v>
      </c>
      <c r="G87" s="214">
        <f t="shared" ref="G87:R87" si="24">SUM(G80:G86)</f>
        <v>0</v>
      </c>
      <c r="H87" s="214">
        <f t="shared" si="24"/>
        <v>0</v>
      </c>
      <c r="I87" s="214">
        <f t="shared" si="24"/>
        <v>0</v>
      </c>
      <c r="J87" s="214">
        <f t="shared" si="24"/>
        <v>25411.5</v>
      </c>
      <c r="K87" s="214">
        <f t="shared" si="24"/>
        <v>1440.9232160000001</v>
      </c>
      <c r="L87" s="214">
        <f t="shared" si="24"/>
        <v>117.13500000000001</v>
      </c>
      <c r="M87" s="214">
        <f t="shared" si="24"/>
        <v>0</v>
      </c>
      <c r="N87" s="214">
        <f t="shared" si="24"/>
        <v>125.748</v>
      </c>
      <c r="O87" s="214">
        <f t="shared" si="24"/>
        <v>1683.8062159999999</v>
      </c>
      <c r="P87" s="214">
        <f t="shared" si="24"/>
        <v>23727.693784000003</v>
      </c>
      <c r="Q87" s="214">
        <f t="shared" si="24"/>
        <v>0</v>
      </c>
      <c r="R87" s="214">
        <f t="shared" si="24"/>
        <v>23727.693784000003</v>
      </c>
      <c r="S87" s="210"/>
    </row>
    <row r="88" spans="2:19" ht="32.25" customHeight="1" thickBot="1" x14ac:dyDescent="0.3">
      <c r="B88" s="179"/>
      <c r="C88" s="175"/>
      <c r="D88" s="199"/>
      <c r="E88" s="200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210"/>
    </row>
    <row r="89" spans="2:19" ht="65.099999999999994" customHeight="1" thickBot="1" x14ac:dyDescent="0.3">
      <c r="B89" s="189" t="s">
        <v>220</v>
      </c>
      <c r="C89" s="175"/>
      <c r="D89" s="199"/>
      <c r="E89" s="200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210"/>
    </row>
    <row r="90" spans="2:19" ht="65.099999999999994" customHeight="1" x14ac:dyDescent="0.25">
      <c r="B90" s="176" t="s">
        <v>169</v>
      </c>
      <c r="C90" s="182" t="s">
        <v>390</v>
      </c>
      <c r="D90" s="211">
        <v>273.02999999999997</v>
      </c>
      <c r="E90" s="212">
        <v>15</v>
      </c>
      <c r="F90" s="211">
        <f t="shared" si="3"/>
        <v>4095.45</v>
      </c>
      <c r="G90" s="211"/>
      <c r="H90" s="211"/>
      <c r="I90" s="211"/>
      <c r="J90" s="211">
        <f t="shared" si="4"/>
        <v>4095.45</v>
      </c>
      <c r="K90" s="211">
        <v>324.18323199999998</v>
      </c>
      <c r="L90" s="211"/>
      <c r="M90" s="211"/>
      <c r="N90" s="211"/>
      <c r="O90" s="211">
        <f>SUM(K90:N90)</f>
        <v>324.18323199999998</v>
      </c>
      <c r="P90" s="211">
        <f>J90-O90</f>
        <v>3771.266768</v>
      </c>
      <c r="Q90" s="211"/>
      <c r="R90" s="211">
        <f>P90-Q90</f>
        <v>3771.266768</v>
      </c>
      <c r="S90" s="213"/>
    </row>
    <row r="91" spans="2:19" ht="65.099999999999994" customHeight="1" x14ac:dyDescent="0.3">
      <c r="B91" s="179"/>
      <c r="C91" s="175"/>
      <c r="D91" s="199"/>
      <c r="E91" s="200"/>
      <c r="F91" s="214">
        <f>SUM(F90)</f>
        <v>4095.45</v>
      </c>
      <c r="G91" s="214">
        <f t="shared" ref="G91:R91" si="25">SUM(G90)</f>
        <v>0</v>
      </c>
      <c r="H91" s="214">
        <f t="shared" si="25"/>
        <v>0</v>
      </c>
      <c r="I91" s="214">
        <f t="shared" si="25"/>
        <v>0</v>
      </c>
      <c r="J91" s="214">
        <f t="shared" si="25"/>
        <v>4095.45</v>
      </c>
      <c r="K91" s="214">
        <f t="shared" si="25"/>
        <v>324.18323199999998</v>
      </c>
      <c r="L91" s="214">
        <f t="shared" si="25"/>
        <v>0</v>
      </c>
      <c r="M91" s="214">
        <f t="shared" si="25"/>
        <v>0</v>
      </c>
      <c r="N91" s="214">
        <f t="shared" si="25"/>
        <v>0</v>
      </c>
      <c r="O91" s="214">
        <f t="shared" si="25"/>
        <v>324.18323199999998</v>
      </c>
      <c r="P91" s="214">
        <f t="shared" si="25"/>
        <v>3771.266768</v>
      </c>
      <c r="Q91" s="214">
        <f t="shared" si="25"/>
        <v>0</v>
      </c>
      <c r="R91" s="214">
        <f t="shared" si="25"/>
        <v>3771.266768</v>
      </c>
      <c r="S91" s="210"/>
    </row>
    <row r="92" spans="2:19" ht="36.75" customHeight="1" thickBot="1" x14ac:dyDescent="0.3">
      <c r="B92" s="179"/>
      <c r="C92" s="175"/>
      <c r="D92" s="199"/>
      <c r="E92" s="200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210"/>
    </row>
    <row r="93" spans="2:19" ht="65.099999999999994" customHeight="1" thickBot="1" x14ac:dyDescent="0.3">
      <c r="B93" s="189" t="s">
        <v>49</v>
      </c>
      <c r="C93" s="175"/>
      <c r="D93" s="199"/>
      <c r="E93" s="200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210"/>
    </row>
    <row r="94" spans="2:19" ht="65.099999999999994" customHeight="1" x14ac:dyDescent="0.25">
      <c r="B94" s="176" t="s">
        <v>50</v>
      </c>
      <c r="C94" s="182" t="s">
        <v>297</v>
      </c>
      <c r="D94" s="211">
        <v>337.46</v>
      </c>
      <c r="E94" s="212">
        <v>15</v>
      </c>
      <c r="F94" s="211">
        <f t="shared" si="3"/>
        <v>5061.8999999999996</v>
      </c>
      <c r="G94" s="211"/>
      <c r="H94" s="211"/>
      <c r="I94" s="211"/>
      <c r="J94" s="211">
        <f t="shared" si="4"/>
        <v>5061.8999999999996</v>
      </c>
      <c r="K94" s="211">
        <v>472.68132799999989</v>
      </c>
      <c r="L94" s="211">
        <f>F94*1.1875%</f>
        <v>60.110062499999998</v>
      </c>
      <c r="M94" s="211"/>
      <c r="N94" s="211"/>
      <c r="O94" s="211">
        <f>SUM(K94:N94)</f>
        <v>532.79139049999992</v>
      </c>
      <c r="P94" s="211">
        <f>J94-O94</f>
        <v>4529.1086095000001</v>
      </c>
      <c r="Q94" s="211"/>
      <c r="R94" s="211">
        <f>P94-Q94</f>
        <v>4529.1086095000001</v>
      </c>
      <c r="S94" s="213"/>
    </row>
    <row r="95" spans="2:19" ht="65.099999999999994" customHeight="1" x14ac:dyDescent="0.3">
      <c r="B95" s="179"/>
      <c r="C95" s="175"/>
      <c r="D95" s="199"/>
      <c r="E95" s="200"/>
      <c r="F95" s="214">
        <f>SUM(F100)</f>
        <v>11565.75</v>
      </c>
      <c r="G95" s="214">
        <f t="shared" ref="G95:R95" si="26">SUM(G94)</f>
        <v>0</v>
      </c>
      <c r="H95" s="214">
        <f t="shared" si="26"/>
        <v>0</v>
      </c>
      <c r="I95" s="214">
        <f t="shared" si="26"/>
        <v>0</v>
      </c>
      <c r="J95" s="214">
        <f t="shared" si="26"/>
        <v>5061.8999999999996</v>
      </c>
      <c r="K95" s="214">
        <f t="shared" si="26"/>
        <v>472.68132799999989</v>
      </c>
      <c r="L95" s="214">
        <f t="shared" si="26"/>
        <v>60.110062499999998</v>
      </c>
      <c r="M95" s="214">
        <f t="shared" si="26"/>
        <v>0</v>
      </c>
      <c r="N95" s="214">
        <f t="shared" si="26"/>
        <v>0</v>
      </c>
      <c r="O95" s="214">
        <f t="shared" si="26"/>
        <v>532.79139049999992</v>
      </c>
      <c r="P95" s="214">
        <f t="shared" si="26"/>
        <v>4529.1086095000001</v>
      </c>
      <c r="Q95" s="214">
        <f t="shared" si="26"/>
        <v>0</v>
      </c>
      <c r="R95" s="214">
        <f t="shared" si="26"/>
        <v>4529.1086095000001</v>
      </c>
      <c r="S95" s="210"/>
    </row>
    <row r="96" spans="2:19" ht="39" customHeight="1" thickBot="1" x14ac:dyDescent="0.3">
      <c r="B96" s="179"/>
      <c r="C96" s="175"/>
      <c r="D96" s="199"/>
      <c r="E96" s="200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210"/>
    </row>
    <row r="97" spans="1:20" ht="65.099999999999994" customHeight="1" thickBot="1" x14ac:dyDescent="0.3">
      <c r="B97" s="189" t="s">
        <v>51</v>
      </c>
      <c r="C97" s="175"/>
      <c r="D97" s="199"/>
      <c r="E97" s="200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210"/>
    </row>
    <row r="98" spans="1:20" ht="65.099999999999994" customHeight="1" x14ac:dyDescent="0.25">
      <c r="B98" s="176" t="s">
        <v>52</v>
      </c>
      <c r="C98" s="182" t="s">
        <v>298</v>
      </c>
      <c r="D98" s="211">
        <v>423.02</v>
      </c>
      <c r="E98" s="212">
        <v>15</v>
      </c>
      <c r="F98" s="211">
        <f>D98*E98</f>
        <v>6345.2999999999993</v>
      </c>
      <c r="G98" s="211"/>
      <c r="H98" s="211"/>
      <c r="I98" s="211"/>
      <c r="J98" s="211">
        <f>SUM(F98:I98)</f>
        <v>6345.2999999999993</v>
      </c>
      <c r="K98" s="211">
        <v>717.18170399999985</v>
      </c>
      <c r="L98" s="211"/>
      <c r="M98" s="211"/>
      <c r="N98" s="211"/>
      <c r="O98" s="211">
        <f>SUM(K98:N98)</f>
        <v>717.18170399999985</v>
      </c>
      <c r="P98" s="211">
        <f>J98-O98</f>
        <v>5628.1182959999996</v>
      </c>
      <c r="Q98" s="211"/>
      <c r="R98" s="211">
        <f>P98-Q98</f>
        <v>5628.1182959999996</v>
      </c>
      <c r="S98" s="213"/>
    </row>
    <row r="99" spans="1:20" ht="65.099999999999994" customHeight="1" x14ac:dyDescent="0.25">
      <c r="B99" s="178" t="s">
        <v>170</v>
      </c>
      <c r="C99" s="182" t="s">
        <v>299</v>
      </c>
      <c r="D99" s="211">
        <v>348.03</v>
      </c>
      <c r="E99" s="212">
        <v>15</v>
      </c>
      <c r="F99" s="211">
        <f>D99*E99</f>
        <v>5220.45</v>
      </c>
      <c r="G99" s="211"/>
      <c r="H99" s="211"/>
      <c r="I99" s="211"/>
      <c r="J99" s="211">
        <f>SUM(F99:I99)</f>
        <v>5220.45</v>
      </c>
      <c r="K99" s="211">
        <v>554.85348799999986</v>
      </c>
      <c r="L99" s="211"/>
      <c r="M99" s="211"/>
      <c r="N99" s="211"/>
      <c r="O99" s="211">
        <f>SUM(K99:N99)</f>
        <v>554.85348799999986</v>
      </c>
      <c r="P99" s="211">
        <f>J99-O99</f>
        <v>4665.5965120000001</v>
      </c>
      <c r="Q99" s="211"/>
      <c r="R99" s="211">
        <f>P99-Q99</f>
        <v>4665.5965120000001</v>
      </c>
      <c r="S99" s="213"/>
    </row>
    <row r="100" spans="1:20" ht="65.099999999999994" customHeight="1" thickBot="1" x14ac:dyDescent="0.35">
      <c r="B100" s="179"/>
      <c r="C100" s="175"/>
      <c r="D100" s="199"/>
      <c r="E100" s="200"/>
      <c r="F100" s="214">
        <f>SUM(F98:F99)</f>
        <v>11565.75</v>
      </c>
      <c r="G100" s="214">
        <f t="shared" ref="G100:R100" si="27">SUM(G98:G99)</f>
        <v>0</v>
      </c>
      <c r="H100" s="214">
        <f t="shared" si="27"/>
        <v>0</v>
      </c>
      <c r="I100" s="214">
        <f t="shared" si="27"/>
        <v>0</v>
      </c>
      <c r="J100" s="214">
        <f t="shared" si="27"/>
        <v>11565.75</v>
      </c>
      <c r="K100" s="214">
        <f t="shared" si="27"/>
        <v>1272.0351919999998</v>
      </c>
      <c r="L100" s="214">
        <f t="shared" si="27"/>
        <v>0</v>
      </c>
      <c r="M100" s="214">
        <f t="shared" si="27"/>
        <v>0</v>
      </c>
      <c r="N100" s="214">
        <f t="shared" si="27"/>
        <v>0</v>
      </c>
      <c r="O100" s="214">
        <f t="shared" si="27"/>
        <v>1272.0351919999998</v>
      </c>
      <c r="P100" s="214">
        <f t="shared" si="27"/>
        <v>10293.714808000001</v>
      </c>
      <c r="Q100" s="214">
        <f t="shared" si="27"/>
        <v>0</v>
      </c>
      <c r="R100" s="214">
        <f t="shared" si="27"/>
        <v>10293.714808000001</v>
      </c>
      <c r="S100" s="210"/>
    </row>
    <row r="101" spans="1:20" s="218" customFormat="1" ht="65.099999999999994" customHeight="1" thickBot="1" x14ac:dyDescent="0.3">
      <c r="A101" s="217"/>
      <c r="B101" s="189" t="s">
        <v>53</v>
      </c>
      <c r="C101" s="175"/>
      <c r="D101" s="199"/>
      <c r="E101" s="200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210"/>
      <c r="T101" s="217"/>
    </row>
    <row r="102" spans="1:20" s="218" customFormat="1" ht="65.099999999999994" customHeight="1" thickBot="1" x14ac:dyDescent="0.3">
      <c r="A102" s="217"/>
      <c r="B102" s="190"/>
      <c r="C102" s="175"/>
      <c r="D102" s="199"/>
      <c r="E102" s="200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210"/>
      <c r="T102" s="217"/>
    </row>
    <row r="103" spans="1:20" s="218" customFormat="1" ht="65.099999999999994" customHeight="1" thickBot="1" x14ac:dyDescent="0.3">
      <c r="A103" s="217"/>
      <c r="B103" s="189" t="s">
        <v>54</v>
      </c>
      <c r="C103" s="175"/>
      <c r="D103" s="199"/>
      <c r="E103" s="200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210"/>
      <c r="T103" s="217"/>
    </row>
    <row r="104" spans="1:20" ht="65.099999999999994" customHeight="1" x14ac:dyDescent="0.25">
      <c r="B104" s="184" t="s">
        <v>55</v>
      </c>
      <c r="C104" s="182" t="s">
        <v>300</v>
      </c>
      <c r="D104" s="211">
        <v>164.98</v>
      </c>
      <c r="E104" s="212">
        <v>15</v>
      </c>
      <c r="F104" s="211">
        <f>D104*E104</f>
        <v>2474.6999999999998</v>
      </c>
      <c r="G104" s="211"/>
      <c r="H104" s="211"/>
      <c r="I104" s="211">
        <v>12.504368000000028</v>
      </c>
      <c r="J104" s="211">
        <f>SUM(F104:I104)</f>
        <v>2487.2043679999997</v>
      </c>
      <c r="K104" s="211"/>
      <c r="L104" s="211"/>
      <c r="M104" s="211"/>
      <c r="N104" s="211"/>
      <c r="O104" s="211">
        <f>SUM(K104:N104)</f>
        <v>0</v>
      </c>
      <c r="P104" s="211">
        <f>J104-O104</f>
        <v>2487.2043679999997</v>
      </c>
      <c r="Q104" s="211"/>
      <c r="R104" s="211">
        <f>P104-Q104</f>
        <v>2487.2043679999997</v>
      </c>
      <c r="S104" s="213"/>
    </row>
    <row r="105" spans="1:20" ht="65.099999999999994" customHeight="1" x14ac:dyDescent="0.25">
      <c r="B105" s="185" t="s">
        <v>162</v>
      </c>
      <c r="C105" s="182" t="s">
        <v>301</v>
      </c>
      <c r="D105" s="211">
        <v>108.16</v>
      </c>
      <c r="E105" s="212">
        <v>15</v>
      </c>
      <c r="F105" s="211">
        <f>D105*E105</f>
        <v>1622.3999999999999</v>
      </c>
      <c r="G105" s="211"/>
      <c r="H105" s="211"/>
      <c r="I105" s="211">
        <v>109.58584</v>
      </c>
      <c r="J105" s="211">
        <f>SUM(F105:I105)</f>
        <v>1731.9858399999998</v>
      </c>
      <c r="K105" s="211"/>
      <c r="L105" s="211"/>
      <c r="M105" s="211"/>
      <c r="N105" s="211"/>
      <c r="O105" s="211">
        <f>SUM(K105:N105)</f>
        <v>0</v>
      </c>
      <c r="P105" s="211">
        <f>J105-O105</f>
        <v>1731.9858399999998</v>
      </c>
      <c r="Q105" s="211"/>
      <c r="R105" s="211">
        <f>P105-Q105</f>
        <v>1731.9858399999998</v>
      </c>
      <c r="S105" s="213"/>
    </row>
    <row r="106" spans="1:20" ht="65.099999999999994" customHeight="1" x14ac:dyDescent="0.25">
      <c r="B106" s="185" t="s">
        <v>56</v>
      </c>
      <c r="C106" s="182" t="s">
        <v>302</v>
      </c>
      <c r="D106" s="211">
        <v>100.86</v>
      </c>
      <c r="E106" s="212">
        <v>15</v>
      </c>
      <c r="F106" s="211">
        <f>D106*E106</f>
        <v>1512.9</v>
      </c>
      <c r="G106" s="211"/>
      <c r="H106" s="211"/>
      <c r="I106" s="211">
        <v>116.59383999999999</v>
      </c>
      <c r="J106" s="211">
        <f>SUM(F106:I106)</f>
        <v>1629.4938400000001</v>
      </c>
      <c r="K106" s="211"/>
      <c r="L106" s="211"/>
      <c r="M106" s="211"/>
      <c r="N106" s="211"/>
      <c r="O106" s="211">
        <f>SUM(K106:N106)</f>
        <v>0</v>
      </c>
      <c r="P106" s="211">
        <f>J106-O106</f>
        <v>1629.4938400000001</v>
      </c>
      <c r="Q106" s="211"/>
      <c r="R106" s="211">
        <f>P106-Q106</f>
        <v>1629.4938400000001</v>
      </c>
      <c r="S106" s="213"/>
    </row>
    <row r="107" spans="1:20" ht="65.099999999999994" customHeight="1" x14ac:dyDescent="0.25">
      <c r="B107" s="185" t="s">
        <v>57</v>
      </c>
      <c r="C107" s="182" t="s">
        <v>303</v>
      </c>
      <c r="D107" s="211">
        <v>86.37</v>
      </c>
      <c r="E107" s="212">
        <v>15</v>
      </c>
      <c r="F107" s="211">
        <f>D107*E107</f>
        <v>1295.5500000000002</v>
      </c>
      <c r="G107" s="211"/>
      <c r="H107" s="211"/>
      <c r="I107" s="211">
        <v>130.50423999999998</v>
      </c>
      <c r="J107" s="211">
        <f>SUM(F107:I107)</f>
        <v>1426.0542400000002</v>
      </c>
      <c r="K107" s="211"/>
      <c r="L107" s="211"/>
      <c r="M107" s="211"/>
      <c r="N107" s="211"/>
      <c r="O107" s="211">
        <f>SUM(K107:N107)</f>
        <v>0</v>
      </c>
      <c r="P107" s="211">
        <f>J107-O107</f>
        <v>1426.0542400000002</v>
      </c>
      <c r="Q107" s="211"/>
      <c r="R107" s="211">
        <f>P107-Q107</f>
        <v>1426.0542400000002</v>
      </c>
      <c r="S107" s="213"/>
    </row>
    <row r="108" spans="1:20" ht="65.099999999999994" customHeight="1" x14ac:dyDescent="0.3">
      <c r="B108" s="191"/>
      <c r="C108" s="175"/>
      <c r="D108" s="199"/>
      <c r="E108" s="200"/>
      <c r="F108" s="214">
        <f>SUM(F104:F107)</f>
        <v>6905.55</v>
      </c>
      <c r="G108" s="214">
        <f t="shared" ref="G108:R108" si="28">SUM(G104:G107)</f>
        <v>0</v>
      </c>
      <c r="H108" s="214">
        <f t="shared" si="28"/>
        <v>0</v>
      </c>
      <c r="I108" s="214">
        <f t="shared" si="28"/>
        <v>369.188288</v>
      </c>
      <c r="J108" s="214">
        <f t="shared" si="28"/>
        <v>7274.7382880000005</v>
      </c>
      <c r="K108" s="214">
        <f t="shared" si="28"/>
        <v>0</v>
      </c>
      <c r="L108" s="214">
        <f t="shared" si="28"/>
        <v>0</v>
      </c>
      <c r="M108" s="214">
        <f t="shared" si="28"/>
        <v>0</v>
      </c>
      <c r="N108" s="214">
        <f t="shared" si="28"/>
        <v>0</v>
      </c>
      <c r="O108" s="214">
        <f t="shared" si="28"/>
        <v>0</v>
      </c>
      <c r="P108" s="214">
        <f t="shared" si="28"/>
        <v>7274.7382880000005</v>
      </c>
      <c r="Q108" s="214">
        <f t="shared" si="28"/>
        <v>0</v>
      </c>
      <c r="R108" s="214">
        <f t="shared" si="28"/>
        <v>7274.7382880000005</v>
      </c>
      <c r="S108" s="210"/>
    </row>
    <row r="109" spans="1:20" ht="65.099999999999994" customHeight="1" thickBot="1" x14ac:dyDescent="0.3">
      <c r="B109" s="191"/>
      <c r="C109" s="175"/>
      <c r="D109" s="199"/>
      <c r="E109" s="200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210"/>
    </row>
    <row r="110" spans="1:20" ht="65.099999999999994" customHeight="1" thickBot="1" x14ac:dyDescent="0.3">
      <c r="B110" s="189" t="s">
        <v>304</v>
      </c>
      <c r="C110" s="175"/>
      <c r="D110" s="199"/>
      <c r="E110" s="200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210"/>
    </row>
    <row r="111" spans="1:20" ht="65.099999999999994" customHeight="1" x14ac:dyDescent="0.25">
      <c r="B111" s="184" t="s">
        <v>515</v>
      </c>
      <c r="C111" s="182"/>
      <c r="D111" s="211">
        <v>164.98</v>
      </c>
      <c r="E111" s="212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>
        <f>SUM(K111:N111)</f>
        <v>0</v>
      </c>
      <c r="P111" s="211">
        <f>J111-O111</f>
        <v>0</v>
      </c>
      <c r="Q111" s="211"/>
      <c r="R111" s="211">
        <f>P111-Q111</f>
        <v>0</v>
      </c>
      <c r="S111" s="213"/>
    </row>
    <row r="112" spans="1:20" ht="65.099999999999994" customHeight="1" x14ac:dyDescent="0.25">
      <c r="B112" s="185" t="s">
        <v>58</v>
      </c>
      <c r="C112" s="182" t="s">
        <v>305</v>
      </c>
      <c r="D112" s="211">
        <v>144.52000000000001</v>
      </c>
      <c r="E112" s="212">
        <v>15</v>
      </c>
      <c r="F112" s="211">
        <f>D112*E112</f>
        <v>2167.8000000000002</v>
      </c>
      <c r="G112" s="211"/>
      <c r="H112" s="211"/>
      <c r="I112" s="211">
        <v>62.680239999999984</v>
      </c>
      <c r="J112" s="211">
        <f>SUM(F112:I112)</f>
        <v>2230.4802400000003</v>
      </c>
      <c r="K112" s="211"/>
      <c r="L112" s="211"/>
      <c r="M112" s="211"/>
      <c r="N112" s="211">
        <f>F112*1%</f>
        <v>21.678000000000001</v>
      </c>
      <c r="O112" s="211">
        <f>SUM(K112:N112)</f>
        <v>21.678000000000001</v>
      </c>
      <c r="P112" s="211">
        <f>J112-O112</f>
        <v>2208.8022400000004</v>
      </c>
      <c r="Q112" s="211"/>
      <c r="R112" s="211">
        <f>P112-Q112</f>
        <v>2208.8022400000004</v>
      </c>
      <c r="S112" s="213"/>
    </row>
    <row r="113" spans="2:19" ht="65.099999999999994" customHeight="1" x14ac:dyDescent="0.25">
      <c r="B113" s="185" t="s">
        <v>59</v>
      </c>
      <c r="C113" s="182" t="s">
        <v>509</v>
      </c>
      <c r="D113" s="211">
        <v>162.06</v>
      </c>
      <c r="E113" s="212">
        <v>15</v>
      </c>
      <c r="F113" s="211">
        <f t="shared" ref="F113:F114" si="29">D113*E113</f>
        <v>2430.9</v>
      </c>
      <c r="G113" s="211"/>
      <c r="H113" s="211"/>
      <c r="I113" s="211">
        <v>17.27</v>
      </c>
      <c r="J113" s="211">
        <f>SUM(F113:I113)</f>
        <v>2448.17</v>
      </c>
      <c r="K113" s="211"/>
      <c r="L113" s="211"/>
      <c r="M113" s="211"/>
      <c r="N113" s="211" t="s">
        <v>427</v>
      </c>
      <c r="O113" s="211">
        <f>SUM(K113:N113)</f>
        <v>0</v>
      </c>
      <c r="P113" s="211">
        <f>J113-O113</f>
        <v>2448.17</v>
      </c>
      <c r="Q113" s="211"/>
      <c r="R113" s="211">
        <f>P113-Q113</f>
        <v>2448.17</v>
      </c>
      <c r="S113" s="213"/>
    </row>
    <row r="114" spans="2:19" ht="65.099999999999994" customHeight="1" x14ac:dyDescent="0.25">
      <c r="B114" s="178" t="s">
        <v>60</v>
      </c>
      <c r="C114" s="182" t="s">
        <v>306</v>
      </c>
      <c r="D114" s="211">
        <v>198.78</v>
      </c>
      <c r="E114" s="212">
        <v>15</v>
      </c>
      <c r="F114" s="211">
        <f t="shared" si="29"/>
        <v>2981.7</v>
      </c>
      <c r="G114" s="211"/>
      <c r="H114" s="211"/>
      <c r="I114" s="211"/>
      <c r="J114" s="211">
        <f>SUM(F114:I114)</f>
        <v>2981.7</v>
      </c>
      <c r="K114" s="211">
        <v>57.657231999999993</v>
      </c>
      <c r="L114" s="211">
        <f>F114*1.1875%</f>
        <v>35.407687500000002</v>
      </c>
      <c r="M114" s="211"/>
      <c r="N114" s="211">
        <f>F114*1%</f>
        <v>29.817</v>
      </c>
      <c r="O114" s="211">
        <f>SUM(K114:N114)</f>
        <v>122.88191950000001</v>
      </c>
      <c r="P114" s="211">
        <f>J114-O114</f>
        <v>2858.8180804999997</v>
      </c>
      <c r="Q114" s="211"/>
      <c r="R114" s="211">
        <f>P114-Q114</f>
        <v>2858.8180804999997</v>
      </c>
      <c r="S114" s="213"/>
    </row>
    <row r="115" spans="2:19" ht="65.099999999999994" customHeight="1" x14ac:dyDescent="0.3">
      <c r="B115" s="179"/>
      <c r="C115" s="175"/>
      <c r="D115" s="199"/>
      <c r="E115" s="200"/>
      <c r="F115" s="214">
        <f>SUM(F111:F114)</f>
        <v>7580.4000000000005</v>
      </c>
      <c r="G115" s="214">
        <f t="shared" ref="G115:R115" si="30">SUM(G111:G114)</f>
        <v>0</v>
      </c>
      <c r="H115" s="214">
        <f t="shared" si="30"/>
        <v>0</v>
      </c>
      <c r="I115" s="214">
        <f t="shared" si="30"/>
        <v>79.95023999999998</v>
      </c>
      <c r="J115" s="214">
        <f t="shared" si="30"/>
        <v>7660.3502400000007</v>
      </c>
      <c r="K115" s="214">
        <f t="shared" si="30"/>
        <v>57.657231999999993</v>
      </c>
      <c r="L115" s="214">
        <f t="shared" si="30"/>
        <v>35.407687500000002</v>
      </c>
      <c r="M115" s="214">
        <f t="shared" si="30"/>
        <v>0</v>
      </c>
      <c r="N115" s="214">
        <f t="shared" si="30"/>
        <v>51.495000000000005</v>
      </c>
      <c r="O115" s="214">
        <f t="shared" si="30"/>
        <v>144.55991950000001</v>
      </c>
      <c r="P115" s="214">
        <f t="shared" si="30"/>
        <v>7515.7903205000002</v>
      </c>
      <c r="Q115" s="214">
        <f t="shared" si="30"/>
        <v>0</v>
      </c>
      <c r="R115" s="214">
        <f t="shared" si="30"/>
        <v>7515.7903205000002</v>
      </c>
      <c r="S115" s="210"/>
    </row>
    <row r="116" spans="2:19" ht="65.099999999999994" customHeight="1" thickBot="1" x14ac:dyDescent="0.3">
      <c r="B116" s="179"/>
      <c r="C116" s="175"/>
      <c r="D116" s="199"/>
      <c r="E116" s="200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210"/>
    </row>
    <row r="117" spans="2:19" ht="65.099999999999994" customHeight="1" thickBot="1" x14ac:dyDescent="0.3">
      <c r="B117" s="189" t="s">
        <v>61</v>
      </c>
      <c r="C117" s="175"/>
      <c r="D117" s="199"/>
      <c r="E117" s="200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210"/>
    </row>
    <row r="118" spans="2:19" ht="65.099999999999994" customHeight="1" x14ac:dyDescent="0.25">
      <c r="B118" s="176" t="s">
        <v>171</v>
      </c>
      <c r="C118" s="182" t="s">
        <v>307</v>
      </c>
      <c r="D118" s="211">
        <v>707.98</v>
      </c>
      <c r="E118" s="212">
        <v>15</v>
      </c>
      <c r="F118" s="211">
        <f>D118*E118</f>
        <v>10619.7</v>
      </c>
      <c r="G118" s="211"/>
      <c r="H118" s="211"/>
      <c r="I118" s="211"/>
      <c r="J118" s="211">
        <f>SUM(F118:I118)</f>
        <v>10619.7</v>
      </c>
      <c r="K118" s="211">
        <v>1630.1935440000002</v>
      </c>
      <c r="L118" s="211"/>
      <c r="M118" s="211"/>
      <c r="N118" s="211"/>
      <c r="O118" s="211">
        <f>SUM(K118:N118)</f>
        <v>1630.1935440000002</v>
      </c>
      <c r="P118" s="211">
        <f>J118-O118</f>
        <v>8989.506456000001</v>
      </c>
      <c r="Q118" s="211"/>
      <c r="R118" s="211">
        <f>P118-Q118</f>
        <v>8989.506456000001</v>
      </c>
      <c r="S118" s="213"/>
    </row>
    <row r="119" spans="2:19" ht="65.099999999999994" customHeight="1" x14ac:dyDescent="0.25">
      <c r="B119" s="178" t="s">
        <v>172</v>
      </c>
      <c r="C119" s="182" t="s">
        <v>308</v>
      </c>
      <c r="D119" s="211">
        <v>571.51</v>
      </c>
      <c r="E119" s="212">
        <v>15</v>
      </c>
      <c r="F119" s="211">
        <f>D119*E119</f>
        <v>8572.65</v>
      </c>
      <c r="G119" s="211"/>
      <c r="H119" s="211"/>
      <c r="I119" s="211"/>
      <c r="J119" s="211">
        <f>SUM(F119:I119)</f>
        <v>8572.65</v>
      </c>
      <c r="K119" s="211">
        <v>1192.9436639999999</v>
      </c>
      <c r="L119" s="211">
        <f>F119*1.1875%</f>
        <v>101.80021875</v>
      </c>
      <c r="M119" s="211"/>
      <c r="N119" s="211">
        <f>F119*1%</f>
        <v>85.726500000000001</v>
      </c>
      <c r="O119" s="211">
        <f>SUM(K119:N119)</f>
        <v>1380.47038275</v>
      </c>
      <c r="P119" s="211">
        <f>J119-O119</f>
        <v>7192.1796172499999</v>
      </c>
      <c r="Q119" s="211"/>
      <c r="R119" s="211">
        <f>P119-Q119</f>
        <v>7192.1796172499999</v>
      </c>
      <c r="S119" s="213"/>
    </row>
    <row r="120" spans="2:19" ht="65.099999999999994" customHeight="1" x14ac:dyDescent="0.25">
      <c r="B120" s="178" t="s">
        <v>62</v>
      </c>
      <c r="C120" s="182" t="s">
        <v>309</v>
      </c>
      <c r="D120" s="211">
        <v>403.87</v>
      </c>
      <c r="E120" s="212">
        <v>15</v>
      </c>
      <c r="F120" s="211">
        <f>D120*E120</f>
        <v>6058.05</v>
      </c>
      <c r="G120" s="211"/>
      <c r="H120" s="211"/>
      <c r="I120" s="211"/>
      <c r="J120" s="211">
        <f>SUM(F120:I120)</f>
        <v>6058.05</v>
      </c>
      <c r="K120" s="211">
        <v>655.82510400000001</v>
      </c>
      <c r="L120" s="211">
        <f>F120*1.1875%</f>
        <v>71.939343750000006</v>
      </c>
      <c r="M120" s="211"/>
      <c r="N120" s="211">
        <f>F120*1%</f>
        <v>60.580500000000001</v>
      </c>
      <c r="O120" s="211">
        <f>SUM(K120:N120)</f>
        <v>788.34494775000007</v>
      </c>
      <c r="P120" s="211">
        <f>J120-O120</f>
        <v>5269.7050522500003</v>
      </c>
      <c r="Q120" s="211"/>
      <c r="R120" s="211">
        <f>P120-Q120</f>
        <v>5269.7050522500003</v>
      </c>
      <c r="S120" s="213"/>
    </row>
    <row r="121" spans="2:19" ht="65.099999999999994" customHeight="1" x14ac:dyDescent="0.3">
      <c r="B121" s="179"/>
      <c r="C121" s="175"/>
      <c r="D121" s="199"/>
      <c r="E121" s="200"/>
      <c r="F121" s="214">
        <f>SUM(F118:F120)</f>
        <v>25250.399999999998</v>
      </c>
      <c r="G121" s="214">
        <f t="shared" ref="G121:R121" si="31">SUM(G118:G120)</f>
        <v>0</v>
      </c>
      <c r="H121" s="214">
        <f t="shared" si="31"/>
        <v>0</v>
      </c>
      <c r="I121" s="214">
        <f t="shared" si="31"/>
        <v>0</v>
      </c>
      <c r="J121" s="214">
        <f t="shared" si="31"/>
        <v>25250.399999999998</v>
      </c>
      <c r="K121" s="214">
        <f t="shared" si="31"/>
        <v>3478.9623120000001</v>
      </c>
      <c r="L121" s="214">
        <f t="shared" si="31"/>
        <v>173.73956250000001</v>
      </c>
      <c r="M121" s="214">
        <f t="shared" si="31"/>
        <v>0</v>
      </c>
      <c r="N121" s="214">
        <f t="shared" si="31"/>
        <v>146.30700000000002</v>
      </c>
      <c r="O121" s="214">
        <f t="shared" si="31"/>
        <v>3799.0088745000003</v>
      </c>
      <c r="P121" s="214">
        <f t="shared" si="31"/>
        <v>21451.391125500002</v>
      </c>
      <c r="Q121" s="214">
        <f t="shared" si="31"/>
        <v>0</v>
      </c>
      <c r="R121" s="214">
        <f t="shared" si="31"/>
        <v>21451.391125500002</v>
      </c>
      <c r="S121" s="210"/>
    </row>
    <row r="122" spans="2:19" ht="65.099999999999994" customHeight="1" thickBot="1" x14ac:dyDescent="0.3">
      <c r="B122" s="179"/>
      <c r="C122" s="175"/>
      <c r="D122" s="199"/>
      <c r="E122" s="200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210"/>
    </row>
    <row r="123" spans="2:19" ht="65.099999999999994" customHeight="1" thickBot="1" x14ac:dyDescent="0.3">
      <c r="B123" s="189" t="s">
        <v>63</v>
      </c>
      <c r="C123" s="175"/>
      <c r="D123" s="199"/>
      <c r="E123" s="200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210"/>
    </row>
    <row r="124" spans="2:19" ht="65.099999999999994" customHeight="1" x14ac:dyDescent="0.25">
      <c r="B124" s="176" t="s">
        <v>64</v>
      </c>
      <c r="C124" s="182" t="s">
        <v>310</v>
      </c>
      <c r="D124" s="211">
        <v>381.52</v>
      </c>
      <c r="E124" s="212">
        <v>15</v>
      </c>
      <c r="F124" s="211">
        <f>D124*E124</f>
        <v>5722.7999999999993</v>
      </c>
      <c r="G124" s="211"/>
      <c r="H124" s="211"/>
      <c r="I124" s="211"/>
      <c r="J124" s="211">
        <f>SUM(F124:I124)</f>
        <v>5722.7999999999993</v>
      </c>
      <c r="K124" s="211">
        <v>591.11460799999986</v>
      </c>
      <c r="L124" s="211">
        <f>F124*1.1875%</f>
        <v>67.958249999999992</v>
      </c>
      <c r="M124" s="211"/>
      <c r="N124" s="211">
        <f>F124*1%</f>
        <v>57.227999999999994</v>
      </c>
      <c r="O124" s="211">
        <f>SUM(K124:N124)</f>
        <v>716.30085799999983</v>
      </c>
      <c r="P124" s="211">
        <f>J124-O124</f>
        <v>5006.4991419999997</v>
      </c>
      <c r="Q124" s="211"/>
      <c r="R124" s="211">
        <f>P124-Q124</f>
        <v>5006.4991419999997</v>
      </c>
      <c r="S124" s="213"/>
    </row>
    <row r="125" spans="2:19" ht="65.099999999999994" customHeight="1" x14ac:dyDescent="0.25">
      <c r="B125" s="178" t="s">
        <v>173</v>
      </c>
      <c r="C125" s="182" t="s">
        <v>311</v>
      </c>
      <c r="D125" s="211">
        <v>281.22000000000003</v>
      </c>
      <c r="E125" s="212">
        <v>15</v>
      </c>
      <c r="F125" s="211">
        <f>D125*E125</f>
        <v>4218.3</v>
      </c>
      <c r="G125" s="211"/>
      <c r="H125" s="211"/>
      <c r="I125" s="211"/>
      <c r="J125" s="211">
        <f>SUM(F125:I125)</f>
        <v>4218.3</v>
      </c>
      <c r="K125" s="211">
        <v>337.54931199999999</v>
      </c>
      <c r="L125" s="211"/>
      <c r="M125" s="211"/>
      <c r="N125" s="211"/>
      <c r="O125" s="211">
        <f>SUM(K125:N125)</f>
        <v>337.54931199999999</v>
      </c>
      <c r="P125" s="211">
        <f>J125-O125</f>
        <v>3880.7506880000001</v>
      </c>
      <c r="Q125" s="211"/>
      <c r="R125" s="211">
        <f>P125-Q125</f>
        <v>3880.7506880000001</v>
      </c>
      <c r="S125" s="213"/>
    </row>
    <row r="126" spans="2:19" ht="65.099999999999994" customHeight="1" x14ac:dyDescent="0.3">
      <c r="B126" s="179"/>
      <c r="C126" s="175"/>
      <c r="D126" s="199"/>
      <c r="E126" s="200"/>
      <c r="F126" s="214">
        <f>SUM(F124:F125)</f>
        <v>9941.0999999999985</v>
      </c>
      <c r="G126" s="214">
        <f t="shared" ref="G126:R126" si="32">SUM(G124:G125)</f>
        <v>0</v>
      </c>
      <c r="H126" s="214">
        <f t="shared" si="32"/>
        <v>0</v>
      </c>
      <c r="I126" s="214">
        <f t="shared" si="32"/>
        <v>0</v>
      </c>
      <c r="J126" s="214">
        <f t="shared" si="32"/>
        <v>9941.0999999999985</v>
      </c>
      <c r="K126" s="214">
        <f t="shared" si="32"/>
        <v>928.66391999999985</v>
      </c>
      <c r="L126" s="214">
        <f t="shared" si="32"/>
        <v>67.958249999999992</v>
      </c>
      <c r="M126" s="214">
        <f t="shared" si="32"/>
        <v>0</v>
      </c>
      <c r="N126" s="214">
        <f t="shared" si="32"/>
        <v>57.227999999999994</v>
      </c>
      <c r="O126" s="214">
        <f t="shared" si="32"/>
        <v>1053.8501699999997</v>
      </c>
      <c r="P126" s="214">
        <f t="shared" si="32"/>
        <v>8887.2498300000007</v>
      </c>
      <c r="Q126" s="214">
        <f t="shared" si="32"/>
        <v>0</v>
      </c>
      <c r="R126" s="214">
        <f t="shared" si="32"/>
        <v>8887.2498300000007</v>
      </c>
      <c r="S126" s="210"/>
    </row>
    <row r="127" spans="2:19" ht="65.099999999999994" customHeight="1" thickBot="1" x14ac:dyDescent="0.3">
      <c r="B127" s="179"/>
      <c r="C127" s="175"/>
      <c r="D127" s="199"/>
      <c r="E127" s="200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210"/>
    </row>
    <row r="128" spans="2:19" ht="65.099999999999994" customHeight="1" thickBot="1" x14ac:dyDescent="0.3">
      <c r="B128" s="189" t="s">
        <v>65</v>
      </c>
      <c r="C128" s="175"/>
      <c r="D128" s="199"/>
      <c r="E128" s="200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210"/>
    </row>
    <row r="129" spans="2:19" ht="65.099999999999994" customHeight="1" x14ac:dyDescent="0.25">
      <c r="B129" s="176" t="s">
        <v>45</v>
      </c>
      <c r="C129" s="182" t="s">
        <v>312</v>
      </c>
      <c r="D129" s="211">
        <v>348.03</v>
      </c>
      <c r="E129" s="212">
        <v>15</v>
      </c>
      <c r="F129" s="211">
        <f>D129*E129</f>
        <v>5220.45</v>
      </c>
      <c r="G129" s="211"/>
      <c r="H129" s="211"/>
      <c r="I129" s="211"/>
      <c r="J129" s="211">
        <f>SUM(F129:I129)</f>
        <v>5220.45</v>
      </c>
      <c r="K129" s="211">
        <v>501.09348799999992</v>
      </c>
      <c r="L129" s="211"/>
      <c r="M129" s="211"/>
      <c r="N129" s="211"/>
      <c r="O129" s="211">
        <f>SUM(K129:N129)</f>
        <v>501.09348799999992</v>
      </c>
      <c r="P129" s="211">
        <f>J129-O129</f>
        <v>4719.3565120000003</v>
      </c>
      <c r="Q129" s="211"/>
      <c r="R129" s="211">
        <f>P129-Q129</f>
        <v>4719.3565120000003</v>
      </c>
      <c r="S129" s="213"/>
    </row>
    <row r="130" spans="2:19" ht="65.099999999999994" customHeight="1" x14ac:dyDescent="0.25">
      <c r="B130" s="178" t="s">
        <v>174</v>
      </c>
      <c r="C130" s="182" t="s">
        <v>313</v>
      </c>
      <c r="D130" s="211">
        <v>207.79</v>
      </c>
      <c r="E130" s="212">
        <v>15</v>
      </c>
      <c r="F130" s="211">
        <f>D130*E130</f>
        <v>3116.85</v>
      </c>
      <c r="G130" s="211"/>
      <c r="H130" s="211"/>
      <c r="I130" s="211"/>
      <c r="J130" s="211">
        <f>SUM(F130:I130)</f>
        <v>3116.85</v>
      </c>
      <c r="K130" s="211">
        <v>92.611551999999989</v>
      </c>
      <c r="L130" s="211">
        <f>F130*1.1875%</f>
        <v>37.012593750000001</v>
      </c>
      <c r="M130" s="211"/>
      <c r="N130" s="211">
        <f>F130*1%</f>
        <v>31.168499999999998</v>
      </c>
      <c r="O130" s="211">
        <f>SUM(K130:N130)</f>
        <v>160.79264574999999</v>
      </c>
      <c r="P130" s="211">
        <f>J130-O130</f>
        <v>2956.0573542500001</v>
      </c>
      <c r="Q130" s="211"/>
      <c r="R130" s="211">
        <f>P130-Q130</f>
        <v>2956.0573542500001</v>
      </c>
      <c r="S130" s="213"/>
    </row>
    <row r="131" spans="2:19" ht="65.099999999999994" customHeight="1" x14ac:dyDescent="0.3">
      <c r="B131" s="179"/>
      <c r="C131" s="175"/>
      <c r="D131" s="199"/>
      <c r="E131" s="200"/>
      <c r="F131" s="214">
        <f>SUM(F129:F130)</f>
        <v>8337.2999999999993</v>
      </c>
      <c r="G131" s="214">
        <f t="shared" ref="G131:R131" si="33">SUM(G129:G130)</f>
        <v>0</v>
      </c>
      <c r="H131" s="214">
        <f t="shared" si="33"/>
        <v>0</v>
      </c>
      <c r="I131" s="214">
        <f t="shared" si="33"/>
        <v>0</v>
      </c>
      <c r="J131" s="214">
        <f t="shared" si="33"/>
        <v>8337.2999999999993</v>
      </c>
      <c r="K131" s="214">
        <f t="shared" si="33"/>
        <v>593.70503999999994</v>
      </c>
      <c r="L131" s="214">
        <f t="shared" si="33"/>
        <v>37.012593750000001</v>
      </c>
      <c r="M131" s="214">
        <f t="shared" si="33"/>
        <v>0</v>
      </c>
      <c r="N131" s="214">
        <f t="shared" si="33"/>
        <v>31.168499999999998</v>
      </c>
      <c r="O131" s="214">
        <f t="shared" si="33"/>
        <v>661.88613374999989</v>
      </c>
      <c r="P131" s="214">
        <f t="shared" si="33"/>
        <v>7675.4138662500009</v>
      </c>
      <c r="Q131" s="214">
        <f t="shared" si="33"/>
        <v>0</v>
      </c>
      <c r="R131" s="214">
        <f t="shared" si="33"/>
        <v>7675.4138662500009</v>
      </c>
      <c r="S131" s="210"/>
    </row>
    <row r="132" spans="2:19" ht="65.099999999999994" customHeight="1" thickBot="1" x14ac:dyDescent="0.3">
      <c r="B132" s="179"/>
      <c r="C132" s="175"/>
      <c r="D132" s="199"/>
      <c r="E132" s="200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210"/>
    </row>
    <row r="133" spans="2:19" ht="65.099999999999994" customHeight="1" thickBot="1" x14ac:dyDescent="0.3">
      <c r="B133" s="189" t="s">
        <v>221</v>
      </c>
      <c r="C133" s="175"/>
      <c r="D133" s="199"/>
      <c r="E133" s="200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210"/>
    </row>
    <row r="134" spans="2:19" ht="65.099999999999994" customHeight="1" x14ac:dyDescent="0.25">
      <c r="B134" s="176" t="s">
        <v>175</v>
      </c>
      <c r="C134" s="182" t="s">
        <v>314</v>
      </c>
      <c r="D134" s="211">
        <v>364.81</v>
      </c>
      <c r="E134" s="212">
        <v>15</v>
      </c>
      <c r="F134" s="211">
        <f>D134*E134</f>
        <v>5472.15</v>
      </c>
      <c r="G134" s="211"/>
      <c r="H134" s="211"/>
      <c r="I134" s="211"/>
      <c r="J134" s="211">
        <f>SUM(F134:I134)</f>
        <v>5472.15</v>
      </c>
      <c r="K134" s="211">
        <v>546.19812799999988</v>
      </c>
      <c r="L134" s="211">
        <f>F134*1.1875%</f>
        <v>64.981781249999997</v>
      </c>
      <c r="M134" s="211"/>
      <c r="N134" s="211">
        <f>F134*1%</f>
        <v>54.721499999999999</v>
      </c>
      <c r="O134" s="211">
        <f>SUM(K134:N134)</f>
        <v>665.90140924999992</v>
      </c>
      <c r="P134" s="211">
        <f>J134-O134</f>
        <v>4806.2485907499995</v>
      </c>
      <c r="Q134" s="211"/>
      <c r="R134" s="211">
        <f>P134-Q134</f>
        <v>4806.2485907499995</v>
      </c>
      <c r="S134" s="213"/>
    </row>
    <row r="135" spans="2:19" ht="65.099999999999994" customHeight="1" x14ac:dyDescent="0.3">
      <c r="B135" s="179"/>
      <c r="C135" s="175"/>
      <c r="D135" s="199"/>
      <c r="E135" s="200"/>
      <c r="F135" s="214">
        <f>SUM(F134)</f>
        <v>5472.15</v>
      </c>
      <c r="G135" s="214">
        <f t="shared" ref="G135:R135" si="34">SUM(G134)</f>
        <v>0</v>
      </c>
      <c r="H135" s="214">
        <f t="shared" si="34"/>
        <v>0</v>
      </c>
      <c r="I135" s="214">
        <f t="shared" si="34"/>
        <v>0</v>
      </c>
      <c r="J135" s="214">
        <f t="shared" si="34"/>
        <v>5472.15</v>
      </c>
      <c r="K135" s="214">
        <f t="shared" si="34"/>
        <v>546.19812799999988</v>
      </c>
      <c r="L135" s="214">
        <f t="shared" si="34"/>
        <v>64.981781249999997</v>
      </c>
      <c r="M135" s="214">
        <f t="shared" si="34"/>
        <v>0</v>
      </c>
      <c r="N135" s="214">
        <f t="shared" si="34"/>
        <v>54.721499999999999</v>
      </c>
      <c r="O135" s="214">
        <f t="shared" si="34"/>
        <v>665.90140924999992</v>
      </c>
      <c r="P135" s="214">
        <f t="shared" si="34"/>
        <v>4806.2485907499995</v>
      </c>
      <c r="Q135" s="214">
        <f t="shared" si="34"/>
        <v>0</v>
      </c>
      <c r="R135" s="214">
        <f t="shared" si="34"/>
        <v>4806.2485907499995</v>
      </c>
      <c r="S135" s="210"/>
    </row>
    <row r="136" spans="2:19" ht="65.099999999999994" customHeight="1" thickBot="1" x14ac:dyDescent="0.3">
      <c r="B136" s="179"/>
      <c r="C136" s="175"/>
      <c r="D136" s="199"/>
      <c r="E136" s="200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210"/>
    </row>
    <row r="137" spans="2:19" ht="65.099999999999994" customHeight="1" thickBot="1" x14ac:dyDescent="0.3">
      <c r="B137" s="189" t="s">
        <v>66</v>
      </c>
      <c r="C137" s="175"/>
      <c r="D137" s="199"/>
      <c r="E137" s="200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210"/>
    </row>
    <row r="138" spans="2:19" ht="65.099999999999994" customHeight="1" x14ac:dyDescent="0.25">
      <c r="B138" s="176" t="s">
        <v>67</v>
      </c>
      <c r="C138" s="182" t="s">
        <v>315</v>
      </c>
      <c r="D138" s="211">
        <v>174.01</v>
      </c>
      <c r="E138" s="212">
        <v>15</v>
      </c>
      <c r="F138" s="211">
        <f>D138*E138</f>
        <v>2610.1499999999996</v>
      </c>
      <c r="G138" s="211"/>
      <c r="H138" s="211"/>
      <c r="I138" s="211"/>
      <c r="J138" s="211">
        <f>SUM(F138:I138)</f>
        <v>2610.1499999999996</v>
      </c>
      <c r="K138" s="211">
        <v>2.2325919999999542</v>
      </c>
      <c r="L138" s="211">
        <f>F138*1.1875%</f>
        <v>30.995531249999996</v>
      </c>
      <c r="M138" s="211"/>
      <c r="N138" s="211">
        <f>F138*1%</f>
        <v>26.101499999999998</v>
      </c>
      <c r="O138" s="211">
        <f>SUM(K138:N138)</f>
        <v>59.329623249999955</v>
      </c>
      <c r="P138" s="211">
        <f>J138-O138</f>
        <v>2550.8203767499995</v>
      </c>
      <c r="Q138" s="211"/>
      <c r="R138" s="211">
        <f>P138-Q138</f>
        <v>2550.8203767499995</v>
      </c>
      <c r="S138" s="213"/>
    </row>
    <row r="139" spans="2:19" ht="65.099999999999994" customHeight="1" x14ac:dyDescent="0.3">
      <c r="B139" s="179"/>
      <c r="C139" s="175"/>
      <c r="D139" s="199"/>
      <c r="E139" s="200"/>
      <c r="F139" s="214">
        <f>SUM(F138)</f>
        <v>2610.1499999999996</v>
      </c>
      <c r="G139" s="214">
        <f t="shared" ref="G139:R139" si="35">SUM(G138)</f>
        <v>0</v>
      </c>
      <c r="H139" s="214">
        <f t="shared" si="35"/>
        <v>0</v>
      </c>
      <c r="I139" s="214">
        <f t="shared" si="35"/>
        <v>0</v>
      </c>
      <c r="J139" s="214">
        <f t="shared" si="35"/>
        <v>2610.1499999999996</v>
      </c>
      <c r="K139" s="214">
        <f t="shared" si="35"/>
        <v>2.2325919999999542</v>
      </c>
      <c r="L139" s="214">
        <f t="shared" si="35"/>
        <v>30.995531249999996</v>
      </c>
      <c r="M139" s="214">
        <f t="shared" si="35"/>
        <v>0</v>
      </c>
      <c r="N139" s="214">
        <f t="shared" si="35"/>
        <v>26.101499999999998</v>
      </c>
      <c r="O139" s="214">
        <f t="shared" si="35"/>
        <v>59.329623249999955</v>
      </c>
      <c r="P139" s="214">
        <f t="shared" si="35"/>
        <v>2550.8203767499995</v>
      </c>
      <c r="Q139" s="214">
        <f t="shared" si="35"/>
        <v>0</v>
      </c>
      <c r="R139" s="214">
        <f t="shared" si="35"/>
        <v>2550.8203767499995</v>
      </c>
      <c r="S139" s="210"/>
    </row>
    <row r="140" spans="2:19" ht="65.099999999999994" customHeight="1" thickBot="1" x14ac:dyDescent="0.3">
      <c r="B140" s="179"/>
      <c r="C140" s="175"/>
      <c r="D140" s="199"/>
      <c r="E140" s="200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210"/>
    </row>
    <row r="141" spans="2:19" ht="65.099999999999994" customHeight="1" thickBot="1" x14ac:dyDescent="0.3">
      <c r="B141" s="189" t="s">
        <v>176</v>
      </c>
      <c r="C141" s="175"/>
      <c r="D141" s="199"/>
      <c r="E141" s="200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210"/>
    </row>
    <row r="142" spans="2:19" ht="65.099999999999994" customHeight="1" x14ac:dyDescent="0.25">
      <c r="B142" s="176" t="s">
        <v>177</v>
      </c>
      <c r="C142" s="182" t="s">
        <v>316</v>
      </c>
      <c r="D142" s="211">
        <v>397.3</v>
      </c>
      <c r="E142" s="212">
        <v>15</v>
      </c>
      <c r="F142" s="211">
        <f>D142*E142</f>
        <v>5959.5</v>
      </c>
      <c r="G142" s="211"/>
      <c r="H142" s="211"/>
      <c r="I142" s="211"/>
      <c r="J142" s="211">
        <f>SUM(F142:I142)</f>
        <v>5959.5</v>
      </c>
      <c r="K142" s="211">
        <v>634.77482400000008</v>
      </c>
      <c r="L142" s="211"/>
      <c r="M142" s="211"/>
      <c r="N142" s="211"/>
      <c r="O142" s="211">
        <f>SUM(K142:N142)</f>
        <v>634.77482400000008</v>
      </c>
      <c r="P142" s="211">
        <f>J142-O142</f>
        <v>5324.7251759999999</v>
      </c>
      <c r="Q142" s="211"/>
      <c r="R142" s="211">
        <f>P142-Q142</f>
        <v>5324.7251759999999</v>
      </c>
      <c r="S142" s="213"/>
    </row>
    <row r="143" spans="2:19" ht="65.099999999999994" customHeight="1" x14ac:dyDescent="0.25">
      <c r="B143" s="178" t="s">
        <v>68</v>
      </c>
      <c r="C143" s="182" t="s">
        <v>317</v>
      </c>
      <c r="D143" s="211">
        <v>273.02999999999997</v>
      </c>
      <c r="E143" s="212">
        <v>15</v>
      </c>
      <c r="F143" s="211">
        <f>D143*E143</f>
        <v>4095.45</v>
      </c>
      <c r="G143" s="211"/>
      <c r="H143" s="211"/>
      <c r="I143" s="211"/>
      <c r="J143" s="211">
        <f>SUM(F143:I143)</f>
        <v>4095.45</v>
      </c>
      <c r="K143" s="211">
        <v>324.18323199999998</v>
      </c>
      <c r="L143" s="211">
        <f>F143*1.1875%</f>
        <v>48.633468749999999</v>
      </c>
      <c r="M143" s="211"/>
      <c r="N143" s="211">
        <f>F143*1%</f>
        <v>40.954499999999996</v>
      </c>
      <c r="O143" s="211">
        <f>SUM(K143:N143)</f>
        <v>413.77120074999999</v>
      </c>
      <c r="P143" s="211">
        <f>J143-O143</f>
        <v>3681.6787992499999</v>
      </c>
      <c r="Q143" s="211"/>
      <c r="R143" s="211">
        <f>P143-Q143</f>
        <v>3681.6787992499999</v>
      </c>
      <c r="S143" s="213"/>
    </row>
    <row r="144" spans="2:19" ht="65.099999999999994" customHeight="1" x14ac:dyDescent="0.3">
      <c r="B144" s="179"/>
      <c r="C144" s="175"/>
      <c r="D144" s="199"/>
      <c r="E144" s="200"/>
      <c r="F144" s="214">
        <f>SUM(F142:F143)</f>
        <v>10054.950000000001</v>
      </c>
      <c r="G144" s="214">
        <f t="shared" ref="G144:R144" si="36">SUM(G142:G143)</f>
        <v>0</v>
      </c>
      <c r="H144" s="214">
        <f t="shared" si="36"/>
        <v>0</v>
      </c>
      <c r="I144" s="214">
        <f t="shared" si="36"/>
        <v>0</v>
      </c>
      <c r="J144" s="214">
        <f t="shared" si="36"/>
        <v>10054.950000000001</v>
      </c>
      <c r="K144" s="214">
        <f t="shared" si="36"/>
        <v>958.95805600000006</v>
      </c>
      <c r="L144" s="214">
        <f t="shared" si="36"/>
        <v>48.633468749999999</v>
      </c>
      <c r="M144" s="214">
        <f t="shared" si="36"/>
        <v>0</v>
      </c>
      <c r="N144" s="214">
        <f t="shared" si="36"/>
        <v>40.954499999999996</v>
      </c>
      <c r="O144" s="214">
        <f t="shared" si="36"/>
        <v>1048.54602475</v>
      </c>
      <c r="P144" s="214">
        <f t="shared" si="36"/>
        <v>9006.4039752499993</v>
      </c>
      <c r="Q144" s="214">
        <f t="shared" si="36"/>
        <v>0</v>
      </c>
      <c r="R144" s="214">
        <f t="shared" si="36"/>
        <v>9006.4039752499993</v>
      </c>
      <c r="S144" s="210"/>
    </row>
    <row r="145" spans="2:19" ht="65.099999999999994" customHeight="1" thickBot="1" x14ac:dyDescent="0.3">
      <c r="B145" s="179"/>
      <c r="C145" s="175"/>
      <c r="D145" s="199"/>
      <c r="E145" s="200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210"/>
    </row>
    <row r="146" spans="2:19" ht="65.099999999999994" customHeight="1" thickBot="1" x14ac:dyDescent="0.3">
      <c r="B146" s="189" t="s">
        <v>424</v>
      </c>
      <c r="C146" s="175"/>
      <c r="D146" s="199"/>
      <c r="E146" s="200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210"/>
    </row>
    <row r="147" spans="2:19" ht="65.099999999999994" customHeight="1" x14ac:dyDescent="0.25">
      <c r="B147" s="176" t="s">
        <v>178</v>
      </c>
      <c r="C147" s="182" t="s">
        <v>318</v>
      </c>
      <c r="D147" s="211">
        <v>529.88</v>
      </c>
      <c r="E147" s="212">
        <v>15</v>
      </c>
      <c r="F147" s="211">
        <f>D147*E147</f>
        <v>7948.2</v>
      </c>
      <c r="G147" s="211"/>
      <c r="H147" s="211"/>
      <c r="I147" s="211"/>
      <c r="J147" s="211">
        <f>SUM(F147:I147)</f>
        <v>7948.2</v>
      </c>
      <c r="K147" s="211">
        <v>1059.561144</v>
      </c>
      <c r="L147" s="211">
        <f>F147*1.1875%</f>
        <v>94.384874999999994</v>
      </c>
      <c r="M147" s="211"/>
      <c r="N147" s="211" t="s">
        <v>427</v>
      </c>
      <c r="O147" s="211">
        <f>SUM(K147:N147)</f>
        <v>1153.946019</v>
      </c>
      <c r="P147" s="211">
        <f>J147-O147</f>
        <v>6794.2539809999998</v>
      </c>
      <c r="Q147" s="211"/>
      <c r="R147" s="211">
        <f>P147-Q147</f>
        <v>6794.2539809999998</v>
      </c>
      <c r="S147" s="213"/>
    </row>
    <row r="148" spans="2:19" ht="65.099999999999994" customHeight="1" x14ac:dyDescent="0.25">
      <c r="B148" s="178" t="s">
        <v>179</v>
      </c>
      <c r="C148" s="182" t="s">
        <v>319</v>
      </c>
      <c r="D148" s="211">
        <v>207.79</v>
      </c>
      <c r="E148" s="212">
        <v>15</v>
      </c>
      <c r="F148" s="211">
        <f>D148*E148</f>
        <v>3116.85</v>
      </c>
      <c r="G148" s="211"/>
      <c r="H148" s="211"/>
      <c r="I148" s="211"/>
      <c r="J148" s="211">
        <f>SUM(F148:I148)</f>
        <v>3116.85</v>
      </c>
      <c r="K148" s="211">
        <v>92.611551999999989</v>
      </c>
      <c r="L148" s="211">
        <f>F148*1.1875%</f>
        <v>37.012593750000001</v>
      </c>
      <c r="M148" s="211"/>
      <c r="N148" s="211">
        <f>F148*1%</f>
        <v>31.168499999999998</v>
      </c>
      <c r="O148" s="211">
        <f>SUM(K148:N148)</f>
        <v>160.79264574999999</v>
      </c>
      <c r="P148" s="211">
        <f>J148-O148</f>
        <v>2956.0573542500001</v>
      </c>
      <c r="Q148" s="211"/>
      <c r="R148" s="211">
        <f>P148-Q148</f>
        <v>2956.0573542500001</v>
      </c>
      <c r="S148" s="213"/>
    </row>
    <row r="149" spans="2:19" ht="65.099999999999994" customHeight="1" x14ac:dyDescent="0.25">
      <c r="B149" s="178" t="s">
        <v>69</v>
      </c>
      <c r="C149" s="182" t="s">
        <v>320</v>
      </c>
      <c r="D149" s="211">
        <v>207.79</v>
      </c>
      <c r="E149" s="212">
        <v>15</v>
      </c>
      <c r="F149" s="211">
        <f>D149*E149</f>
        <v>3116.85</v>
      </c>
      <c r="G149" s="211"/>
      <c r="H149" s="211"/>
      <c r="I149" s="211"/>
      <c r="J149" s="211">
        <f>SUM(F149:I149)</f>
        <v>3116.85</v>
      </c>
      <c r="K149" s="211">
        <v>92.611551999999989</v>
      </c>
      <c r="L149" s="211">
        <f>F149*1.1875%</f>
        <v>37.012593750000001</v>
      </c>
      <c r="M149" s="211"/>
      <c r="N149" s="211">
        <f>F149*1%</f>
        <v>31.168499999999998</v>
      </c>
      <c r="O149" s="211">
        <f>SUM(K149:N149)</f>
        <v>160.79264574999999</v>
      </c>
      <c r="P149" s="211">
        <f>J149-O149</f>
        <v>2956.0573542500001</v>
      </c>
      <c r="Q149" s="211"/>
      <c r="R149" s="211">
        <f>P149-Q149</f>
        <v>2956.0573542500001</v>
      </c>
      <c r="S149" s="213"/>
    </row>
    <row r="150" spans="2:19" ht="65.099999999999994" customHeight="1" x14ac:dyDescent="0.25">
      <c r="B150" s="178" t="s">
        <v>180</v>
      </c>
      <c r="C150" s="182" t="s">
        <v>523</v>
      </c>
      <c r="D150" s="211">
        <v>207.79</v>
      </c>
      <c r="E150" s="212">
        <v>15</v>
      </c>
      <c r="F150" s="211">
        <f>D150*E150</f>
        <v>3116.85</v>
      </c>
      <c r="G150" s="211"/>
      <c r="H150" s="211"/>
      <c r="I150" s="211"/>
      <c r="J150" s="211">
        <f>SUM(F150:I150)</f>
        <v>3116.85</v>
      </c>
      <c r="K150" s="211">
        <v>92.611551999999989</v>
      </c>
      <c r="L150" s="211">
        <f>F150*1.1875%</f>
        <v>37.012593750000001</v>
      </c>
      <c r="M150" s="211"/>
      <c r="N150" s="211">
        <f>F150*1%</f>
        <v>31.168499999999998</v>
      </c>
      <c r="O150" s="211">
        <f>SUM(K150:N150)</f>
        <v>160.79264574999999</v>
      </c>
      <c r="P150" s="211">
        <f>J150-O150</f>
        <v>2956.0573542500001</v>
      </c>
      <c r="Q150" s="211"/>
      <c r="R150" s="211">
        <f>P150-Q150</f>
        <v>2956.0573542500001</v>
      </c>
      <c r="S150" s="213"/>
    </row>
    <row r="151" spans="2:19" ht="65.099999999999994" customHeight="1" x14ac:dyDescent="0.3">
      <c r="B151" s="179"/>
      <c r="C151" s="175"/>
      <c r="D151" s="199"/>
      <c r="E151" s="200"/>
      <c r="F151" s="214">
        <f>SUM(F147:F150)</f>
        <v>17298.75</v>
      </c>
      <c r="G151" s="214">
        <f t="shared" ref="G151:R151" si="37">SUM(G147:G150)</f>
        <v>0</v>
      </c>
      <c r="H151" s="214">
        <f t="shared" si="37"/>
        <v>0</v>
      </c>
      <c r="I151" s="214">
        <f t="shared" si="37"/>
        <v>0</v>
      </c>
      <c r="J151" s="214">
        <f t="shared" si="37"/>
        <v>17298.75</v>
      </c>
      <c r="K151" s="214">
        <f t="shared" si="37"/>
        <v>1337.3958000000002</v>
      </c>
      <c r="L151" s="214">
        <f t="shared" si="37"/>
        <v>205.42265625000002</v>
      </c>
      <c r="M151" s="214">
        <f t="shared" si="37"/>
        <v>0</v>
      </c>
      <c r="N151" s="214">
        <f t="shared" si="37"/>
        <v>93.505499999999998</v>
      </c>
      <c r="O151" s="214">
        <f t="shared" si="37"/>
        <v>1636.32395625</v>
      </c>
      <c r="P151" s="214">
        <f t="shared" si="37"/>
        <v>15662.426043750002</v>
      </c>
      <c r="Q151" s="214">
        <f t="shared" si="37"/>
        <v>0</v>
      </c>
      <c r="R151" s="214">
        <f t="shared" si="37"/>
        <v>15662.426043750002</v>
      </c>
      <c r="S151" s="210"/>
    </row>
    <row r="152" spans="2:19" ht="65.099999999999994" customHeight="1" thickBot="1" x14ac:dyDescent="0.3">
      <c r="B152" s="179"/>
      <c r="C152" s="175"/>
      <c r="D152" s="199"/>
      <c r="E152" s="200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210"/>
    </row>
    <row r="153" spans="2:19" ht="65.099999999999994" customHeight="1" thickBot="1" x14ac:dyDescent="0.3">
      <c r="B153" s="189" t="s">
        <v>423</v>
      </c>
      <c r="C153" s="175"/>
      <c r="D153" s="199"/>
      <c r="E153" s="200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210"/>
    </row>
    <row r="154" spans="2:19" ht="65.099999999999994" customHeight="1" x14ac:dyDescent="0.25">
      <c r="B154" s="176" t="s">
        <v>181</v>
      </c>
      <c r="C154" s="182" t="s">
        <v>321</v>
      </c>
      <c r="D154" s="211">
        <v>423.02</v>
      </c>
      <c r="E154" s="212">
        <v>15</v>
      </c>
      <c r="F154" s="211">
        <f>D154*E154</f>
        <v>6345.2999999999993</v>
      </c>
      <c r="G154" s="211"/>
      <c r="H154" s="211"/>
      <c r="I154" s="211"/>
      <c r="J154" s="211">
        <f>SUM(F154:I154)</f>
        <v>6345.2999999999993</v>
      </c>
      <c r="K154" s="211">
        <v>717.18170399999985</v>
      </c>
      <c r="L154" s="211"/>
      <c r="M154" s="211"/>
      <c r="N154" s="211" t="s">
        <v>427</v>
      </c>
      <c r="O154" s="211">
        <f>SUM(K154:N154)</f>
        <v>717.18170399999985</v>
      </c>
      <c r="P154" s="211">
        <f>J154-O154</f>
        <v>5628.1182959999996</v>
      </c>
      <c r="Q154" s="211"/>
      <c r="R154" s="211">
        <f>P154-Q154</f>
        <v>5628.1182959999996</v>
      </c>
      <c r="S154" s="213"/>
    </row>
    <row r="155" spans="2:19" ht="65.099999999999994" customHeight="1" x14ac:dyDescent="0.25">
      <c r="B155" s="178" t="s">
        <v>30</v>
      </c>
      <c r="C155" s="182" t="s">
        <v>322</v>
      </c>
      <c r="D155" s="211">
        <v>207.79</v>
      </c>
      <c r="E155" s="212">
        <v>15</v>
      </c>
      <c r="F155" s="211">
        <f>D155*E155</f>
        <v>3116.85</v>
      </c>
      <c r="G155" s="211"/>
      <c r="H155" s="211"/>
      <c r="I155" s="211"/>
      <c r="J155" s="211">
        <f>SUM(F155:I155)</f>
        <v>3116.85</v>
      </c>
      <c r="K155" s="211">
        <v>92.61</v>
      </c>
      <c r="L155" s="211">
        <f>F155*1.1875%</f>
        <v>37.012593750000001</v>
      </c>
      <c r="M155" s="211"/>
      <c r="N155" s="211">
        <f>F155*1%</f>
        <v>31.168499999999998</v>
      </c>
      <c r="O155" s="211">
        <f>SUM(K155:N155)</f>
        <v>160.79109374999999</v>
      </c>
      <c r="P155" s="211">
        <f>J155-O155</f>
        <v>2956.0589062499998</v>
      </c>
      <c r="Q155" s="211"/>
      <c r="R155" s="211">
        <f>P155-Q155</f>
        <v>2956.0589062499998</v>
      </c>
      <c r="S155" s="213"/>
    </row>
    <row r="156" spans="2:19" ht="65.099999999999994" customHeight="1" x14ac:dyDescent="0.25">
      <c r="B156" s="178" t="s">
        <v>88</v>
      </c>
      <c r="C156" s="182" t="s">
        <v>395</v>
      </c>
      <c r="D156" s="211">
        <v>225.89</v>
      </c>
      <c r="E156" s="212">
        <v>15</v>
      </c>
      <c r="F156" s="211">
        <f>D156*E156</f>
        <v>3388.35</v>
      </c>
      <c r="G156" s="211"/>
      <c r="H156" s="211"/>
      <c r="I156" s="211"/>
      <c r="J156" s="211">
        <f>SUM(F156:I156)</f>
        <v>3388.35</v>
      </c>
      <c r="K156" s="211">
        <v>122.15</v>
      </c>
      <c r="L156" s="211">
        <f>F156*1.1875%</f>
        <v>40.236656250000003</v>
      </c>
      <c r="M156" s="211"/>
      <c r="N156" s="211">
        <f>F156*1%</f>
        <v>33.883499999999998</v>
      </c>
      <c r="O156" s="211">
        <f>SUM(K156:N156)</f>
        <v>196.27015625000001</v>
      </c>
      <c r="P156" s="211">
        <f>J156-O156</f>
        <v>3192.0798437499998</v>
      </c>
      <c r="Q156" s="211"/>
      <c r="R156" s="211">
        <f>P156-Q156</f>
        <v>3192.0798437499998</v>
      </c>
      <c r="S156" s="213"/>
    </row>
    <row r="157" spans="2:19" ht="65.099999999999994" customHeight="1" x14ac:dyDescent="0.25">
      <c r="B157" s="178" t="s">
        <v>182</v>
      </c>
      <c r="C157" s="182" t="s">
        <v>323</v>
      </c>
      <c r="D157" s="211">
        <v>361.5</v>
      </c>
      <c r="E157" s="212">
        <v>15</v>
      </c>
      <c r="F157" s="211">
        <f>D157*E157</f>
        <v>5422.5</v>
      </c>
      <c r="G157" s="211"/>
      <c r="H157" s="211"/>
      <c r="I157" s="211"/>
      <c r="J157" s="211">
        <f>SUM(F157:I157)</f>
        <v>5422.5</v>
      </c>
      <c r="K157" s="211">
        <v>537.30084799999997</v>
      </c>
      <c r="L157" s="211">
        <v>64.39</v>
      </c>
      <c r="M157" s="211"/>
      <c r="N157" s="211">
        <f>F157*1%</f>
        <v>54.225000000000001</v>
      </c>
      <c r="O157" s="211">
        <f>SUM(K157:N157)</f>
        <v>655.91584799999998</v>
      </c>
      <c r="P157" s="211">
        <f>J157-O157</f>
        <v>4766.5841520000004</v>
      </c>
      <c r="Q157" s="211"/>
      <c r="R157" s="211">
        <f>P157-Q157</f>
        <v>4766.5841520000004</v>
      </c>
      <c r="S157" s="213"/>
    </row>
    <row r="158" spans="2:19" ht="65.099999999999994" customHeight="1" x14ac:dyDescent="0.3">
      <c r="B158" s="179"/>
      <c r="C158" s="175"/>
      <c r="D158" s="199"/>
      <c r="E158" s="200"/>
      <c r="F158" s="214">
        <f>SUM(F154:F157)</f>
        <v>18273</v>
      </c>
      <c r="G158" s="214">
        <f t="shared" ref="G158:R158" si="38">SUM(G154:G157)</f>
        <v>0</v>
      </c>
      <c r="H158" s="214">
        <f t="shared" si="38"/>
        <v>0</v>
      </c>
      <c r="I158" s="214">
        <f t="shared" si="38"/>
        <v>0</v>
      </c>
      <c r="J158" s="214">
        <f t="shared" si="38"/>
        <v>18273</v>
      </c>
      <c r="K158" s="214">
        <f t="shared" si="38"/>
        <v>1469.2425519999997</v>
      </c>
      <c r="L158" s="214">
        <f t="shared" si="38"/>
        <v>141.63925</v>
      </c>
      <c r="M158" s="214">
        <f t="shared" si="38"/>
        <v>0</v>
      </c>
      <c r="N158" s="214">
        <f t="shared" si="38"/>
        <v>119.27699999999999</v>
      </c>
      <c r="O158" s="214">
        <f t="shared" si="38"/>
        <v>1730.1588019999999</v>
      </c>
      <c r="P158" s="214">
        <f t="shared" si="38"/>
        <v>16542.841197999998</v>
      </c>
      <c r="Q158" s="214">
        <f t="shared" si="38"/>
        <v>0</v>
      </c>
      <c r="R158" s="214">
        <f t="shared" si="38"/>
        <v>16542.841197999998</v>
      </c>
      <c r="S158" s="210"/>
    </row>
    <row r="159" spans="2:19" ht="65.099999999999994" customHeight="1" thickBot="1" x14ac:dyDescent="0.3">
      <c r="B159" s="179"/>
      <c r="C159" s="175"/>
      <c r="D159" s="199"/>
      <c r="E159" s="200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210"/>
    </row>
    <row r="160" spans="2:19" ht="65.099999999999994" customHeight="1" thickBot="1" x14ac:dyDescent="0.3">
      <c r="B160" s="189" t="s">
        <v>183</v>
      </c>
      <c r="C160" s="175"/>
      <c r="D160" s="199"/>
      <c r="E160" s="200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210"/>
    </row>
    <row r="161" spans="2:19" ht="65.099999999999994" customHeight="1" x14ac:dyDescent="0.25">
      <c r="B161" s="176" t="s">
        <v>184</v>
      </c>
      <c r="C161" s="182" t="s">
        <v>324</v>
      </c>
      <c r="D161" s="211">
        <v>647.99</v>
      </c>
      <c r="E161" s="212">
        <v>15</v>
      </c>
      <c r="F161" s="211">
        <f>D161*E161</f>
        <v>9719.85</v>
      </c>
      <c r="G161" s="211"/>
      <c r="H161" s="211"/>
      <c r="I161" s="211"/>
      <c r="J161" s="211">
        <f>SUM(F161:I161)</f>
        <v>9719.85</v>
      </c>
      <c r="K161" s="211">
        <v>1437.985584</v>
      </c>
      <c r="L161" s="211"/>
      <c r="M161" s="211"/>
      <c r="N161" s="211"/>
      <c r="O161" s="211">
        <f>SUM(K161:N161)</f>
        <v>1437.985584</v>
      </c>
      <c r="P161" s="211">
        <f>J161-O161</f>
        <v>8281.8644160000003</v>
      </c>
      <c r="Q161" s="211"/>
      <c r="R161" s="211">
        <f>P161-Q161</f>
        <v>8281.8644160000003</v>
      </c>
      <c r="S161" s="213"/>
    </row>
    <row r="162" spans="2:19" ht="65.099999999999994" customHeight="1" x14ac:dyDescent="0.25">
      <c r="B162" s="178" t="s">
        <v>185</v>
      </c>
      <c r="C162" s="182" t="s">
        <v>325</v>
      </c>
      <c r="D162" s="211">
        <v>423.02</v>
      </c>
      <c r="E162" s="212">
        <v>15</v>
      </c>
      <c r="F162" s="211">
        <f>D162*E162</f>
        <v>6345.2999999999993</v>
      </c>
      <c r="G162" s="211"/>
      <c r="H162" s="211"/>
      <c r="I162" s="211"/>
      <c r="J162" s="211">
        <f>SUM(F162:I162)</f>
        <v>6345.2999999999993</v>
      </c>
      <c r="K162" s="211">
        <v>717.18170399999985</v>
      </c>
      <c r="L162" s="211"/>
      <c r="M162" s="211"/>
      <c r="N162" s="211"/>
      <c r="O162" s="211">
        <f>SUM(K162:N162)</f>
        <v>717.18170399999985</v>
      </c>
      <c r="P162" s="211">
        <f>J162-O162</f>
        <v>5628.1182959999996</v>
      </c>
      <c r="Q162" s="211"/>
      <c r="R162" s="211">
        <f>P162-Q162</f>
        <v>5628.1182959999996</v>
      </c>
      <c r="S162" s="213"/>
    </row>
    <row r="163" spans="2:19" ht="65.099999999999994" customHeight="1" x14ac:dyDescent="0.25">
      <c r="B163" s="178" t="s">
        <v>30</v>
      </c>
      <c r="C163" s="182" t="s">
        <v>326</v>
      </c>
      <c r="D163" s="211">
        <v>207.79</v>
      </c>
      <c r="E163" s="212">
        <v>15</v>
      </c>
      <c r="F163" s="211">
        <f>D163*E163</f>
        <v>3116.85</v>
      </c>
      <c r="G163" s="211"/>
      <c r="H163" s="211"/>
      <c r="I163" s="211"/>
      <c r="J163" s="211">
        <f>SUM(F163:I163)</f>
        <v>3116.85</v>
      </c>
      <c r="K163" s="211">
        <v>92.61</v>
      </c>
      <c r="L163" s="211">
        <f>F163*1.1875%</f>
        <v>37.012593750000001</v>
      </c>
      <c r="M163" s="211"/>
      <c r="N163" s="211">
        <f>F163*1%</f>
        <v>31.168499999999998</v>
      </c>
      <c r="O163" s="211">
        <f>SUM(K163:N163)</f>
        <v>160.79109374999999</v>
      </c>
      <c r="P163" s="211">
        <f>J163-O163</f>
        <v>2956.0589062499998</v>
      </c>
      <c r="Q163" s="211"/>
      <c r="R163" s="211">
        <f>P163-Q163</f>
        <v>2956.0589062499998</v>
      </c>
      <c r="S163" s="213"/>
    </row>
    <row r="164" spans="2:19" ht="65.099999999999994" customHeight="1" x14ac:dyDescent="0.25">
      <c r="B164" s="178" t="s">
        <v>30</v>
      </c>
      <c r="C164" s="182" t="s">
        <v>327</v>
      </c>
      <c r="D164" s="211">
        <v>207.79</v>
      </c>
      <c r="E164" s="212">
        <v>15</v>
      </c>
      <c r="F164" s="211">
        <f>D164*E164</f>
        <v>3116.85</v>
      </c>
      <c r="G164" s="211"/>
      <c r="H164" s="211"/>
      <c r="I164" s="211"/>
      <c r="J164" s="211">
        <f>SUM(F164:I164)</f>
        <v>3116.85</v>
      </c>
      <c r="K164" s="211">
        <v>92.61</v>
      </c>
      <c r="L164" s="211">
        <f>F164*1.1875%</f>
        <v>37.012593750000001</v>
      </c>
      <c r="M164" s="211"/>
      <c r="N164" s="211">
        <f>F164*1%</f>
        <v>31.168499999999998</v>
      </c>
      <c r="O164" s="211">
        <f>SUM(K164:N164)</f>
        <v>160.79109374999999</v>
      </c>
      <c r="P164" s="211">
        <f>J164-O164</f>
        <v>2956.0589062499998</v>
      </c>
      <c r="Q164" s="211"/>
      <c r="R164" s="211">
        <f>P164-Q164</f>
        <v>2956.0589062499998</v>
      </c>
      <c r="S164" s="213"/>
    </row>
    <row r="165" spans="2:19" ht="65.099999999999994" customHeight="1" x14ac:dyDescent="0.25">
      <c r="B165" s="178" t="s">
        <v>70</v>
      </c>
      <c r="C165" s="182" t="s">
        <v>328</v>
      </c>
      <c r="D165" s="211">
        <v>234.82</v>
      </c>
      <c r="E165" s="212">
        <v>15</v>
      </c>
      <c r="F165" s="211">
        <f>D165*E165</f>
        <v>3522.2999999999997</v>
      </c>
      <c r="G165" s="211"/>
      <c r="H165" s="211"/>
      <c r="I165" s="211"/>
      <c r="J165" s="211">
        <f>SUM(F165:I165)</f>
        <v>3522.2999999999997</v>
      </c>
      <c r="K165" s="211">
        <v>154.42451199999996</v>
      </c>
      <c r="L165" s="211">
        <f>F165*1.1875%</f>
        <v>41.827312499999998</v>
      </c>
      <c r="M165" s="211"/>
      <c r="N165" s="211">
        <f>F165*1%</f>
        <v>35.222999999999999</v>
      </c>
      <c r="O165" s="211">
        <f>SUM(K165:N165)</f>
        <v>231.47482449999995</v>
      </c>
      <c r="P165" s="211">
        <f>J165-O165</f>
        <v>3290.8251754999997</v>
      </c>
      <c r="Q165" s="211"/>
      <c r="R165" s="211">
        <f>P165-Q165</f>
        <v>3290.8251754999997</v>
      </c>
      <c r="S165" s="213"/>
    </row>
    <row r="166" spans="2:19" ht="65.099999999999994" customHeight="1" x14ac:dyDescent="0.3">
      <c r="B166" s="179"/>
      <c r="C166" s="175"/>
      <c r="D166" s="199"/>
      <c r="E166" s="200"/>
      <c r="F166" s="214">
        <f>SUM(F161:F165)</f>
        <v>25821.149999999998</v>
      </c>
      <c r="G166" s="214">
        <f t="shared" ref="G166:R166" si="39">SUM(G161:G165)</f>
        <v>0</v>
      </c>
      <c r="H166" s="214">
        <f t="shared" si="39"/>
        <v>0</v>
      </c>
      <c r="I166" s="214">
        <f t="shared" si="39"/>
        <v>0</v>
      </c>
      <c r="J166" s="214">
        <f t="shared" si="39"/>
        <v>25821.149999999998</v>
      </c>
      <c r="K166" s="214">
        <f t="shared" si="39"/>
        <v>2494.8117999999999</v>
      </c>
      <c r="L166" s="214">
        <f t="shared" si="39"/>
        <v>115.85249999999999</v>
      </c>
      <c r="M166" s="214">
        <f t="shared" si="39"/>
        <v>0</v>
      </c>
      <c r="N166" s="214">
        <f t="shared" si="39"/>
        <v>97.56</v>
      </c>
      <c r="O166" s="214">
        <f t="shared" si="39"/>
        <v>2708.2242999999999</v>
      </c>
      <c r="P166" s="214">
        <f t="shared" si="39"/>
        <v>23112.9257</v>
      </c>
      <c r="Q166" s="214">
        <f t="shared" si="39"/>
        <v>0</v>
      </c>
      <c r="R166" s="214">
        <f t="shared" si="39"/>
        <v>23112.9257</v>
      </c>
      <c r="S166" s="210"/>
    </row>
    <row r="167" spans="2:19" ht="65.099999999999994" customHeight="1" thickBot="1" x14ac:dyDescent="0.3">
      <c r="B167" s="179"/>
      <c r="C167" s="175"/>
      <c r="D167" s="199"/>
      <c r="E167" s="200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210"/>
    </row>
    <row r="168" spans="2:19" ht="65.099999999999994" customHeight="1" thickBot="1" x14ac:dyDescent="0.3">
      <c r="B168" s="189" t="s">
        <v>71</v>
      </c>
      <c r="C168" s="175"/>
      <c r="D168" s="199"/>
      <c r="E168" s="200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210"/>
    </row>
    <row r="169" spans="2:19" ht="65.099999999999994" customHeight="1" x14ac:dyDescent="0.25">
      <c r="B169" s="176" t="s">
        <v>69</v>
      </c>
      <c r="C169" s="182" t="s">
        <v>329</v>
      </c>
      <c r="D169" s="211">
        <v>299.95999999999998</v>
      </c>
      <c r="E169" s="212">
        <v>15</v>
      </c>
      <c r="F169" s="211">
        <f t="shared" ref="F169:F176" si="40">D169*E169</f>
        <v>4499.3999999999996</v>
      </c>
      <c r="G169" s="211"/>
      <c r="H169" s="211"/>
      <c r="I169" s="211"/>
      <c r="J169" s="211">
        <f t="shared" ref="J169:J176" si="41">SUM(F169:I169)</f>
        <v>4499.3999999999996</v>
      </c>
      <c r="K169" s="211">
        <v>380.48840000000001</v>
      </c>
      <c r="L169" s="211"/>
      <c r="M169" s="211"/>
      <c r="N169" s="211"/>
      <c r="O169" s="211">
        <f>SUM(K169:N169)</f>
        <v>380.48840000000001</v>
      </c>
      <c r="P169" s="211">
        <f>J169-O169</f>
        <v>4118.9115999999995</v>
      </c>
      <c r="Q169" s="211"/>
      <c r="R169" s="211">
        <f>P169-Q169</f>
        <v>4118.9115999999995</v>
      </c>
      <c r="S169" s="213"/>
    </row>
    <row r="170" spans="2:19" ht="65.099999999999994" customHeight="1" x14ac:dyDescent="0.25">
      <c r="B170" s="178" t="s">
        <v>186</v>
      </c>
      <c r="C170" s="182" t="s">
        <v>330</v>
      </c>
      <c r="D170" s="211">
        <v>291.93</v>
      </c>
      <c r="E170" s="212">
        <v>15</v>
      </c>
      <c r="F170" s="211">
        <f t="shared" si="40"/>
        <v>4378.95</v>
      </c>
      <c r="G170" s="211"/>
      <c r="H170" s="211"/>
      <c r="I170" s="211"/>
      <c r="J170" s="211">
        <f t="shared" si="41"/>
        <v>4378.95</v>
      </c>
      <c r="K170" s="211">
        <v>361.21640000000002</v>
      </c>
      <c r="L170" s="211">
        <f>F170*1.1875%</f>
        <v>52.000031249999999</v>
      </c>
      <c r="M170" s="211"/>
      <c r="N170" s="211">
        <f>F170*1%</f>
        <v>43.789499999999997</v>
      </c>
      <c r="O170" s="211">
        <f t="shared" ref="O170:O176" si="42">SUM(K170:N170)</f>
        <v>457.00593125</v>
      </c>
      <c r="P170" s="211">
        <f t="shared" ref="P170:P176" si="43">J170-O170</f>
        <v>3921.94406875</v>
      </c>
      <c r="Q170" s="211"/>
      <c r="R170" s="211">
        <f t="shared" ref="R170:R176" si="44">P170-Q170</f>
        <v>3921.94406875</v>
      </c>
      <c r="S170" s="213"/>
    </row>
    <row r="171" spans="2:19" ht="65.099999999999994" customHeight="1" x14ac:dyDescent="0.25">
      <c r="B171" s="178" t="s">
        <v>72</v>
      </c>
      <c r="C171" s="182" t="s">
        <v>331</v>
      </c>
      <c r="D171" s="211">
        <v>198.78</v>
      </c>
      <c r="E171" s="212">
        <v>15</v>
      </c>
      <c r="F171" s="211">
        <f t="shared" si="40"/>
        <v>2981.7</v>
      </c>
      <c r="G171" s="211"/>
      <c r="H171" s="211"/>
      <c r="I171" s="211"/>
      <c r="J171" s="211">
        <f t="shared" si="41"/>
        <v>2981.7</v>
      </c>
      <c r="K171" s="211">
        <v>57.657231999999993</v>
      </c>
      <c r="L171" s="211" t="s">
        <v>427</v>
      </c>
      <c r="M171" s="211"/>
      <c r="N171" s="211">
        <f>F171*1%</f>
        <v>29.817</v>
      </c>
      <c r="O171" s="211">
        <f t="shared" si="42"/>
        <v>87.474232000000001</v>
      </c>
      <c r="P171" s="211">
        <f t="shared" si="43"/>
        <v>2894.2257679999998</v>
      </c>
      <c r="Q171" s="211"/>
      <c r="R171" s="211">
        <f t="shared" si="44"/>
        <v>2894.2257679999998</v>
      </c>
      <c r="S171" s="213"/>
    </row>
    <row r="172" spans="2:19" ht="65.099999999999994" customHeight="1" x14ac:dyDescent="0.25">
      <c r="B172" s="178" t="s">
        <v>67</v>
      </c>
      <c r="C172" s="182" t="s">
        <v>530</v>
      </c>
      <c r="D172" s="211">
        <v>144.08000000000001</v>
      </c>
      <c r="E172" s="212">
        <v>15</v>
      </c>
      <c r="F172" s="211">
        <f t="shared" si="40"/>
        <v>2161.2000000000003</v>
      </c>
      <c r="G172" s="211"/>
      <c r="H172" s="211"/>
      <c r="I172" s="211">
        <v>63.10263999999998</v>
      </c>
      <c r="J172" s="211">
        <f t="shared" si="41"/>
        <v>2224.3026400000003</v>
      </c>
      <c r="K172" s="211"/>
      <c r="L172" s="211" t="s">
        <v>427</v>
      </c>
      <c r="M172" s="211"/>
      <c r="N172" s="211"/>
      <c r="O172" s="211">
        <f t="shared" si="42"/>
        <v>0</v>
      </c>
      <c r="P172" s="211">
        <f t="shared" si="43"/>
        <v>2224.3026400000003</v>
      </c>
      <c r="Q172" s="211"/>
      <c r="R172" s="211">
        <f t="shared" si="44"/>
        <v>2224.3026400000003</v>
      </c>
      <c r="S172" s="213"/>
    </row>
    <row r="173" spans="2:19" ht="65.099999999999994" customHeight="1" x14ac:dyDescent="0.25">
      <c r="B173" s="178" t="s">
        <v>72</v>
      </c>
      <c r="C173" s="182" t="s">
        <v>519</v>
      </c>
      <c r="D173" s="211">
        <v>190.67</v>
      </c>
      <c r="E173" s="212">
        <v>15</v>
      </c>
      <c r="F173" s="211">
        <f t="shared" si="40"/>
        <v>2860.0499999999997</v>
      </c>
      <c r="G173" s="211"/>
      <c r="H173" s="211"/>
      <c r="I173" s="211"/>
      <c r="J173" s="211">
        <f t="shared" si="41"/>
        <v>2860.0499999999997</v>
      </c>
      <c r="K173" s="211">
        <v>44.421711999999985</v>
      </c>
      <c r="L173" s="211">
        <f>F173*1.1875%</f>
        <v>33.963093749999999</v>
      </c>
      <c r="M173" s="211"/>
      <c r="N173" s="211"/>
      <c r="O173" s="211">
        <f t="shared" si="42"/>
        <v>78.384805749999984</v>
      </c>
      <c r="P173" s="211">
        <f t="shared" si="43"/>
        <v>2781.6651942499998</v>
      </c>
      <c r="Q173" s="211"/>
      <c r="R173" s="211">
        <f t="shared" si="44"/>
        <v>2781.6651942499998</v>
      </c>
      <c r="S173" s="213"/>
    </row>
    <row r="174" spans="2:19" ht="65.099999999999994" customHeight="1" x14ac:dyDescent="0.25">
      <c r="B174" s="178" t="s">
        <v>72</v>
      </c>
      <c r="C174" s="182" t="s">
        <v>261</v>
      </c>
      <c r="D174" s="211">
        <v>173.36</v>
      </c>
      <c r="E174" s="212">
        <v>15</v>
      </c>
      <c r="F174" s="211">
        <f t="shared" si="40"/>
        <v>2600.4</v>
      </c>
      <c r="G174" s="211"/>
      <c r="H174" s="211"/>
      <c r="I174" s="211"/>
      <c r="J174" s="211">
        <f t="shared" si="41"/>
        <v>2600.4</v>
      </c>
      <c r="K174" s="211">
        <v>1.1717920000000106</v>
      </c>
      <c r="L174" s="211">
        <f>F174*1.1875%</f>
        <v>30.879750000000001</v>
      </c>
      <c r="M174" s="211"/>
      <c r="N174" s="211"/>
      <c r="O174" s="211">
        <f t="shared" si="42"/>
        <v>32.051542000000012</v>
      </c>
      <c r="P174" s="211">
        <f t="shared" si="43"/>
        <v>2568.3484579999999</v>
      </c>
      <c r="Q174" s="211"/>
      <c r="R174" s="211">
        <f t="shared" si="44"/>
        <v>2568.3484579999999</v>
      </c>
      <c r="S174" s="213"/>
    </row>
    <row r="175" spans="2:19" ht="65.099999999999994" customHeight="1" x14ac:dyDescent="0.25">
      <c r="B175" s="178" t="s">
        <v>72</v>
      </c>
      <c r="C175" s="182" t="s">
        <v>332</v>
      </c>
      <c r="D175" s="211">
        <v>173.96</v>
      </c>
      <c r="E175" s="212">
        <v>15</v>
      </c>
      <c r="F175" s="211">
        <f t="shared" si="40"/>
        <v>2609.4</v>
      </c>
      <c r="G175" s="211"/>
      <c r="H175" s="211"/>
      <c r="I175" s="211"/>
      <c r="J175" s="211">
        <f t="shared" si="41"/>
        <v>2609.4</v>
      </c>
      <c r="K175" s="211">
        <v>2.1509920000000022</v>
      </c>
      <c r="L175" s="211" t="s">
        <v>427</v>
      </c>
      <c r="M175" s="211"/>
      <c r="N175" s="211"/>
      <c r="O175" s="211">
        <f t="shared" si="42"/>
        <v>2.1509920000000022</v>
      </c>
      <c r="P175" s="211">
        <f t="shared" si="43"/>
        <v>2607.2490080000002</v>
      </c>
      <c r="Q175" s="211"/>
      <c r="R175" s="211">
        <f t="shared" si="44"/>
        <v>2607.2490080000002</v>
      </c>
      <c r="S175" s="213"/>
    </row>
    <row r="176" spans="2:19" ht="65.099999999999994" customHeight="1" x14ac:dyDescent="0.25">
      <c r="B176" s="178" t="s">
        <v>72</v>
      </c>
      <c r="C176" s="182" t="s">
        <v>333</v>
      </c>
      <c r="D176" s="211">
        <v>167.48</v>
      </c>
      <c r="E176" s="212">
        <v>15</v>
      </c>
      <c r="F176" s="211">
        <f t="shared" si="40"/>
        <v>2512.1999999999998</v>
      </c>
      <c r="G176" s="211"/>
      <c r="H176" s="211"/>
      <c r="I176" s="211">
        <v>8.4243680000000154</v>
      </c>
      <c r="J176" s="211">
        <f t="shared" si="41"/>
        <v>2520.6243679999998</v>
      </c>
      <c r="K176" s="211"/>
      <c r="L176" s="211" t="s">
        <v>427</v>
      </c>
      <c r="M176" s="211"/>
      <c r="N176" s="211">
        <f>F176*1%</f>
        <v>25.122</v>
      </c>
      <c r="O176" s="211">
        <f t="shared" si="42"/>
        <v>25.122</v>
      </c>
      <c r="P176" s="211">
        <f t="shared" si="43"/>
        <v>2495.5023679999999</v>
      </c>
      <c r="Q176" s="211"/>
      <c r="R176" s="211">
        <f t="shared" si="44"/>
        <v>2495.5023679999999</v>
      </c>
      <c r="S176" s="213"/>
    </row>
    <row r="177" spans="2:19" ht="65.099999999999994" customHeight="1" x14ac:dyDescent="0.3">
      <c r="B177" s="179"/>
      <c r="C177" s="175"/>
      <c r="D177" s="199"/>
      <c r="E177" s="200"/>
      <c r="F177" s="214">
        <f>SUM(F169:F176)</f>
        <v>24603.300000000003</v>
      </c>
      <c r="G177" s="214">
        <f t="shared" ref="G177:R177" si="45">SUM(G169:G176)</f>
        <v>0</v>
      </c>
      <c r="H177" s="214">
        <f t="shared" si="45"/>
        <v>0</v>
      </c>
      <c r="I177" s="214">
        <f t="shared" si="45"/>
        <v>71.527007999999995</v>
      </c>
      <c r="J177" s="214">
        <f t="shared" si="45"/>
        <v>24674.827008000004</v>
      </c>
      <c r="K177" s="214">
        <f t="shared" si="45"/>
        <v>847.10652799999991</v>
      </c>
      <c r="L177" s="214">
        <f t="shared" si="45"/>
        <v>116.84287499999999</v>
      </c>
      <c r="M177" s="214">
        <f t="shared" si="45"/>
        <v>0</v>
      </c>
      <c r="N177" s="214">
        <f t="shared" si="45"/>
        <v>98.728499999999997</v>
      </c>
      <c r="O177" s="214">
        <f t="shared" si="45"/>
        <v>1062.677903</v>
      </c>
      <c r="P177" s="214">
        <f t="shared" si="45"/>
        <v>23612.149104999997</v>
      </c>
      <c r="Q177" s="214">
        <f t="shared" si="45"/>
        <v>0</v>
      </c>
      <c r="R177" s="214">
        <f t="shared" si="45"/>
        <v>23612.149104999997</v>
      </c>
      <c r="S177" s="210"/>
    </row>
    <row r="178" spans="2:19" ht="65.099999999999994" customHeight="1" thickBot="1" x14ac:dyDescent="0.3">
      <c r="B178" s="179"/>
      <c r="C178" s="175"/>
      <c r="D178" s="199"/>
      <c r="E178" s="200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210"/>
    </row>
    <row r="179" spans="2:19" ht="65.099999999999994" customHeight="1" thickBot="1" x14ac:dyDescent="0.3">
      <c r="B179" s="181" t="s">
        <v>74</v>
      </c>
      <c r="C179" s="175"/>
      <c r="D179" s="199"/>
      <c r="E179" s="200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210"/>
    </row>
    <row r="180" spans="2:19" ht="65.099999999999994" customHeight="1" x14ac:dyDescent="0.25">
      <c r="B180" s="176" t="s">
        <v>75</v>
      </c>
      <c r="C180" s="182" t="s">
        <v>334</v>
      </c>
      <c r="D180" s="211">
        <v>207.79</v>
      </c>
      <c r="E180" s="212">
        <v>15</v>
      </c>
      <c r="F180" s="211">
        <f>D180*E180</f>
        <v>3116.85</v>
      </c>
      <c r="G180" s="211"/>
      <c r="H180" s="211"/>
      <c r="I180" s="211"/>
      <c r="J180" s="211">
        <f>SUM(F180:I180)</f>
        <v>3116.85</v>
      </c>
      <c r="K180" s="211">
        <v>92.611551999999989</v>
      </c>
      <c r="L180" s="211">
        <f>F180*1.1875%</f>
        <v>37.012593750000001</v>
      </c>
      <c r="M180" s="211"/>
      <c r="N180" s="211">
        <f>F180*1%</f>
        <v>31.168499999999998</v>
      </c>
      <c r="O180" s="211">
        <f>SUM(K180:N180)</f>
        <v>160.79264574999999</v>
      </c>
      <c r="P180" s="211">
        <f>J180-O180</f>
        <v>2956.0573542500001</v>
      </c>
      <c r="Q180" s="211"/>
      <c r="R180" s="211">
        <f>P180-Q180</f>
        <v>2956.0573542500001</v>
      </c>
      <c r="S180" s="213"/>
    </row>
    <row r="181" spans="2:19" ht="65.099999999999994" customHeight="1" x14ac:dyDescent="0.3">
      <c r="B181" s="179"/>
      <c r="C181" s="175"/>
      <c r="D181" s="199"/>
      <c r="E181" s="200"/>
      <c r="F181" s="214">
        <f>SUM(F180)</f>
        <v>3116.85</v>
      </c>
      <c r="G181" s="214">
        <f t="shared" ref="G181:R181" si="46">SUM(G180)</f>
        <v>0</v>
      </c>
      <c r="H181" s="214">
        <f t="shared" si="46"/>
        <v>0</v>
      </c>
      <c r="I181" s="214">
        <f t="shared" si="46"/>
        <v>0</v>
      </c>
      <c r="J181" s="214">
        <f t="shared" si="46"/>
        <v>3116.85</v>
      </c>
      <c r="K181" s="214">
        <f t="shared" si="46"/>
        <v>92.611551999999989</v>
      </c>
      <c r="L181" s="214">
        <f t="shared" si="46"/>
        <v>37.012593750000001</v>
      </c>
      <c r="M181" s="214">
        <f t="shared" si="46"/>
        <v>0</v>
      </c>
      <c r="N181" s="214">
        <f t="shared" si="46"/>
        <v>31.168499999999998</v>
      </c>
      <c r="O181" s="214">
        <f t="shared" si="46"/>
        <v>160.79264574999999</v>
      </c>
      <c r="P181" s="214">
        <f t="shared" si="46"/>
        <v>2956.0573542500001</v>
      </c>
      <c r="Q181" s="214">
        <f t="shared" si="46"/>
        <v>0</v>
      </c>
      <c r="R181" s="214">
        <f t="shared" si="46"/>
        <v>2956.0573542500001</v>
      </c>
      <c r="S181" s="210"/>
    </row>
    <row r="182" spans="2:19" ht="65.099999999999994" customHeight="1" thickBot="1" x14ac:dyDescent="0.3">
      <c r="B182" s="179"/>
      <c r="C182" s="175"/>
      <c r="D182" s="199"/>
      <c r="E182" s="200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210"/>
    </row>
    <row r="183" spans="2:19" ht="65.099999999999994" customHeight="1" thickBot="1" x14ac:dyDescent="0.3">
      <c r="B183" s="181" t="s">
        <v>76</v>
      </c>
      <c r="C183" s="175"/>
      <c r="D183" s="199"/>
      <c r="E183" s="200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210"/>
    </row>
    <row r="184" spans="2:19" ht="65.099999999999994" customHeight="1" x14ac:dyDescent="0.25">
      <c r="B184" s="176" t="s">
        <v>77</v>
      </c>
      <c r="C184" s="182" t="s">
        <v>335</v>
      </c>
      <c r="D184" s="211">
        <v>239.8</v>
      </c>
      <c r="E184" s="212">
        <v>15</v>
      </c>
      <c r="F184" s="211">
        <f>D184*E184</f>
        <v>3597</v>
      </c>
      <c r="G184" s="211"/>
      <c r="H184" s="211"/>
      <c r="I184" s="211"/>
      <c r="J184" s="211">
        <f>SUM(F184:I184)</f>
        <v>3597</v>
      </c>
      <c r="K184" s="211">
        <v>162.55187199999997</v>
      </c>
      <c r="L184" s="211">
        <f>F184*1.1875%</f>
        <v>42.714375000000004</v>
      </c>
      <c r="M184" s="211"/>
      <c r="N184" s="211">
        <f>F184*1%</f>
        <v>35.97</v>
      </c>
      <c r="O184" s="211">
        <f>SUM(K184:N184)</f>
        <v>241.23624699999996</v>
      </c>
      <c r="P184" s="211">
        <f>J184-O184</f>
        <v>3355.7637530000002</v>
      </c>
      <c r="Q184" s="211"/>
      <c r="R184" s="211">
        <f>P184-Q184</f>
        <v>3355.7637530000002</v>
      </c>
      <c r="S184" s="213"/>
    </row>
    <row r="185" spans="2:19" ht="65.099999999999994" customHeight="1" x14ac:dyDescent="0.25">
      <c r="B185" s="178" t="s">
        <v>77</v>
      </c>
      <c r="C185" s="182" t="s">
        <v>336</v>
      </c>
      <c r="D185" s="211">
        <v>239.8</v>
      </c>
      <c r="E185" s="212">
        <v>15</v>
      </c>
      <c r="F185" s="211">
        <f>D185*E185</f>
        <v>3597</v>
      </c>
      <c r="G185" s="211"/>
      <c r="H185" s="211"/>
      <c r="I185" s="211"/>
      <c r="J185" s="211">
        <f>SUM(F185:I185)</f>
        <v>3597</v>
      </c>
      <c r="K185" s="211">
        <v>162.55000000000001</v>
      </c>
      <c r="L185" s="211">
        <f>F185*1.1875%</f>
        <v>42.714375000000004</v>
      </c>
      <c r="M185" s="211"/>
      <c r="N185" s="211">
        <f>F185*1%</f>
        <v>35.97</v>
      </c>
      <c r="O185" s="211">
        <f>SUM(K185:N185)</f>
        <v>241.23437500000003</v>
      </c>
      <c r="P185" s="211">
        <f>J185-O185</f>
        <v>3355.765625</v>
      </c>
      <c r="Q185" s="211"/>
      <c r="R185" s="211">
        <f>P185-Q185</f>
        <v>3355.765625</v>
      </c>
      <c r="S185" s="213"/>
    </row>
    <row r="186" spans="2:19" ht="65.099999999999994" customHeight="1" x14ac:dyDescent="0.25">
      <c r="B186" s="178" t="s">
        <v>78</v>
      </c>
      <c r="C186" s="182" t="s">
        <v>337</v>
      </c>
      <c r="D186" s="211">
        <v>260.05</v>
      </c>
      <c r="E186" s="212">
        <v>15</v>
      </c>
      <c r="F186" s="211">
        <f>D186*E186</f>
        <v>3900.75</v>
      </c>
      <c r="G186" s="211"/>
      <c r="H186" s="211"/>
      <c r="I186" s="211"/>
      <c r="J186" s="211">
        <f>SUM(F186:I186)</f>
        <v>3900.75</v>
      </c>
      <c r="K186" s="211">
        <v>302.99987199999998</v>
      </c>
      <c r="L186" s="211">
        <f>F186*1.1875%</f>
        <v>46.321406250000003</v>
      </c>
      <c r="M186" s="211"/>
      <c r="N186" s="211">
        <f>F186*1%</f>
        <v>39.0075</v>
      </c>
      <c r="O186" s="211">
        <f>SUM(K186:N186)</f>
        <v>388.32877824999997</v>
      </c>
      <c r="P186" s="211">
        <f>J186-O186</f>
        <v>3512.4212217499999</v>
      </c>
      <c r="Q186" s="211"/>
      <c r="R186" s="211">
        <f>P186-Q186</f>
        <v>3512.4212217499999</v>
      </c>
      <c r="S186" s="213"/>
    </row>
    <row r="187" spans="2:19" ht="65.099999999999994" customHeight="1" x14ac:dyDescent="0.25">
      <c r="B187" s="178" t="s">
        <v>79</v>
      </c>
      <c r="C187" s="182" t="s">
        <v>338</v>
      </c>
      <c r="D187" s="211">
        <v>201.7</v>
      </c>
      <c r="E187" s="212">
        <v>15</v>
      </c>
      <c r="F187" s="211">
        <f>D187*E187</f>
        <v>3025.5</v>
      </c>
      <c r="G187" s="211"/>
      <c r="H187" s="211"/>
      <c r="I187" s="211"/>
      <c r="J187" s="211">
        <f>SUM(F187:I187)</f>
        <v>3025.5</v>
      </c>
      <c r="K187" s="211">
        <v>62.422672000000006</v>
      </c>
      <c r="L187" s="211">
        <f>F187*1.1875%</f>
        <v>35.927812500000002</v>
      </c>
      <c r="M187" s="211"/>
      <c r="N187" s="211">
        <f>F187*1%</f>
        <v>30.254999999999999</v>
      </c>
      <c r="O187" s="211">
        <f>SUM(K187:N187)</f>
        <v>128.60548450000002</v>
      </c>
      <c r="P187" s="211">
        <f>J187-O187</f>
        <v>2896.8945155000001</v>
      </c>
      <c r="Q187" s="211"/>
      <c r="R187" s="211">
        <f>P187-Q187</f>
        <v>2896.8945155000001</v>
      </c>
      <c r="S187" s="213"/>
    </row>
    <row r="188" spans="2:19" ht="65.099999999999994" customHeight="1" x14ac:dyDescent="0.3">
      <c r="B188" s="179"/>
      <c r="C188" s="175"/>
      <c r="D188" s="199"/>
      <c r="E188" s="200"/>
      <c r="F188" s="214">
        <f>SUM(F184:F187)</f>
        <v>14120.25</v>
      </c>
      <c r="G188" s="214">
        <f t="shared" ref="G188:R188" si="47">SUM(G184:G187)</f>
        <v>0</v>
      </c>
      <c r="H188" s="214">
        <f t="shared" si="47"/>
        <v>0</v>
      </c>
      <c r="I188" s="214">
        <f t="shared" si="47"/>
        <v>0</v>
      </c>
      <c r="J188" s="214">
        <f t="shared" si="47"/>
        <v>14120.25</v>
      </c>
      <c r="K188" s="214">
        <f t="shared" si="47"/>
        <v>690.52441599999997</v>
      </c>
      <c r="L188" s="214">
        <f t="shared" si="47"/>
        <v>167.67796874999999</v>
      </c>
      <c r="M188" s="214">
        <f t="shared" si="47"/>
        <v>0</v>
      </c>
      <c r="N188" s="214">
        <f t="shared" si="47"/>
        <v>141.20249999999999</v>
      </c>
      <c r="O188" s="214">
        <f t="shared" si="47"/>
        <v>999.40488474999995</v>
      </c>
      <c r="P188" s="214">
        <f t="shared" si="47"/>
        <v>13120.84511525</v>
      </c>
      <c r="Q188" s="214">
        <f t="shared" si="47"/>
        <v>0</v>
      </c>
      <c r="R188" s="214">
        <f t="shared" si="47"/>
        <v>13120.84511525</v>
      </c>
      <c r="S188" s="210"/>
    </row>
    <row r="189" spans="2:19" ht="65.099999999999994" customHeight="1" thickBot="1" x14ac:dyDescent="0.3">
      <c r="B189" s="179"/>
      <c r="C189" s="175"/>
      <c r="D189" s="199"/>
      <c r="E189" s="200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210"/>
    </row>
    <row r="190" spans="2:19" ht="65.099999999999994" customHeight="1" thickBot="1" x14ac:dyDescent="0.3">
      <c r="B190" s="181" t="s">
        <v>80</v>
      </c>
      <c r="C190" s="175"/>
      <c r="D190" s="199"/>
      <c r="E190" s="200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210"/>
    </row>
    <row r="191" spans="2:19" ht="65.099999999999994" customHeight="1" x14ac:dyDescent="0.25">
      <c r="B191" s="176" t="s">
        <v>187</v>
      </c>
      <c r="C191" s="182" t="s">
        <v>339</v>
      </c>
      <c r="D191" s="211">
        <v>423.02</v>
      </c>
      <c r="E191" s="212">
        <v>15</v>
      </c>
      <c r="F191" s="211">
        <f>D191*E191</f>
        <v>6345.2999999999993</v>
      </c>
      <c r="G191" s="211"/>
      <c r="H191" s="211"/>
      <c r="I191" s="211"/>
      <c r="J191" s="211">
        <f>SUM(F191:I191)</f>
        <v>6345.2999999999993</v>
      </c>
      <c r="K191" s="211">
        <v>717.18170399999985</v>
      </c>
      <c r="L191" s="211"/>
      <c r="M191" s="211"/>
      <c r="N191" s="211"/>
      <c r="O191" s="211">
        <f>SUM(K191:N191)</f>
        <v>717.18170399999985</v>
      </c>
      <c r="P191" s="211">
        <f>J191-O191</f>
        <v>5628.1182959999996</v>
      </c>
      <c r="Q191" s="211"/>
      <c r="R191" s="211">
        <f>P191-Q191</f>
        <v>5628.1182959999996</v>
      </c>
      <c r="S191" s="213"/>
    </row>
    <row r="192" spans="2:19" ht="65.099999999999994" customHeight="1" x14ac:dyDescent="0.25">
      <c r="B192" s="178" t="s">
        <v>188</v>
      </c>
      <c r="C192" s="182" t="s">
        <v>340</v>
      </c>
      <c r="D192" s="211">
        <v>271.06</v>
      </c>
      <c r="E192" s="212">
        <v>15</v>
      </c>
      <c r="F192" s="211">
        <f t="shared" ref="F192:F276" si="48">D192*E192</f>
        <v>4065.9</v>
      </c>
      <c r="G192" s="211"/>
      <c r="H192" s="211"/>
      <c r="I192" s="211"/>
      <c r="J192" s="211">
        <f t="shared" ref="J192:J276" si="49">SUM(F192:I192)</f>
        <v>4065.9</v>
      </c>
      <c r="K192" s="211">
        <v>320.96819199999999</v>
      </c>
      <c r="L192" s="211">
        <f>F192*1.1875%</f>
        <v>48.282562500000004</v>
      </c>
      <c r="M192" s="211"/>
      <c r="N192" s="211">
        <f>F192*1%</f>
        <v>40.658999999999999</v>
      </c>
      <c r="O192" s="211">
        <f t="shared" ref="O192:O205" si="50">SUM(K192:N192)</f>
        <v>409.90975449999996</v>
      </c>
      <c r="P192" s="211">
        <f t="shared" ref="P192:P205" si="51">J192-O192</f>
        <v>3655.9902455000001</v>
      </c>
      <c r="Q192" s="211"/>
      <c r="R192" s="211">
        <f t="shared" ref="R192:R205" si="52">P192-Q192</f>
        <v>3655.9902455000001</v>
      </c>
      <c r="S192" s="213"/>
    </row>
    <row r="193" spans="2:19" ht="65.099999999999994" customHeight="1" x14ac:dyDescent="0.25">
      <c r="B193" s="178" t="s">
        <v>189</v>
      </c>
      <c r="C193" s="182" t="s">
        <v>341</v>
      </c>
      <c r="D193" s="211">
        <v>271.06</v>
      </c>
      <c r="E193" s="212">
        <v>15</v>
      </c>
      <c r="F193" s="211">
        <f t="shared" si="48"/>
        <v>4065.9</v>
      </c>
      <c r="G193" s="211"/>
      <c r="H193" s="211"/>
      <c r="I193" s="211"/>
      <c r="J193" s="211">
        <f t="shared" si="49"/>
        <v>4065.9</v>
      </c>
      <c r="K193" s="211">
        <v>320.96800000000002</v>
      </c>
      <c r="L193" s="211">
        <f t="shared" ref="L193:L205" si="53">F193*1.1875%</f>
        <v>48.282562500000004</v>
      </c>
      <c r="M193" s="211"/>
      <c r="N193" s="211">
        <f t="shared" ref="N193:N205" si="54">F193*1%</f>
        <v>40.658999999999999</v>
      </c>
      <c r="O193" s="211">
        <f t="shared" si="50"/>
        <v>409.90956249999999</v>
      </c>
      <c r="P193" s="211">
        <f t="shared" si="51"/>
        <v>3655.9904375000001</v>
      </c>
      <c r="Q193" s="211"/>
      <c r="R193" s="211">
        <f t="shared" si="52"/>
        <v>3655.9904375000001</v>
      </c>
      <c r="S193" s="213"/>
    </row>
    <row r="194" spans="2:19" ht="65.099999999999994" customHeight="1" x14ac:dyDescent="0.25">
      <c r="B194" s="178" t="s">
        <v>81</v>
      </c>
      <c r="C194" s="182" t="s">
        <v>342</v>
      </c>
      <c r="D194" s="211">
        <v>207.79</v>
      </c>
      <c r="E194" s="212">
        <v>15</v>
      </c>
      <c r="F194" s="211">
        <f t="shared" si="48"/>
        <v>3116.85</v>
      </c>
      <c r="G194" s="211"/>
      <c r="H194" s="211"/>
      <c r="I194" s="211"/>
      <c r="J194" s="211">
        <f t="shared" si="49"/>
        <v>3116.85</v>
      </c>
      <c r="K194" s="211">
        <v>92.61</v>
      </c>
      <c r="L194" s="211">
        <f t="shared" si="53"/>
        <v>37.012593750000001</v>
      </c>
      <c r="M194" s="211"/>
      <c r="N194" s="211">
        <f t="shared" si="54"/>
        <v>31.168499999999998</v>
      </c>
      <c r="O194" s="211">
        <f t="shared" si="50"/>
        <v>160.79109374999999</v>
      </c>
      <c r="P194" s="211">
        <f t="shared" si="51"/>
        <v>2956.0589062499998</v>
      </c>
      <c r="Q194" s="211"/>
      <c r="R194" s="211">
        <f t="shared" si="52"/>
        <v>2956.0589062499998</v>
      </c>
      <c r="S194" s="213"/>
    </row>
    <row r="195" spans="2:19" ht="65.099999999999994" customHeight="1" x14ac:dyDescent="0.25">
      <c r="B195" s="178" t="s">
        <v>81</v>
      </c>
      <c r="C195" s="182" t="s">
        <v>343</v>
      </c>
      <c r="D195" s="211">
        <v>166.93</v>
      </c>
      <c r="E195" s="212">
        <v>15</v>
      </c>
      <c r="F195" s="211">
        <f t="shared" si="48"/>
        <v>2503.9500000000003</v>
      </c>
      <c r="G195" s="211"/>
      <c r="H195" s="211"/>
      <c r="I195" s="211">
        <v>9.3219679999999698</v>
      </c>
      <c r="J195" s="211">
        <f t="shared" si="49"/>
        <v>2513.271968</v>
      </c>
      <c r="K195" s="211"/>
      <c r="L195" s="211">
        <f t="shared" si="53"/>
        <v>29.734406250000003</v>
      </c>
      <c r="M195" s="211"/>
      <c r="N195" s="211">
        <f t="shared" si="54"/>
        <v>25.039500000000004</v>
      </c>
      <c r="O195" s="211">
        <f t="shared" si="50"/>
        <v>54.77390625000001</v>
      </c>
      <c r="P195" s="211">
        <f t="shared" si="51"/>
        <v>2458.49806175</v>
      </c>
      <c r="Q195" s="211"/>
      <c r="R195" s="211">
        <f t="shared" si="52"/>
        <v>2458.49806175</v>
      </c>
      <c r="S195" s="213"/>
    </row>
    <row r="196" spans="2:19" ht="65.099999999999994" customHeight="1" x14ac:dyDescent="0.25">
      <c r="B196" s="178" t="s">
        <v>190</v>
      </c>
      <c r="C196" s="182" t="s">
        <v>344</v>
      </c>
      <c r="D196" s="211">
        <v>180.72</v>
      </c>
      <c r="E196" s="212">
        <v>15</v>
      </c>
      <c r="F196" s="211">
        <f t="shared" si="48"/>
        <v>2710.8</v>
      </c>
      <c r="G196" s="211"/>
      <c r="H196" s="211"/>
      <c r="I196" s="211"/>
      <c r="J196" s="211">
        <f t="shared" si="49"/>
        <v>2710.8</v>
      </c>
      <c r="K196" s="211">
        <v>28.183312000000029</v>
      </c>
      <c r="L196" s="211">
        <f t="shared" si="53"/>
        <v>32.190750000000001</v>
      </c>
      <c r="M196" s="211"/>
      <c r="N196" s="211">
        <f t="shared" si="54"/>
        <v>27.108000000000004</v>
      </c>
      <c r="O196" s="211">
        <f t="shared" si="50"/>
        <v>87.482062000000042</v>
      </c>
      <c r="P196" s="211">
        <f t="shared" si="51"/>
        <v>2623.3179380000001</v>
      </c>
      <c r="Q196" s="211"/>
      <c r="R196" s="211">
        <f t="shared" si="52"/>
        <v>2623.3179380000001</v>
      </c>
      <c r="S196" s="213"/>
    </row>
    <row r="197" spans="2:19" ht="65.099999999999994" customHeight="1" x14ac:dyDescent="0.25">
      <c r="B197" s="178" t="s">
        <v>81</v>
      </c>
      <c r="C197" s="182" t="s">
        <v>345</v>
      </c>
      <c r="D197" s="211">
        <v>211.56</v>
      </c>
      <c r="E197" s="212">
        <v>15</v>
      </c>
      <c r="F197" s="211">
        <f t="shared" si="48"/>
        <v>3173.4</v>
      </c>
      <c r="G197" s="211"/>
      <c r="H197" s="211"/>
      <c r="I197" s="211"/>
      <c r="J197" s="211">
        <f t="shared" si="49"/>
        <v>3173.4</v>
      </c>
      <c r="K197" s="211">
        <v>98.764192000000008</v>
      </c>
      <c r="L197" s="211">
        <f t="shared" si="53"/>
        <v>37.684125000000002</v>
      </c>
      <c r="M197" s="211"/>
      <c r="N197" s="211">
        <f t="shared" si="54"/>
        <v>31.734000000000002</v>
      </c>
      <c r="O197" s="211">
        <f t="shared" si="50"/>
        <v>168.18231700000001</v>
      </c>
      <c r="P197" s="211">
        <f t="shared" si="51"/>
        <v>3005.2176829999999</v>
      </c>
      <c r="Q197" s="211"/>
      <c r="R197" s="211">
        <f t="shared" si="52"/>
        <v>3005.2176829999999</v>
      </c>
      <c r="S197" s="213"/>
    </row>
    <row r="198" spans="2:19" ht="65.099999999999994" customHeight="1" x14ac:dyDescent="0.25">
      <c r="B198" s="178" t="s">
        <v>189</v>
      </c>
      <c r="C198" s="182" t="s">
        <v>346</v>
      </c>
      <c r="D198" s="211">
        <v>210.12</v>
      </c>
      <c r="E198" s="212">
        <v>15</v>
      </c>
      <c r="F198" s="211">
        <f t="shared" si="48"/>
        <v>3151.8</v>
      </c>
      <c r="G198" s="211"/>
      <c r="H198" s="211"/>
      <c r="I198" s="211"/>
      <c r="J198" s="211">
        <f t="shared" si="49"/>
        <v>3151.8</v>
      </c>
      <c r="K198" s="211">
        <v>96.414112000000017</v>
      </c>
      <c r="L198" s="211">
        <f t="shared" si="53"/>
        <v>37.427625000000006</v>
      </c>
      <c r="M198" s="211"/>
      <c r="N198" s="211">
        <f t="shared" si="54"/>
        <v>31.518000000000004</v>
      </c>
      <c r="O198" s="211">
        <f t="shared" si="50"/>
        <v>165.35973700000002</v>
      </c>
      <c r="P198" s="211">
        <f t="shared" si="51"/>
        <v>2986.440263</v>
      </c>
      <c r="Q198" s="211"/>
      <c r="R198" s="211">
        <f t="shared" si="52"/>
        <v>2986.440263</v>
      </c>
      <c r="S198" s="213"/>
    </row>
    <row r="199" spans="2:19" ht="65.099999999999994" customHeight="1" x14ac:dyDescent="0.25">
      <c r="B199" s="178" t="s">
        <v>189</v>
      </c>
      <c r="C199" s="182" t="s">
        <v>347</v>
      </c>
      <c r="D199" s="211">
        <v>210.12</v>
      </c>
      <c r="E199" s="212">
        <v>15</v>
      </c>
      <c r="F199" s="211">
        <f t="shared" si="48"/>
        <v>3151.8</v>
      </c>
      <c r="G199" s="211"/>
      <c r="H199" s="211"/>
      <c r="I199" s="211"/>
      <c r="J199" s="211">
        <f t="shared" si="49"/>
        <v>3151.8</v>
      </c>
      <c r="K199" s="211">
        <v>96.414000000000001</v>
      </c>
      <c r="L199" s="211">
        <f t="shared" si="53"/>
        <v>37.427625000000006</v>
      </c>
      <c r="M199" s="211"/>
      <c r="N199" s="211">
        <f t="shared" si="54"/>
        <v>31.518000000000004</v>
      </c>
      <c r="O199" s="211">
        <f t="shared" si="50"/>
        <v>165.35962500000002</v>
      </c>
      <c r="P199" s="211">
        <f t="shared" si="51"/>
        <v>2986.4403750000001</v>
      </c>
      <c r="Q199" s="211"/>
      <c r="R199" s="211">
        <f t="shared" si="52"/>
        <v>2986.4403750000001</v>
      </c>
      <c r="S199" s="213"/>
    </row>
    <row r="200" spans="2:19" ht="65.099999999999994" customHeight="1" x14ac:dyDescent="0.25">
      <c r="B200" s="178" t="s">
        <v>189</v>
      </c>
      <c r="C200" s="182" t="s">
        <v>348</v>
      </c>
      <c r="D200" s="211">
        <v>253.09</v>
      </c>
      <c r="E200" s="212">
        <v>15</v>
      </c>
      <c r="F200" s="211">
        <f t="shared" si="48"/>
        <v>3796.35</v>
      </c>
      <c r="G200" s="211"/>
      <c r="H200" s="211"/>
      <c r="I200" s="211"/>
      <c r="J200" s="211">
        <f t="shared" si="49"/>
        <v>3796.35</v>
      </c>
      <c r="K200" s="211">
        <v>291.64115199999998</v>
      </c>
      <c r="L200" s="211">
        <f t="shared" si="53"/>
        <v>45.081656250000002</v>
      </c>
      <c r="M200" s="211"/>
      <c r="N200" s="211">
        <f t="shared" si="54"/>
        <v>37.963500000000003</v>
      </c>
      <c r="O200" s="211">
        <f t="shared" si="50"/>
        <v>374.68630824999997</v>
      </c>
      <c r="P200" s="211">
        <f t="shared" si="51"/>
        <v>3421.66369175</v>
      </c>
      <c r="Q200" s="211"/>
      <c r="R200" s="211">
        <f t="shared" si="52"/>
        <v>3421.66369175</v>
      </c>
      <c r="S200" s="213"/>
    </row>
    <row r="201" spans="2:19" ht="65.099999999999994" customHeight="1" x14ac:dyDescent="0.25">
      <c r="B201" s="178" t="s">
        <v>43</v>
      </c>
      <c r="C201" s="182" t="s">
        <v>349</v>
      </c>
      <c r="D201" s="211">
        <v>271.06</v>
      </c>
      <c r="E201" s="212">
        <v>15</v>
      </c>
      <c r="F201" s="211">
        <f t="shared" si="48"/>
        <v>4065.9</v>
      </c>
      <c r="G201" s="211"/>
      <c r="H201" s="211"/>
      <c r="I201" s="211"/>
      <c r="J201" s="211">
        <f t="shared" si="49"/>
        <v>4065.9</v>
      </c>
      <c r="K201" s="211">
        <v>320.96819199999999</v>
      </c>
      <c r="L201" s="211">
        <f t="shared" si="53"/>
        <v>48.282562500000004</v>
      </c>
      <c r="M201" s="211"/>
      <c r="N201" s="211">
        <f t="shared" si="54"/>
        <v>40.658999999999999</v>
      </c>
      <c r="O201" s="211">
        <f t="shared" si="50"/>
        <v>409.90975449999996</v>
      </c>
      <c r="P201" s="211">
        <f t="shared" si="51"/>
        <v>3655.9902455000001</v>
      </c>
      <c r="Q201" s="211"/>
      <c r="R201" s="211">
        <f t="shared" si="52"/>
        <v>3655.9902455000001</v>
      </c>
      <c r="S201" s="213"/>
    </row>
    <row r="202" spans="2:19" ht="65.099999999999994" customHeight="1" x14ac:dyDescent="0.25">
      <c r="B202" s="178" t="s">
        <v>43</v>
      </c>
      <c r="C202" s="182" t="s">
        <v>350</v>
      </c>
      <c r="D202" s="211">
        <v>271.06</v>
      </c>
      <c r="E202" s="212">
        <v>15</v>
      </c>
      <c r="F202" s="211">
        <f t="shared" si="48"/>
        <v>4065.9</v>
      </c>
      <c r="G202" s="211"/>
      <c r="H202" s="211"/>
      <c r="I202" s="211"/>
      <c r="J202" s="211">
        <f t="shared" si="49"/>
        <v>4065.9</v>
      </c>
      <c r="K202" s="211">
        <v>320.96800000000002</v>
      </c>
      <c r="L202" s="211">
        <f t="shared" si="53"/>
        <v>48.282562500000004</v>
      </c>
      <c r="M202" s="211"/>
      <c r="N202" s="211">
        <f t="shared" si="54"/>
        <v>40.658999999999999</v>
      </c>
      <c r="O202" s="211">
        <f t="shared" si="50"/>
        <v>409.90956249999999</v>
      </c>
      <c r="P202" s="211">
        <f t="shared" si="51"/>
        <v>3655.9904375000001</v>
      </c>
      <c r="Q202" s="211"/>
      <c r="R202" s="211">
        <f t="shared" si="52"/>
        <v>3655.9904375000001</v>
      </c>
      <c r="S202" s="213"/>
    </row>
    <row r="203" spans="2:19" ht="65.099999999999994" customHeight="1" x14ac:dyDescent="0.25">
      <c r="B203" s="178" t="s">
        <v>81</v>
      </c>
      <c r="C203" s="182" t="s">
        <v>351</v>
      </c>
      <c r="D203" s="211">
        <v>207.79</v>
      </c>
      <c r="E203" s="212">
        <v>15</v>
      </c>
      <c r="F203" s="211">
        <f t="shared" si="48"/>
        <v>3116.85</v>
      </c>
      <c r="G203" s="211"/>
      <c r="H203" s="211"/>
      <c r="I203" s="211"/>
      <c r="J203" s="211">
        <f t="shared" si="49"/>
        <v>3116.85</v>
      </c>
      <c r="K203" s="211">
        <v>92.61</v>
      </c>
      <c r="L203" s="211">
        <f t="shared" si="53"/>
        <v>37.012593750000001</v>
      </c>
      <c r="M203" s="211"/>
      <c r="N203" s="211">
        <f t="shared" si="54"/>
        <v>31.168499999999998</v>
      </c>
      <c r="O203" s="211">
        <f t="shared" si="50"/>
        <v>160.79109374999999</v>
      </c>
      <c r="P203" s="211">
        <f t="shared" si="51"/>
        <v>2956.0589062499998</v>
      </c>
      <c r="Q203" s="211"/>
      <c r="R203" s="211">
        <f t="shared" si="52"/>
        <v>2956.0589062499998</v>
      </c>
      <c r="S203" s="213"/>
    </row>
    <row r="204" spans="2:19" ht="65.099999999999994" customHeight="1" x14ac:dyDescent="0.25">
      <c r="B204" s="178" t="s">
        <v>81</v>
      </c>
      <c r="C204" s="182" t="s">
        <v>525</v>
      </c>
      <c r="D204" s="211">
        <v>211.56</v>
      </c>
      <c r="E204" s="212">
        <v>15</v>
      </c>
      <c r="F204" s="211">
        <f t="shared" si="48"/>
        <v>3173.4</v>
      </c>
      <c r="G204" s="211"/>
      <c r="H204" s="211"/>
      <c r="I204" s="211"/>
      <c r="J204" s="211">
        <f t="shared" si="49"/>
        <v>3173.4</v>
      </c>
      <c r="K204" s="211">
        <v>98.76</v>
      </c>
      <c r="L204" s="211">
        <f t="shared" si="53"/>
        <v>37.684125000000002</v>
      </c>
      <c r="M204" s="211"/>
      <c r="N204" s="211" t="s">
        <v>427</v>
      </c>
      <c r="O204" s="211">
        <f t="shared" si="50"/>
        <v>136.44412500000001</v>
      </c>
      <c r="P204" s="211">
        <f t="shared" si="51"/>
        <v>3036.9558750000001</v>
      </c>
      <c r="Q204" s="211"/>
      <c r="R204" s="211">
        <f t="shared" si="52"/>
        <v>3036.9558750000001</v>
      </c>
      <c r="S204" s="213"/>
    </row>
    <row r="205" spans="2:19" ht="65.099999999999994" customHeight="1" x14ac:dyDescent="0.25">
      <c r="B205" s="178" t="s">
        <v>81</v>
      </c>
      <c r="C205" s="182" t="s">
        <v>352</v>
      </c>
      <c r="D205" s="211">
        <v>211.56</v>
      </c>
      <c r="E205" s="212">
        <v>15</v>
      </c>
      <c r="F205" s="211">
        <f t="shared" si="48"/>
        <v>3173.4</v>
      </c>
      <c r="G205" s="211"/>
      <c r="H205" s="211"/>
      <c r="I205" s="211"/>
      <c r="J205" s="211">
        <f t="shared" si="49"/>
        <v>3173.4</v>
      </c>
      <c r="K205" s="211">
        <v>98.76</v>
      </c>
      <c r="L205" s="211">
        <f t="shared" si="53"/>
        <v>37.684125000000002</v>
      </c>
      <c r="M205" s="211"/>
      <c r="N205" s="211">
        <f t="shared" si="54"/>
        <v>31.734000000000002</v>
      </c>
      <c r="O205" s="211">
        <f t="shared" si="50"/>
        <v>168.17812500000002</v>
      </c>
      <c r="P205" s="211">
        <f t="shared" si="51"/>
        <v>3005.2218750000002</v>
      </c>
      <c r="Q205" s="211"/>
      <c r="R205" s="211">
        <f t="shared" si="52"/>
        <v>3005.2218750000002</v>
      </c>
      <c r="S205" s="213"/>
    </row>
    <row r="206" spans="2:19" ht="65.099999999999994" customHeight="1" x14ac:dyDescent="0.3">
      <c r="B206" s="179"/>
      <c r="C206" s="175"/>
      <c r="D206" s="199"/>
      <c r="E206" s="200"/>
      <c r="F206" s="214">
        <f>SUM(F191:F205)</f>
        <v>53677.5</v>
      </c>
      <c r="G206" s="214">
        <f t="shared" ref="G206:R206" si="55">SUM(G191:G205)</f>
        <v>0</v>
      </c>
      <c r="H206" s="214">
        <f t="shared" si="55"/>
        <v>0</v>
      </c>
      <c r="I206" s="214">
        <f t="shared" si="55"/>
        <v>9.3219679999999698</v>
      </c>
      <c r="J206" s="214">
        <f t="shared" si="55"/>
        <v>53686.821968000004</v>
      </c>
      <c r="K206" s="214">
        <f t="shared" si="55"/>
        <v>2995.2108560000001</v>
      </c>
      <c r="L206" s="214">
        <f t="shared" si="55"/>
        <v>562.06987500000002</v>
      </c>
      <c r="M206" s="214">
        <f t="shared" si="55"/>
        <v>0</v>
      </c>
      <c r="N206" s="214">
        <f t="shared" si="55"/>
        <v>441.58800000000002</v>
      </c>
      <c r="O206" s="214">
        <f t="shared" si="55"/>
        <v>3998.868731</v>
      </c>
      <c r="P206" s="214">
        <f t="shared" si="55"/>
        <v>49687.953236999994</v>
      </c>
      <c r="Q206" s="214">
        <f t="shared" si="55"/>
        <v>0</v>
      </c>
      <c r="R206" s="214">
        <f t="shared" si="55"/>
        <v>49687.953236999994</v>
      </c>
      <c r="S206" s="210"/>
    </row>
    <row r="207" spans="2:19" ht="65.099999999999994" customHeight="1" thickBot="1" x14ac:dyDescent="0.3">
      <c r="B207" s="179"/>
      <c r="C207" s="175"/>
      <c r="D207" s="199"/>
      <c r="E207" s="200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210"/>
    </row>
    <row r="208" spans="2:19" ht="65.099999999999994" customHeight="1" thickBot="1" x14ac:dyDescent="0.3">
      <c r="B208" s="181" t="s">
        <v>222</v>
      </c>
      <c r="C208" s="175"/>
      <c r="D208" s="199"/>
      <c r="E208" s="200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210"/>
    </row>
    <row r="209" spans="2:19" ht="65.099999999999994" customHeight="1" x14ac:dyDescent="0.25">
      <c r="B209" s="176" t="s">
        <v>191</v>
      </c>
      <c r="C209" s="182" t="s">
        <v>526</v>
      </c>
      <c r="D209" s="211">
        <v>228.65</v>
      </c>
      <c r="E209" s="212">
        <v>15</v>
      </c>
      <c r="F209" s="211">
        <f t="shared" si="48"/>
        <v>3429.75</v>
      </c>
      <c r="G209" s="211"/>
      <c r="H209" s="211"/>
      <c r="I209" s="211"/>
      <c r="J209" s="211">
        <f t="shared" si="49"/>
        <v>3429.75</v>
      </c>
      <c r="K209" s="211">
        <v>126.65507199999999</v>
      </c>
      <c r="L209" s="211">
        <f>F209*1.1875%</f>
        <v>40.728281250000002</v>
      </c>
      <c r="M209" s="211"/>
      <c r="N209" s="211">
        <f>F209*1%</f>
        <v>34.297499999999999</v>
      </c>
      <c r="O209" s="211">
        <f>SUM(K209:N209)</f>
        <v>201.68085324999998</v>
      </c>
      <c r="P209" s="211">
        <f>J209-O209</f>
        <v>3228.0691467500001</v>
      </c>
      <c r="Q209" s="211"/>
      <c r="R209" s="211">
        <f>P209-Q209</f>
        <v>3228.0691467500001</v>
      </c>
      <c r="S209" s="213"/>
    </row>
    <row r="210" spans="2:19" ht="65.099999999999994" customHeight="1" x14ac:dyDescent="0.3">
      <c r="B210" s="179"/>
      <c r="C210" s="175"/>
      <c r="D210" s="199"/>
      <c r="E210" s="200"/>
      <c r="F210" s="214">
        <f>SUM(F209)</f>
        <v>3429.75</v>
      </c>
      <c r="G210" s="214">
        <f t="shared" ref="G210:R210" si="56">SUM(G209)</f>
        <v>0</v>
      </c>
      <c r="H210" s="214">
        <f t="shared" si="56"/>
        <v>0</v>
      </c>
      <c r="I210" s="214">
        <f t="shared" si="56"/>
        <v>0</v>
      </c>
      <c r="J210" s="214">
        <f t="shared" si="56"/>
        <v>3429.75</v>
      </c>
      <c r="K210" s="214">
        <f t="shared" si="56"/>
        <v>126.65507199999999</v>
      </c>
      <c r="L210" s="214">
        <f t="shared" si="56"/>
        <v>40.728281250000002</v>
      </c>
      <c r="M210" s="214">
        <f t="shared" si="56"/>
        <v>0</v>
      </c>
      <c r="N210" s="214">
        <f t="shared" si="56"/>
        <v>34.297499999999999</v>
      </c>
      <c r="O210" s="214">
        <f t="shared" si="56"/>
        <v>201.68085324999998</v>
      </c>
      <c r="P210" s="214">
        <f t="shared" si="56"/>
        <v>3228.0691467500001</v>
      </c>
      <c r="Q210" s="214">
        <f t="shared" si="56"/>
        <v>0</v>
      </c>
      <c r="R210" s="214">
        <f t="shared" si="56"/>
        <v>3228.0691467500001</v>
      </c>
      <c r="S210" s="210"/>
    </row>
    <row r="211" spans="2:19" ht="65.099999999999994" customHeight="1" thickBot="1" x14ac:dyDescent="0.3">
      <c r="B211" s="179"/>
      <c r="C211" s="175"/>
      <c r="D211" s="199"/>
      <c r="E211" s="200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210"/>
    </row>
    <row r="212" spans="2:19" ht="65.099999999999994" customHeight="1" thickBot="1" x14ac:dyDescent="0.3">
      <c r="B212" s="181" t="s">
        <v>127</v>
      </c>
      <c r="C212" s="175"/>
      <c r="D212" s="199"/>
      <c r="E212" s="200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210"/>
    </row>
    <row r="213" spans="2:19" ht="65.099999999999994" customHeight="1" x14ac:dyDescent="0.25">
      <c r="B213" s="176" t="s">
        <v>192</v>
      </c>
      <c r="C213" s="182" t="s">
        <v>353</v>
      </c>
      <c r="D213" s="211">
        <v>199.27</v>
      </c>
      <c r="E213" s="212">
        <v>15</v>
      </c>
      <c r="F213" s="211">
        <f t="shared" si="48"/>
        <v>2989.05</v>
      </c>
      <c r="G213" s="211"/>
      <c r="H213" s="211"/>
      <c r="I213" s="211"/>
      <c r="J213" s="211">
        <f t="shared" si="49"/>
        <v>2989.05</v>
      </c>
      <c r="K213" s="211">
        <v>58.456912000000017</v>
      </c>
      <c r="L213" s="211">
        <f>F213*1.1875%</f>
        <v>35.494968750000005</v>
      </c>
      <c r="M213" s="211"/>
      <c r="N213" s="211">
        <f>F213*1%</f>
        <v>29.890500000000003</v>
      </c>
      <c r="O213" s="211">
        <f>SUM(K213:N213)</f>
        <v>123.84238075000002</v>
      </c>
      <c r="P213" s="211">
        <f>J213-O213</f>
        <v>2865.2076192500003</v>
      </c>
      <c r="Q213" s="211"/>
      <c r="R213" s="211">
        <f>P213-Q213</f>
        <v>2865.2076192500003</v>
      </c>
      <c r="S213" s="213"/>
    </row>
    <row r="214" spans="2:19" ht="65.099999999999994" customHeight="1" x14ac:dyDescent="0.25">
      <c r="B214" s="178" t="s">
        <v>82</v>
      </c>
      <c r="C214" s="182" t="s">
        <v>354</v>
      </c>
      <c r="D214" s="211">
        <v>252.17</v>
      </c>
      <c r="E214" s="212">
        <v>15</v>
      </c>
      <c r="F214" s="211">
        <f t="shared" si="48"/>
        <v>3782.5499999999997</v>
      </c>
      <c r="G214" s="211"/>
      <c r="H214" s="211"/>
      <c r="I214" s="211"/>
      <c r="J214" s="211">
        <f t="shared" si="49"/>
        <v>3782.5499999999997</v>
      </c>
      <c r="K214" s="211">
        <v>290.13971199999992</v>
      </c>
      <c r="L214" s="211">
        <f>F214*1.1875%</f>
        <v>44.917781249999997</v>
      </c>
      <c r="M214" s="211"/>
      <c r="N214" s="211">
        <f>F214*1%</f>
        <v>37.825499999999998</v>
      </c>
      <c r="O214" s="211">
        <f>SUM(K214:N214)</f>
        <v>372.88299324999991</v>
      </c>
      <c r="P214" s="211">
        <f>J214-O214</f>
        <v>3409.6670067499999</v>
      </c>
      <c r="Q214" s="211"/>
      <c r="R214" s="211">
        <f>P214-Q214</f>
        <v>3409.6670067499999</v>
      </c>
      <c r="S214" s="213"/>
    </row>
    <row r="215" spans="2:19" ht="65.099999999999994" customHeight="1" x14ac:dyDescent="0.3">
      <c r="B215" s="179"/>
      <c r="C215" s="175"/>
      <c r="D215" s="199"/>
      <c r="E215" s="200"/>
      <c r="F215" s="214">
        <f>SUM(F213:F214)</f>
        <v>6771.6</v>
      </c>
      <c r="G215" s="214">
        <f t="shared" ref="G215:R215" si="57">SUM(G213:G214)</f>
        <v>0</v>
      </c>
      <c r="H215" s="214">
        <f t="shared" si="57"/>
        <v>0</v>
      </c>
      <c r="I215" s="214">
        <f t="shared" si="57"/>
        <v>0</v>
      </c>
      <c r="J215" s="214">
        <f t="shared" si="57"/>
        <v>6771.6</v>
      </c>
      <c r="K215" s="214">
        <f t="shared" si="57"/>
        <v>348.59662399999991</v>
      </c>
      <c r="L215" s="214">
        <f t="shared" si="57"/>
        <v>80.412750000000003</v>
      </c>
      <c r="M215" s="214">
        <f t="shared" si="57"/>
        <v>0</v>
      </c>
      <c r="N215" s="214">
        <f t="shared" si="57"/>
        <v>67.716000000000008</v>
      </c>
      <c r="O215" s="214">
        <f t="shared" si="57"/>
        <v>496.72537399999993</v>
      </c>
      <c r="P215" s="214">
        <f t="shared" si="57"/>
        <v>6274.8746260000007</v>
      </c>
      <c r="Q215" s="214">
        <f t="shared" si="57"/>
        <v>0</v>
      </c>
      <c r="R215" s="214">
        <f t="shared" si="57"/>
        <v>6274.8746260000007</v>
      </c>
      <c r="S215" s="210"/>
    </row>
    <row r="216" spans="2:19" ht="65.099999999999994" customHeight="1" thickBot="1" x14ac:dyDescent="0.3">
      <c r="B216" s="179"/>
      <c r="C216" s="175"/>
      <c r="D216" s="199"/>
      <c r="E216" s="200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210"/>
    </row>
    <row r="217" spans="2:19" ht="65.099999999999994" customHeight="1" thickBot="1" x14ac:dyDescent="0.3">
      <c r="B217" s="192" t="s">
        <v>83</v>
      </c>
      <c r="C217" s="175"/>
      <c r="D217" s="199"/>
      <c r="E217" s="200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210"/>
    </row>
    <row r="218" spans="2:19" ht="65.099999999999994" customHeight="1" thickBot="1" x14ac:dyDescent="0.3">
      <c r="B218" s="193"/>
      <c r="C218" s="175"/>
      <c r="D218" s="199"/>
      <c r="E218" s="200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210"/>
    </row>
    <row r="219" spans="2:19" ht="65.099999999999994" customHeight="1" thickBot="1" x14ac:dyDescent="0.3">
      <c r="B219" s="192" t="s">
        <v>84</v>
      </c>
      <c r="C219" s="175"/>
      <c r="D219" s="199"/>
      <c r="E219" s="200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210"/>
    </row>
    <row r="220" spans="2:19" ht="65.099999999999994" customHeight="1" x14ac:dyDescent="0.25">
      <c r="B220" s="176" t="s">
        <v>193</v>
      </c>
      <c r="C220" s="182" t="s">
        <v>355</v>
      </c>
      <c r="D220" s="211">
        <v>131.66999999999999</v>
      </c>
      <c r="E220" s="212">
        <v>15</v>
      </c>
      <c r="F220" s="211">
        <f t="shared" si="48"/>
        <v>1975.0499999999997</v>
      </c>
      <c r="G220" s="211"/>
      <c r="H220" s="211"/>
      <c r="I220" s="211">
        <v>75.01624000000001</v>
      </c>
      <c r="J220" s="211">
        <f t="shared" si="49"/>
        <v>2050.0662399999997</v>
      </c>
      <c r="K220" s="211"/>
      <c r="L220" s="211">
        <f>F220*1.1875%</f>
        <v>23.453718749999997</v>
      </c>
      <c r="M220" s="211"/>
      <c r="N220" s="211">
        <f>F220*1%</f>
        <v>19.750499999999999</v>
      </c>
      <c r="O220" s="211">
        <f>SUM(K220:N220)</f>
        <v>43.204218749999995</v>
      </c>
      <c r="P220" s="211">
        <f>J220-O220</f>
        <v>2006.8620212499995</v>
      </c>
      <c r="Q220" s="211"/>
      <c r="R220" s="211">
        <f>P220-Q220</f>
        <v>2006.8620212499995</v>
      </c>
      <c r="S220" s="213"/>
    </row>
    <row r="221" spans="2:19" ht="65.099999999999994" customHeight="1" x14ac:dyDescent="0.25">
      <c r="B221" s="178" t="s">
        <v>193</v>
      </c>
      <c r="C221" s="182" t="s">
        <v>356</v>
      </c>
      <c r="D221" s="211">
        <v>219.32</v>
      </c>
      <c r="E221" s="212">
        <v>15</v>
      </c>
      <c r="F221" s="211">
        <f t="shared" si="48"/>
        <v>3289.7999999999997</v>
      </c>
      <c r="G221" s="211"/>
      <c r="H221" s="211"/>
      <c r="I221" s="211"/>
      <c r="J221" s="211">
        <f t="shared" si="49"/>
        <v>3289.7999999999997</v>
      </c>
      <c r="K221" s="211">
        <v>111.42851199999998</v>
      </c>
      <c r="L221" s="211">
        <f>F221*1.1875%</f>
        <v>39.066375000000001</v>
      </c>
      <c r="M221" s="211"/>
      <c r="N221" s="211">
        <f>F221*1%</f>
        <v>32.897999999999996</v>
      </c>
      <c r="O221" s="211">
        <f>SUM(K221:N221)</f>
        <v>183.39288699999997</v>
      </c>
      <c r="P221" s="211">
        <f>J221-O221</f>
        <v>3106.4071129999998</v>
      </c>
      <c r="Q221" s="211"/>
      <c r="R221" s="211">
        <f>P221-Q221</f>
        <v>3106.4071129999998</v>
      </c>
      <c r="S221" s="213"/>
    </row>
    <row r="222" spans="2:19" ht="65.099999999999994" customHeight="1" x14ac:dyDescent="0.25">
      <c r="B222" s="178" t="s">
        <v>194</v>
      </c>
      <c r="C222" s="182" t="s">
        <v>357</v>
      </c>
      <c r="D222" s="211">
        <v>174.01</v>
      </c>
      <c r="E222" s="212">
        <v>15</v>
      </c>
      <c r="F222" s="211">
        <f t="shared" si="48"/>
        <v>2610.1499999999996</v>
      </c>
      <c r="G222" s="211"/>
      <c r="H222" s="211"/>
      <c r="I222" s="211"/>
      <c r="J222" s="211">
        <f t="shared" si="49"/>
        <v>2610.1499999999996</v>
      </c>
      <c r="K222" s="211">
        <v>2.2325919999999542</v>
      </c>
      <c r="L222" s="211">
        <f>F222*1.1875%</f>
        <v>30.995531249999996</v>
      </c>
      <c r="M222" s="211"/>
      <c r="N222" s="211">
        <f>F222*1%</f>
        <v>26.101499999999998</v>
      </c>
      <c r="O222" s="211">
        <f>SUM(K222:N222)</f>
        <v>59.329623249999955</v>
      </c>
      <c r="P222" s="211">
        <f>J222-O222</f>
        <v>2550.8203767499995</v>
      </c>
      <c r="Q222" s="211"/>
      <c r="R222" s="211">
        <f>P222-Q222</f>
        <v>2550.8203767499995</v>
      </c>
      <c r="S222" s="213"/>
    </row>
    <row r="223" spans="2:19" ht="65.099999999999994" customHeight="1" x14ac:dyDescent="0.25">
      <c r="B223" s="178" t="s">
        <v>25</v>
      </c>
      <c r="C223" s="182" t="s">
        <v>358</v>
      </c>
      <c r="D223" s="211">
        <v>180.72</v>
      </c>
      <c r="E223" s="212">
        <v>15</v>
      </c>
      <c r="F223" s="211">
        <f t="shared" si="48"/>
        <v>2710.8</v>
      </c>
      <c r="G223" s="211"/>
      <c r="H223" s="211"/>
      <c r="I223" s="211"/>
      <c r="J223" s="211">
        <f t="shared" si="49"/>
        <v>2710.8</v>
      </c>
      <c r="K223" s="211">
        <v>28.183312000000029</v>
      </c>
      <c r="L223" s="211">
        <f>F223*1.1875%</f>
        <v>32.190750000000001</v>
      </c>
      <c r="M223" s="211"/>
      <c r="N223" s="211">
        <f>F223*1%</f>
        <v>27.108000000000004</v>
      </c>
      <c r="O223" s="211">
        <f>SUM(K223:N223)</f>
        <v>87.482062000000042</v>
      </c>
      <c r="P223" s="211">
        <f>J223-O223</f>
        <v>2623.3179380000001</v>
      </c>
      <c r="Q223" s="211"/>
      <c r="R223" s="211">
        <f>P223-Q223</f>
        <v>2623.3179380000001</v>
      </c>
      <c r="S223" s="213"/>
    </row>
    <row r="224" spans="2:19" ht="65.099999999999994" customHeight="1" x14ac:dyDescent="0.3">
      <c r="B224" s="179"/>
      <c r="C224" s="175"/>
      <c r="D224" s="199"/>
      <c r="E224" s="200"/>
      <c r="F224" s="214">
        <f>SUM(F220:F223)</f>
        <v>10585.8</v>
      </c>
      <c r="G224" s="214">
        <f t="shared" ref="G224:R224" si="58">SUM(G220:G223)</f>
        <v>0</v>
      </c>
      <c r="H224" s="214">
        <f t="shared" si="58"/>
        <v>0</v>
      </c>
      <c r="I224" s="214">
        <f t="shared" si="58"/>
        <v>75.01624000000001</v>
      </c>
      <c r="J224" s="214">
        <f t="shared" si="58"/>
        <v>10660.81624</v>
      </c>
      <c r="K224" s="214">
        <f t="shared" si="58"/>
        <v>141.84441599999997</v>
      </c>
      <c r="L224" s="214">
        <f t="shared" si="58"/>
        <v>125.70637500000001</v>
      </c>
      <c r="M224" s="214">
        <f t="shared" si="58"/>
        <v>0</v>
      </c>
      <c r="N224" s="214">
        <f t="shared" si="58"/>
        <v>105.858</v>
      </c>
      <c r="O224" s="214">
        <f t="shared" si="58"/>
        <v>373.40879099999995</v>
      </c>
      <c r="P224" s="214">
        <f t="shared" si="58"/>
        <v>10287.407448999998</v>
      </c>
      <c r="Q224" s="214">
        <f t="shared" si="58"/>
        <v>0</v>
      </c>
      <c r="R224" s="214">
        <f t="shared" si="58"/>
        <v>10287.407448999998</v>
      </c>
      <c r="S224" s="210"/>
    </row>
    <row r="225" spans="2:19" ht="65.099999999999994" customHeight="1" thickBot="1" x14ac:dyDescent="0.3">
      <c r="B225" s="179"/>
      <c r="C225" s="175"/>
      <c r="D225" s="199"/>
      <c r="E225" s="200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210"/>
    </row>
    <row r="226" spans="2:19" ht="65.099999999999994" customHeight="1" thickBot="1" x14ac:dyDescent="0.3">
      <c r="B226" s="181" t="s">
        <v>85</v>
      </c>
      <c r="C226" s="175"/>
      <c r="D226" s="199"/>
      <c r="E226" s="200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210"/>
    </row>
    <row r="227" spans="2:19" ht="65.099999999999994" customHeight="1" x14ac:dyDescent="0.25">
      <c r="B227" s="176" t="s">
        <v>56</v>
      </c>
      <c r="C227" s="182" t="s">
        <v>359</v>
      </c>
      <c r="D227" s="211">
        <v>144.08000000000001</v>
      </c>
      <c r="E227" s="212">
        <v>15</v>
      </c>
      <c r="F227" s="211">
        <f t="shared" si="48"/>
        <v>2161.2000000000003</v>
      </c>
      <c r="G227" s="211"/>
      <c r="H227" s="211"/>
      <c r="I227" s="211">
        <v>63.10263999999998</v>
      </c>
      <c r="J227" s="211">
        <f t="shared" si="49"/>
        <v>2224.3026400000003</v>
      </c>
      <c r="K227" s="211"/>
      <c r="L227" s="211"/>
      <c r="M227" s="211"/>
      <c r="N227" s="211"/>
      <c r="O227" s="211">
        <f>SUM(K227:N227)</f>
        <v>0</v>
      </c>
      <c r="P227" s="211">
        <f>J227-O227</f>
        <v>2224.3026400000003</v>
      </c>
      <c r="Q227" s="211"/>
      <c r="R227" s="211">
        <f>P227-Q227</f>
        <v>2224.3026400000003</v>
      </c>
      <c r="S227" s="213"/>
    </row>
    <row r="228" spans="2:19" ht="65.099999999999994" customHeight="1" x14ac:dyDescent="0.25">
      <c r="B228" s="178" t="s">
        <v>195</v>
      </c>
      <c r="C228" s="182" t="s">
        <v>360</v>
      </c>
      <c r="D228" s="211">
        <v>166.98</v>
      </c>
      <c r="E228" s="212">
        <v>15</v>
      </c>
      <c r="F228" s="211">
        <f t="shared" si="48"/>
        <v>2504.6999999999998</v>
      </c>
      <c r="G228" s="211"/>
      <c r="H228" s="211"/>
      <c r="I228" s="216">
        <v>9.2403680000000179</v>
      </c>
      <c r="J228" s="211">
        <f t="shared" si="49"/>
        <v>2513.940368</v>
      </c>
      <c r="K228" s="211"/>
      <c r="L228" s="211"/>
      <c r="M228" s="211"/>
      <c r="N228" s="211">
        <f>F228*1%</f>
        <v>25.046999999999997</v>
      </c>
      <c r="O228" s="211">
        <f>SUM(K228:N228)</f>
        <v>25.046999999999997</v>
      </c>
      <c r="P228" s="211">
        <f>J228-O228</f>
        <v>2488.893368</v>
      </c>
      <c r="Q228" s="211"/>
      <c r="R228" s="211">
        <f>P228-Q228</f>
        <v>2488.893368</v>
      </c>
      <c r="S228" s="213"/>
    </row>
    <row r="229" spans="2:19" ht="65.099999999999994" customHeight="1" x14ac:dyDescent="0.25">
      <c r="B229" s="178" t="s">
        <v>86</v>
      </c>
      <c r="C229" s="182" t="s">
        <v>361</v>
      </c>
      <c r="D229" s="211">
        <v>198.78</v>
      </c>
      <c r="E229" s="212">
        <v>15</v>
      </c>
      <c r="F229" s="211">
        <f t="shared" si="48"/>
        <v>2981.7</v>
      </c>
      <c r="G229" s="211"/>
      <c r="H229" s="211"/>
      <c r="I229" s="211"/>
      <c r="J229" s="211">
        <f t="shared" si="49"/>
        <v>2981.7</v>
      </c>
      <c r="K229" s="211">
        <v>57.657231999999993</v>
      </c>
      <c r="L229" s="211">
        <f>F229*1.1875%</f>
        <v>35.407687500000002</v>
      </c>
      <c r="M229" s="211"/>
      <c r="N229" s="211">
        <f>F229*1%</f>
        <v>29.817</v>
      </c>
      <c r="O229" s="211">
        <f>SUM(K229:N229)</f>
        <v>122.88191950000001</v>
      </c>
      <c r="P229" s="211">
        <f>J229-O229</f>
        <v>2858.8180804999997</v>
      </c>
      <c r="Q229" s="211"/>
      <c r="R229" s="211">
        <f>P229-Q229</f>
        <v>2858.8180804999997</v>
      </c>
      <c r="S229" s="213"/>
    </row>
    <row r="230" spans="2:19" ht="65.099999999999994" customHeight="1" x14ac:dyDescent="0.25">
      <c r="B230" s="178" t="s">
        <v>196</v>
      </c>
      <c r="C230" s="182" t="s">
        <v>432</v>
      </c>
      <c r="D230" s="211">
        <v>190.94</v>
      </c>
      <c r="E230" s="212">
        <v>15</v>
      </c>
      <c r="F230" s="211">
        <f t="shared" si="48"/>
        <v>2864.1</v>
      </c>
      <c r="G230" s="211"/>
      <c r="H230" s="211"/>
      <c r="I230" s="211"/>
      <c r="J230" s="211">
        <f t="shared" si="49"/>
        <v>2864.1</v>
      </c>
      <c r="K230" s="211">
        <v>44.862351999999987</v>
      </c>
      <c r="L230" s="211"/>
      <c r="M230" s="211"/>
      <c r="N230" s="211"/>
      <c r="O230" s="211">
        <f>SUM(K230:N230)</f>
        <v>44.862351999999987</v>
      </c>
      <c r="P230" s="211">
        <f>J230-O230</f>
        <v>2819.2376479999998</v>
      </c>
      <c r="Q230" s="211"/>
      <c r="R230" s="211">
        <f>P230-Q230</f>
        <v>2819.2376479999998</v>
      </c>
      <c r="S230" s="213"/>
    </row>
    <row r="231" spans="2:19" ht="65.099999999999994" customHeight="1" x14ac:dyDescent="0.3">
      <c r="B231" s="179"/>
      <c r="C231" s="175"/>
      <c r="D231" s="199"/>
      <c r="E231" s="200"/>
      <c r="F231" s="214">
        <f>SUM(F227:F230)</f>
        <v>10511.699999999999</v>
      </c>
      <c r="G231" s="214">
        <f t="shared" ref="G231:R231" si="59">SUM(G227:G230)</f>
        <v>0</v>
      </c>
      <c r="H231" s="214">
        <f t="shared" si="59"/>
        <v>0</v>
      </c>
      <c r="I231" s="214">
        <f t="shared" si="59"/>
        <v>72.343007999999998</v>
      </c>
      <c r="J231" s="214">
        <f t="shared" si="59"/>
        <v>10584.043008000001</v>
      </c>
      <c r="K231" s="214">
        <f t="shared" si="59"/>
        <v>102.51958399999998</v>
      </c>
      <c r="L231" s="214">
        <f t="shared" si="59"/>
        <v>35.407687500000002</v>
      </c>
      <c r="M231" s="214">
        <f t="shared" si="59"/>
        <v>0</v>
      </c>
      <c r="N231" s="214">
        <f t="shared" si="59"/>
        <v>54.863999999999997</v>
      </c>
      <c r="O231" s="214">
        <f t="shared" si="59"/>
        <v>192.79127149999999</v>
      </c>
      <c r="P231" s="214">
        <f t="shared" si="59"/>
        <v>10391.2517365</v>
      </c>
      <c r="Q231" s="214">
        <f t="shared" si="59"/>
        <v>0</v>
      </c>
      <c r="R231" s="214">
        <f t="shared" si="59"/>
        <v>10391.2517365</v>
      </c>
      <c r="S231" s="210"/>
    </row>
    <row r="232" spans="2:19" ht="65.099999999999994" customHeight="1" thickBot="1" x14ac:dyDescent="0.3">
      <c r="B232" s="179"/>
      <c r="C232" s="175"/>
      <c r="D232" s="199"/>
      <c r="E232" s="200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210"/>
    </row>
    <row r="233" spans="2:19" ht="65.099999999999994" customHeight="1" thickBot="1" x14ac:dyDescent="0.3">
      <c r="B233" s="189" t="s">
        <v>87</v>
      </c>
      <c r="C233" s="175"/>
      <c r="D233" s="199"/>
      <c r="E233" s="200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210"/>
    </row>
    <row r="234" spans="2:19" ht="65.099999999999994" customHeight="1" x14ac:dyDescent="0.25">
      <c r="B234" s="194" t="s">
        <v>197</v>
      </c>
      <c r="C234" s="182" t="s">
        <v>362</v>
      </c>
      <c r="D234" s="211">
        <v>348.03</v>
      </c>
      <c r="E234" s="212">
        <v>15</v>
      </c>
      <c r="F234" s="211">
        <f t="shared" si="48"/>
        <v>5220.45</v>
      </c>
      <c r="G234" s="211"/>
      <c r="H234" s="211"/>
      <c r="I234" s="211"/>
      <c r="J234" s="211">
        <f t="shared" si="49"/>
        <v>5220.45</v>
      </c>
      <c r="K234" s="211">
        <v>501.09348799999992</v>
      </c>
      <c r="L234" s="211">
        <f>F234*1.1875%</f>
        <v>61.992843749999999</v>
      </c>
      <c r="M234" s="211"/>
      <c r="N234" s="211">
        <f>F234*1%</f>
        <v>52.204499999999996</v>
      </c>
      <c r="O234" s="211">
        <f>SUM(K234:N234)</f>
        <v>615.29083174999982</v>
      </c>
      <c r="P234" s="211">
        <f>J234-O234</f>
        <v>4605.1591682500002</v>
      </c>
      <c r="Q234" s="211"/>
      <c r="R234" s="211">
        <f>P234-Q234</f>
        <v>4605.1591682500002</v>
      </c>
      <c r="S234" s="213"/>
    </row>
    <row r="235" spans="2:19" ht="65.099999999999994" customHeight="1" x14ac:dyDescent="0.25">
      <c r="B235" s="178" t="s">
        <v>198</v>
      </c>
      <c r="C235" s="182" t="s">
        <v>363</v>
      </c>
      <c r="D235" s="211">
        <v>210.12</v>
      </c>
      <c r="E235" s="212">
        <v>15</v>
      </c>
      <c r="F235" s="211">
        <f t="shared" si="48"/>
        <v>3151.8</v>
      </c>
      <c r="G235" s="211"/>
      <c r="H235" s="211"/>
      <c r="I235" s="211"/>
      <c r="J235" s="211">
        <f t="shared" si="49"/>
        <v>3151.8</v>
      </c>
      <c r="K235" s="211">
        <v>96.414112000000017</v>
      </c>
      <c r="L235" s="211"/>
      <c r="M235" s="211"/>
      <c r="N235" s="211"/>
      <c r="O235" s="211">
        <f>SUM(K235:N235)</f>
        <v>96.414112000000017</v>
      </c>
      <c r="P235" s="211">
        <f>J235-O235</f>
        <v>3055.3858880000003</v>
      </c>
      <c r="Q235" s="211"/>
      <c r="R235" s="211">
        <f>P235-Q235</f>
        <v>3055.3858880000003</v>
      </c>
      <c r="S235" s="213"/>
    </row>
    <row r="236" spans="2:19" ht="65.099999999999994" customHeight="1" x14ac:dyDescent="0.3">
      <c r="B236" s="179"/>
      <c r="C236" s="175"/>
      <c r="D236" s="199"/>
      <c r="E236" s="200"/>
      <c r="F236" s="214">
        <f>SUM(F234:F235)</f>
        <v>8372.25</v>
      </c>
      <c r="G236" s="214">
        <f t="shared" ref="G236:R236" si="60">SUM(G234:G235)</f>
        <v>0</v>
      </c>
      <c r="H236" s="214">
        <f t="shared" si="60"/>
        <v>0</v>
      </c>
      <c r="I236" s="214">
        <f t="shared" si="60"/>
        <v>0</v>
      </c>
      <c r="J236" s="214">
        <f t="shared" si="60"/>
        <v>8372.25</v>
      </c>
      <c r="K236" s="214">
        <f t="shared" si="60"/>
        <v>597.50759999999991</v>
      </c>
      <c r="L236" s="214">
        <f t="shared" si="60"/>
        <v>61.992843749999999</v>
      </c>
      <c r="M236" s="214">
        <f t="shared" si="60"/>
        <v>0</v>
      </c>
      <c r="N236" s="214">
        <f t="shared" si="60"/>
        <v>52.204499999999996</v>
      </c>
      <c r="O236" s="214">
        <f t="shared" si="60"/>
        <v>711.70494374999987</v>
      </c>
      <c r="P236" s="214">
        <f t="shared" si="60"/>
        <v>7660.5450562500009</v>
      </c>
      <c r="Q236" s="214">
        <f t="shared" si="60"/>
        <v>0</v>
      </c>
      <c r="R236" s="214">
        <f t="shared" si="60"/>
        <v>7660.5450562500009</v>
      </c>
      <c r="S236" s="210"/>
    </row>
    <row r="237" spans="2:19" ht="65.099999999999994" customHeight="1" thickBot="1" x14ac:dyDescent="0.3">
      <c r="B237" s="179"/>
      <c r="C237" s="175"/>
      <c r="D237" s="199"/>
      <c r="E237" s="200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210"/>
    </row>
    <row r="238" spans="2:19" ht="65.099999999999994" customHeight="1" thickBot="1" x14ac:dyDescent="0.3">
      <c r="B238" s="192" t="s">
        <v>199</v>
      </c>
      <c r="C238" s="175"/>
      <c r="D238" s="199"/>
      <c r="E238" s="200"/>
      <c r="F238" s="199"/>
      <c r="G238" s="199"/>
      <c r="H238" s="199"/>
      <c r="I238" s="199"/>
      <c r="J238" s="199"/>
      <c r="K238" s="209"/>
      <c r="L238" s="199"/>
      <c r="M238" s="199"/>
      <c r="N238" s="199"/>
      <c r="O238" s="199"/>
      <c r="P238" s="199"/>
      <c r="Q238" s="199"/>
      <c r="R238" s="199"/>
      <c r="S238" s="210"/>
    </row>
    <row r="239" spans="2:19" ht="65.099999999999994" customHeight="1" x14ac:dyDescent="0.25">
      <c r="B239" s="176" t="s">
        <v>200</v>
      </c>
      <c r="C239" s="182" t="s">
        <v>364</v>
      </c>
      <c r="D239" s="211">
        <v>210.12</v>
      </c>
      <c r="E239" s="212">
        <v>15</v>
      </c>
      <c r="F239" s="211">
        <f t="shared" si="48"/>
        <v>3151.8</v>
      </c>
      <c r="G239" s="211"/>
      <c r="H239" s="211"/>
      <c r="I239" s="211"/>
      <c r="J239" s="211">
        <f t="shared" si="49"/>
        <v>3151.8</v>
      </c>
      <c r="K239" s="211">
        <v>96.414112000000017</v>
      </c>
      <c r="L239" s="211">
        <f>F239*1.1875%</f>
        <v>37.427625000000006</v>
      </c>
      <c r="M239" s="211"/>
      <c r="N239" s="211">
        <f>F239*1%</f>
        <v>31.518000000000004</v>
      </c>
      <c r="O239" s="211">
        <f>SUM(K239:N239)</f>
        <v>165.35973700000002</v>
      </c>
      <c r="P239" s="211">
        <f>J239-O239</f>
        <v>2986.440263</v>
      </c>
      <c r="Q239" s="211"/>
      <c r="R239" s="211">
        <f>P239-Q239</f>
        <v>2986.440263</v>
      </c>
      <c r="S239" s="213"/>
    </row>
    <row r="240" spans="2:19" ht="65.099999999999994" customHeight="1" x14ac:dyDescent="0.25">
      <c r="B240" s="178" t="s">
        <v>201</v>
      </c>
      <c r="C240" s="182" t="s">
        <v>365</v>
      </c>
      <c r="D240" s="211">
        <v>190.94</v>
      </c>
      <c r="E240" s="212">
        <v>15</v>
      </c>
      <c r="F240" s="211">
        <f t="shared" si="48"/>
        <v>2864.1</v>
      </c>
      <c r="G240" s="211"/>
      <c r="H240" s="211"/>
      <c r="I240" s="211"/>
      <c r="J240" s="211">
        <f t="shared" si="49"/>
        <v>2864.1</v>
      </c>
      <c r="K240" s="211">
        <v>44.86</v>
      </c>
      <c r="L240" s="211" t="s">
        <v>427</v>
      </c>
      <c r="M240" s="211"/>
      <c r="N240" s="211" t="s">
        <v>427</v>
      </c>
      <c r="O240" s="211">
        <f>SUM(K240:N240)</f>
        <v>44.86</v>
      </c>
      <c r="P240" s="211">
        <f t="shared" ref="P240:P248" si="61">J240-O240</f>
        <v>2819.24</v>
      </c>
      <c r="Q240" s="211"/>
      <c r="R240" s="211">
        <f t="shared" ref="R240:R248" si="62">P240-Q240</f>
        <v>2819.24</v>
      </c>
      <c r="S240" s="213"/>
    </row>
    <row r="241" spans="2:19" ht="65.099999999999994" customHeight="1" x14ac:dyDescent="0.25">
      <c r="B241" s="178" t="s">
        <v>201</v>
      </c>
      <c r="C241" s="182" t="s">
        <v>366</v>
      </c>
      <c r="D241" s="211">
        <v>190.94</v>
      </c>
      <c r="E241" s="212">
        <v>15</v>
      </c>
      <c r="F241" s="211">
        <f t="shared" si="48"/>
        <v>2864.1</v>
      </c>
      <c r="G241" s="211"/>
      <c r="H241" s="211"/>
      <c r="I241" s="211"/>
      <c r="J241" s="211">
        <f t="shared" si="49"/>
        <v>2864.1</v>
      </c>
      <c r="K241" s="211">
        <v>44.86</v>
      </c>
      <c r="L241" s="211" t="s">
        <v>427</v>
      </c>
      <c r="M241" s="211"/>
      <c r="N241" s="211">
        <f t="shared" ref="N241:N248" si="63">F241*1%</f>
        <v>28.640999999999998</v>
      </c>
      <c r="O241" s="211">
        <f t="shared" ref="O241:O248" si="64">SUM(K241:N241)</f>
        <v>73.501000000000005</v>
      </c>
      <c r="P241" s="211">
        <f t="shared" si="61"/>
        <v>2790.5989999999997</v>
      </c>
      <c r="Q241" s="211"/>
      <c r="R241" s="211">
        <f t="shared" si="62"/>
        <v>2790.5989999999997</v>
      </c>
      <c r="S241" s="213"/>
    </row>
    <row r="242" spans="2:19" ht="65.099999999999994" customHeight="1" x14ac:dyDescent="0.25">
      <c r="B242" s="178" t="s">
        <v>201</v>
      </c>
      <c r="C242" s="182" t="s">
        <v>367</v>
      </c>
      <c r="D242" s="211">
        <v>190.94</v>
      </c>
      <c r="E242" s="212">
        <v>15</v>
      </c>
      <c r="F242" s="211">
        <f t="shared" si="48"/>
        <v>2864.1</v>
      </c>
      <c r="G242" s="211"/>
      <c r="H242" s="211"/>
      <c r="I242" s="211"/>
      <c r="J242" s="211">
        <f t="shared" si="49"/>
        <v>2864.1</v>
      </c>
      <c r="K242" s="211">
        <v>44.86</v>
      </c>
      <c r="L242" s="211">
        <f t="shared" ref="L242:L248" si="65">F242*1.1875%</f>
        <v>34.011187499999998</v>
      </c>
      <c r="M242" s="211"/>
      <c r="N242" s="211">
        <f t="shared" si="63"/>
        <v>28.640999999999998</v>
      </c>
      <c r="O242" s="211">
        <f t="shared" si="64"/>
        <v>107.51218749999998</v>
      </c>
      <c r="P242" s="211">
        <f t="shared" si="61"/>
        <v>2756.5878124999999</v>
      </c>
      <c r="Q242" s="211"/>
      <c r="R242" s="211">
        <f t="shared" si="62"/>
        <v>2756.5878124999999</v>
      </c>
      <c r="S242" s="213"/>
    </row>
    <row r="243" spans="2:19" ht="65.099999999999994" customHeight="1" x14ac:dyDescent="0.25">
      <c r="B243" s="178" t="s">
        <v>60</v>
      </c>
      <c r="C243" s="182" t="s">
        <v>368</v>
      </c>
      <c r="D243" s="211">
        <v>225.89</v>
      </c>
      <c r="E243" s="212">
        <v>15</v>
      </c>
      <c r="F243" s="211">
        <f t="shared" si="48"/>
        <v>3388.35</v>
      </c>
      <c r="G243" s="211"/>
      <c r="H243" s="211"/>
      <c r="I243" s="211"/>
      <c r="J243" s="211">
        <f t="shared" si="49"/>
        <v>3388.35</v>
      </c>
      <c r="K243" s="211">
        <v>122.15075199999998</v>
      </c>
      <c r="L243" s="211">
        <f t="shared" si="65"/>
        <v>40.236656250000003</v>
      </c>
      <c r="M243" s="211"/>
      <c r="N243" s="211">
        <f t="shared" si="63"/>
        <v>33.883499999999998</v>
      </c>
      <c r="O243" s="211">
        <f t="shared" si="64"/>
        <v>196.27090824999999</v>
      </c>
      <c r="P243" s="211">
        <f t="shared" si="61"/>
        <v>3192.0790917499999</v>
      </c>
      <c r="Q243" s="211"/>
      <c r="R243" s="211">
        <f t="shared" si="62"/>
        <v>3192.0790917499999</v>
      </c>
      <c r="S243" s="213"/>
    </row>
    <row r="244" spans="2:19" ht="65.099999999999994" customHeight="1" x14ac:dyDescent="0.25">
      <c r="B244" s="178" t="s">
        <v>60</v>
      </c>
      <c r="C244" s="182" t="s">
        <v>369</v>
      </c>
      <c r="D244" s="211">
        <v>225.89</v>
      </c>
      <c r="E244" s="212">
        <v>15</v>
      </c>
      <c r="F244" s="211">
        <f t="shared" si="48"/>
        <v>3388.35</v>
      </c>
      <c r="G244" s="211"/>
      <c r="H244" s="211"/>
      <c r="I244" s="211"/>
      <c r="J244" s="211">
        <f t="shared" si="49"/>
        <v>3388.35</v>
      </c>
      <c r="K244" s="211">
        <v>122.15075199999998</v>
      </c>
      <c r="L244" s="211">
        <f t="shared" si="65"/>
        <v>40.236656250000003</v>
      </c>
      <c r="M244" s="211"/>
      <c r="N244" s="211">
        <f t="shared" si="63"/>
        <v>33.883499999999998</v>
      </c>
      <c r="O244" s="211">
        <f t="shared" si="64"/>
        <v>196.27090824999999</v>
      </c>
      <c r="P244" s="211">
        <f t="shared" si="61"/>
        <v>3192.0790917499999</v>
      </c>
      <c r="Q244" s="211"/>
      <c r="R244" s="211">
        <f t="shared" si="62"/>
        <v>3192.0790917499999</v>
      </c>
      <c r="S244" s="213"/>
    </row>
    <row r="245" spans="2:19" ht="65.099999999999994" customHeight="1" x14ac:dyDescent="0.25">
      <c r="B245" s="178" t="s">
        <v>88</v>
      </c>
      <c r="C245" s="182" t="s">
        <v>503</v>
      </c>
      <c r="D245" s="211">
        <v>225.89</v>
      </c>
      <c r="E245" s="212">
        <v>15</v>
      </c>
      <c r="F245" s="211">
        <f t="shared" si="48"/>
        <v>3388.35</v>
      </c>
      <c r="G245" s="211"/>
      <c r="H245" s="211"/>
      <c r="I245" s="211"/>
      <c r="J245" s="211">
        <f t="shared" si="49"/>
        <v>3388.35</v>
      </c>
      <c r="K245" s="211">
        <v>122.15075199999998</v>
      </c>
      <c r="L245" s="211">
        <f t="shared" si="65"/>
        <v>40.236656250000003</v>
      </c>
      <c r="M245" s="211"/>
      <c r="N245" s="211">
        <f t="shared" si="63"/>
        <v>33.883499999999998</v>
      </c>
      <c r="O245" s="211">
        <f t="shared" si="64"/>
        <v>196.27090824999999</v>
      </c>
      <c r="P245" s="211">
        <f t="shared" si="61"/>
        <v>3192.0790917499999</v>
      </c>
      <c r="Q245" s="211"/>
      <c r="R245" s="211">
        <f t="shared" si="62"/>
        <v>3192.0790917499999</v>
      </c>
      <c r="S245" s="213"/>
    </row>
    <row r="246" spans="2:19" ht="65.099999999999994" customHeight="1" x14ac:dyDescent="0.25">
      <c r="B246" s="178" t="s">
        <v>202</v>
      </c>
      <c r="C246" s="182" t="s">
        <v>370</v>
      </c>
      <c r="D246" s="211">
        <v>187.9</v>
      </c>
      <c r="E246" s="212">
        <v>15</v>
      </c>
      <c r="F246" s="211">
        <f t="shared" si="48"/>
        <v>2818.5</v>
      </c>
      <c r="G246" s="211"/>
      <c r="H246" s="211"/>
      <c r="I246" s="211"/>
      <c r="J246" s="211">
        <f t="shared" si="49"/>
        <v>2818.5</v>
      </c>
      <c r="K246" s="211">
        <v>39.9</v>
      </c>
      <c r="L246" s="211">
        <f t="shared" si="65"/>
        <v>33.469687499999999</v>
      </c>
      <c r="M246" s="211"/>
      <c r="N246" s="211">
        <f t="shared" si="63"/>
        <v>28.185000000000002</v>
      </c>
      <c r="O246" s="211">
        <f t="shared" si="64"/>
        <v>101.5546875</v>
      </c>
      <c r="P246" s="211">
        <f t="shared" si="61"/>
        <v>2716.9453125</v>
      </c>
      <c r="Q246" s="211"/>
      <c r="R246" s="211">
        <f t="shared" si="62"/>
        <v>2716.9453125</v>
      </c>
      <c r="S246" s="213"/>
    </row>
    <row r="247" spans="2:19" ht="65.099999999999994" customHeight="1" x14ac:dyDescent="0.25">
      <c r="B247" s="178" t="s">
        <v>202</v>
      </c>
      <c r="C247" s="182" t="s">
        <v>371</v>
      </c>
      <c r="D247" s="211">
        <v>165.32</v>
      </c>
      <c r="E247" s="212">
        <v>15</v>
      </c>
      <c r="F247" s="211">
        <f t="shared" si="48"/>
        <v>2479.7999999999997</v>
      </c>
      <c r="G247" s="211"/>
      <c r="H247" s="211"/>
      <c r="I247" s="211">
        <v>11.949488000000031</v>
      </c>
      <c r="J247" s="211">
        <f t="shared" si="49"/>
        <v>2491.7494879999999</v>
      </c>
      <c r="K247" s="211"/>
      <c r="L247" s="211">
        <f t="shared" si="65"/>
        <v>29.447624999999999</v>
      </c>
      <c r="M247" s="211"/>
      <c r="N247" s="211">
        <f t="shared" si="63"/>
        <v>24.797999999999998</v>
      </c>
      <c r="O247" s="211">
        <f t="shared" si="64"/>
        <v>54.245624999999997</v>
      </c>
      <c r="P247" s="211">
        <f t="shared" si="61"/>
        <v>2437.5038629999999</v>
      </c>
      <c r="Q247" s="211"/>
      <c r="R247" s="211">
        <f t="shared" si="62"/>
        <v>2437.5038629999999</v>
      </c>
      <c r="S247" s="213"/>
    </row>
    <row r="248" spans="2:19" ht="65.099999999999994" customHeight="1" x14ac:dyDescent="0.25">
      <c r="B248" s="178" t="s">
        <v>201</v>
      </c>
      <c r="C248" s="182" t="s">
        <v>372</v>
      </c>
      <c r="D248" s="211">
        <v>190.94</v>
      </c>
      <c r="E248" s="212">
        <v>15</v>
      </c>
      <c r="F248" s="211">
        <f t="shared" si="48"/>
        <v>2864.1</v>
      </c>
      <c r="G248" s="211"/>
      <c r="H248" s="211"/>
      <c r="I248" s="211"/>
      <c r="J248" s="211">
        <f t="shared" si="49"/>
        <v>2864.1</v>
      </c>
      <c r="K248" s="211">
        <v>44.86</v>
      </c>
      <c r="L248" s="211">
        <f t="shared" si="65"/>
        <v>34.011187499999998</v>
      </c>
      <c r="M248" s="211"/>
      <c r="N248" s="211">
        <f t="shared" si="63"/>
        <v>28.640999999999998</v>
      </c>
      <c r="O248" s="211">
        <f t="shared" si="64"/>
        <v>107.51218749999998</v>
      </c>
      <c r="P248" s="211">
        <f t="shared" si="61"/>
        <v>2756.5878124999999</v>
      </c>
      <c r="Q248" s="211"/>
      <c r="R248" s="211">
        <f t="shared" si="62"/>
        <v>2756.5878124999999</v>
      </c>
      <c r="S248" s="213"/>
    </row>
    <row r="249" spans="2:19" ht="65.099999999999994" customHeight="1" x14ac:dyDescent="0.3">
      <c r="B249" s="179"/>
      <c r="C249" s="175"/>
      <c r="D249" s="199"/>
      <c r="E249" s="200"/>
      <c r="F249" s="214">
        <f>SUM(F239:F248)</f>
        <v>30071.549999999996</v>
      </c>
      <c r="G249" s="214">
        <f t="shared" ref="G249:R249" si="66">SUM(G239:G248)</f>
        <v>0</v>
      </c>
      <c r="H249" s="214">
        <f t="shared" si="66"/>
        <v>0</v>
      </c>
      <c r="I249" s="214">
        <f t="shared" si="66"/>
        <v>11.949488000000031</v>
      </c>
      <c r="J249" s="214">
        <f t="shared" si="66"/>
        <v>30083.499487999998</v>
      </c>
      <c r="K249" s="214">
        <f t="shared" si="66"/>
        <v>682.206368</v>
      </c>
      <c r="L249" s="214">
        <f t="shared" si="66"/>
        <v>289.07728125</v>
      </c>
      <c r="M249" s="214">
        <f t="shared" si="66"/>
        <v>0</v>
      </c>
      <c r="N249" s="214">
        <f t="shared" si="66"/>
        <v>272.0745</v>
      </c>
      <c r="O249" s="214">
        <f t="shared" si="66"/>
        <v>1243.35814925</v>
      </c>
      <c r="P249" s="214">
        <f t="shared" si="66"/>
        <v>28840.14133875</v>
      </c>
      <c r="Q249" s="214">
        <f t="shared" si="66"/>
        <v>0</v>
      </c>
      <c r="R249" s="214">
        <f t="shared" si="66"/>
        <v>28840.14133875</v>
      </c>
      <c r="S249" s="210"/>
    </row>
    <row r="250" spans="2:19" ht="15" hidden="1" customHeight="1" x14ac:dyDescent="0.25">
      <c r="B250" s="179"/>
      <c r="C250" s="175"/>
      <c r="D250" s="199"/>
      <c r="E250" s="200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210"/>
    </row>
    <row r="251" spans="2:19" ht="26.25" hidden="1" customHeight="1" thickBot="1" x14ac:dyDescent="0.3">
      <c r="B251" s="189" t="s">
        <v>89</v>
      </c>
      <c r="C251" s="175"/>
      <c r="D251" s="199"/>
      <c r="E251" s="200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210"/>
    </row>
    <row r="252" spans="2:19" s="217" customFormat="1" ht="15" hidden="1" customHeight="1" x14ac:dyDescent="0.25">
      <c r="B252" s="186"/>
      <c r="C252" s="175"/>
      <c r="D252" s="199"/>
      <c r="E252" s="200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210"/>
    </row>
    <row r="253" spans="2:19" ht="26.25" hidden="1" customHeight="1" thickBot="1" x14ac:dyDescent="0.3">
      <c r="B253" s="189" t="s">
        <v>90</v>
      </c>
      <c r="C253" s="175"/>
      <c r="D253" s="199"/>
      <c r="E253" s="200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210"/>
    </row>
    <row r="254" spans="2:19" s="217" customFormat="1" ht="15" hidden="1" customHeight="1" x14ac:dyDescent="0.25">
      <c r="B254" s="186"/>
      <c r="C254" s="175"/>
      <c r="D254" s="199"/>
      <c r="E254" s="200"/>
      <c r="F254" s="199"/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210"/>
    </row>
    <row r="255" spans="2:19" s="217" customFormat="1" ht="36.75" customHeight="1" thickBot="1" x14ac:dyDescent="0.3">
      <c r="B255" s="186"/>
      <c r="C255" s="175"/>
      <c r="D255" s="199"/>
      <c r="E255" s="200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210"/>
    </row>
    <row r="256" spans="2:19" ht="65.099999999999994" customHeight="1" thickBot="1" x14ac:dyDescent="0.3">
      <c r="B256" s="181" t="s">
        <v>91</v>
      </c>
      <c r="C256" s="175"/>
      <c r="D256" s="199"/>
      <c r="E256" s="200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210"/>
    </row>
    <row r="257" spans="2:19" ht="65.099999999999994" customHeight="1" x14ac:dyDescent="0.25">
      <c r="B257" s="176" t="s">
        <v>92</v>
      </c>
      <c r="C257" s="182" t="s">
        <v>373</v>
      </c>
      <c r="D257" s="211">
        <v>343.24</v>
      </c>
      <c r="E257" s="212">
        <v>15</v>
      </c>
      <c r="F257" s="211">
        <f t="shared" si="48"/>
        <v>5148.6000000000004</v>
      </c>
      <c r="G257" s="211"/>
      <c r="H257" s="211"/>
      <c r="I257" s="211"/>
      <c r="J257" s="211">
        <f t="shared" si="49"/>
        <v>5148.6000000000004</v>
      </c>
      <c r="K257" s="211">
        <v>488.21796799999998</v>
      </c>
      <c r="L257" s="211">
        <f>F257*1.1875%</f>
        <v>61.139625000000002</v>
      </c>
      <c r="M257" s="211"/>
      <c r="N257" s="211">
        <f>F257*1%</f>
        <v>51.486000000000004</v>
      </c>
      <c r="O257" s="211">
        <f>SUM(K257:N257)</f>
        <v>600.84359299999994</v>
      </c>
      <c r="P257" s="211">
        <f>J257-O257</f>
        <v>4547.7564070000008</v>
      </c>
      <c r="Q257" s="211"/>
      <c r="R257" s="211">
        <f>P257-Q257</f>
        <v>4547.7564070000008</v>
      </c>
      <c r="S257" s="213"/>
    </row>
    <row r="258" spans="2:19" ht="65.099999999999994" customHeight="1" x14ac:dyDescent="0.25">
      <c r="B258" s="178" t="s">
        <v>446</v>
      </c>
      <c r="C258" s="182" t="s">
        <v>374</v>
      </c>
      <c r="D258" s="211">
        <v>338.63</v>
      </c>
      <c r="E258" s="212">
        <v>15</v>
      </c>
      <c r="F258" s="211">
        <f t="shared" si="48"/>
        <v>5079.45</v>
      </c>
      <c r="G258" s="211"/>
      <c r="H258" s="211"/>
      <c r="I258" s="211"/>
      <c r="J258" s="211">
        <f t="shared" si="49"/>
        <v>5079.45</v>
      </c>
      <c r="K258" s="211">
        <v>475.82628799999992</v>
      </c>
      <c r="L258" s="211" t="s">
        <v>427</v>
      </c>
      <c r="M258" s="211"/>
      <c r="N258" s="211" t="s">
        <v>427</v>
      </c>
      <c r="O258" s="211">
        <f>SUM(K258:N258)</f>
        <v>475.82628799999992</v>
      </c>
      <c r="P258" s="211">
        <f>J258-O258</f>
        <v>4603.6237119999996</v>
      </c>
      <c r="Q258" s="211"/>
      <c r="R258" s="211">
        <f>P258-Q258</f>
        <v>4603.6237119999996</v>
      </c>
      <c r="S258" s="213"/>
    </row>
    <row r="259" spans="2:19" ht="65.099999999999994" customHeight="1" x14ac:dyDescent="0.25">
      <c r="B259" s="178" t="s">
        <v>93</v>
      </c>
      <c r="C259" s="182" t="s">
        <v>375</v>
      </c>
      <c r="D259" s="211">
        <v>217.91</v>
      </c>
      <c r="E259" s="212">
        <v>15</v>
      </c>
      <c r="F259" s="211">
        <f t="shared" si="48"/>
        <v>3268.65</v>
      </c>
      <c r="G259" s="211"/>
      <c r="H259" s="211"/>
      <c r="I259" s="211"/>
      <c r="J259" s="211">
        <f t="shared" si="49"/>
        <v>3268.65</v>
      </c>
      <c r="K259" s="211">
        <v>109.12739200000001</v>
      </c>
      <c r="L259" s="211" t="s">
        <v>427</v>
      </c>
      <c r="M259" s="211"/>
      <c r="N259" s="211">
        <f>F259*1%</f>
        <v>32.686500000000002</v>
      </c>
      <c r="O259" s="211">
        <f>SUM(K259:N259)</f>
        <v>141.81389200000001</v>
      </c>
      <c r="P259" s="211">
        <f>J259-O259</f>
        <v>3126.836108</v>
      </c>
      <c r="Q259" s="211"/>
      <c r="R259" s="211">
        <f>P259-Q259</f>
        <v>3126.836108</v>
      </c>
      <c r="S259" s="213"/>
    </row>
    <row r="260" spans="2:19" ht="65.099999999999994" customHeight="1" x14ac:dyDescent="0.25">
      <c r="B260" s="178" t="s">
        <v>24</v>
      </c>
      <c r="C260" s="182" t="s">
        <v>376</v>
      </c>
      <c r="D260" s="211">
        <v>212.27</v>
      </c>
      <c r="E260" s="212">
        <v>15</v>
      </c>
      <c r="F260" s="211">
        <f t="shared" si="48"/>
        <v>3184.05</v>
      </c>
      <c r="G260" s="211"/>
      <c r="H260" s="211"/>
      <c r="I260" s="211"/>
      <c r="J260" s="211">
        <f t="shared" si="49"/>
        <v>3184.05</v>
      </c>
      <c r="K260" s="211">
        <v>99.922912000000025</v>
      </c>
      <c r="L260" s="211">
        <f>F260*1.1875%</f>
        <v>37.810593750000002</v>
      </c>
      <c r="M260" s="211"/>
      <c r="N260" s="211">
        <f>F260*1%</f>
        <v>31.840500000000002</v>
      </c>
      <c r="O260" s="211">
        <f>SUM(K260:N260)</f>
        <v>169.57400575000003</v>
      </c>
      <c r="P260" s="211">
        <f>J260-O260</f>
        <v>3014.47599425</v>
      </c>
      <c r="Q260" s="211"/>
      <c r="R260" s="211">
        <f>P260-Q260</f>
        <v>3014.47599425</v>
      </c>
      <c r="S260" s="213"/>
    </row>
    <row r="261" spans="2:19" ht="65.099999999999994" customHeight="1" x14ac:dyDescent="0.3">
      <c r="B261" s="179"/>
      <c r="C261" s="175"/>
      <c r="D261" s="199"/>
      <c r="E261" s="200"/>
      <c r="F261" s="214">
        <f>SUM(F257:F260)</f>
        <v>16680.75</v>
      </c>
      <c r="G261" s="214">
        <f t="shared" ref="G261:R261" si="67">SUM(G257:G260)</f>
        <v>0</v>
      </c>
      <c r="H261" s="214">
        <f t="shared" si="67"/>
        <v>0</v>
      </c>
      <c r="I261" s="214">
        <f t="shared" si="67"/>
        <v>0</v>
      </c>
      <c r="J261" s="214">
        <f t="shared" si="67"/>
        <v>16680.75</v>
      </c>
      <c r="K261" s="214">
        <f t="shared" si="67"/>
        <v>1173.09456</v>
      </c>
      <c r="L261" s="214">
        <f t="shared" si="67"/>
        <v>98.950218750000005</v>
      </c>
      <c r="M261" s="214">
        <f t="shared" si="67"/>
        <v>0</v>
      </c>
      <c r="N261" s="214">
        <f t="shared" si="67"/>
        <v>116.01300000000002</v>
      </c>
      <c r="O261" s="214">
        <f t="shared" si="67"/>
        <v>1388.0577787499999</v>
      </c>
      <c r="P261" s="214">
        <f t="shared" si="67"/>
        <v>15292.692221250001</v>
      </c>
      <c r="Q261" s="214">
        <f t="shared" si="67"/>
        <v>0</v>
      </c>
      <c r="R261" s="214">
        <f t="shared" si="67"/>
        <v>15292.692221250001</v>
      </c>
      <c r="S261" s="210"/>
    </row>
    <row r="262" spans="2:19" ht="31.5" customHeight="1" thickBot="1" x14ac:dyDescent="0.3">
      <c r="B262" s="179"/>
      <c r="C262" s="175"/>
      <c r="D262" s="199"/>
      <c r="E262" s="200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210"/>
    </row>
    <row r="263" spans="2:19" ht="65.099999999999994" customHeight="1" thickBot="1" x14ac:dyDescent="0.3">
      <c r="B263" s="174" t="s">
        <v>94</v>
      </c>
      <c r="C263" s="175"/>
      <c r="D263" s="199"/>
      <c r="E263" s="200"/>
      <c r="F263" s="199"/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210"/>
    </row>
    <row r="264" spans="2:19" ht="65.099999999999994" customHeight="1" x14ac:dyDescent="0.25">
      <c r="B264" s="176" t="s">
        <v>203</v>
      </c>
      <c r="C264" s="182" t="s">
        <v>377</v>
      </c>
      <c r="D264" s="211">
        <v>546.12</v>
      </c>
      <c r="E264" s="212">
        <v>15</v>
      </c>
      <c r="F264" s="211">
        <f t="shared" si="48"/>
        <v>8191.8</v>
      </c>
      <c r="G264" s="211"/>
      <c r="H264" s="211"/>
      <c r="I264" s="211"/>
      <c r="J264" s="211">
        <f t="shared" si="49"/>
        <v>8191.8</v>
      </c>
      <c r="K264" s="211">
        <v>1111.5941040000002</v>
      </c>
      <c r="L264" s="211">
        <f>F264*1.1875%</f>
        <v>97.277625</v>
      </c>
      <c r="M264" s="211"/>
      <c r="N264" s="211"/>
      <c r="O264" s="211">
        <f>SUM(K264:N264)</f>
        <v>1208.8717290000002</v>
      </c>
      <c r="P264" s="211">
        <f>J264-O264</f>
        <v>6982.9282709999998</v>
      </c>
      <c r="Q264" s="211"/>
      <c r="R264" s="211">
        <f>P264-Q264</f>
        <v>6982.9282709999998</v>
      </c>
      <c r="S264" s="213"/>
    </row>
    <row r="265" spans="2:19" ht="65.099999999999994" customHeight="1" x14ac:dyDescent="0.3">
      <c r="B265" s="179"/>
      <c r="C265" s="175"/>
      <c r="D265" s="199"/>
      <c r="E265" s="200"/>
      <c r="F265" s="214">
        <f>SUM(F264)</f>
        <v>8191.8</v>
      </c>
      <c r="G265" s="214">
        <f t="shared" ref="G265:R265" si="68">SUM(G264)</f>
        <v>0</v>
      </c>
      <c r="H265" s="214">
        <f t="shared" si="68"/>
        <v>0</v>
      </c>
      <c r="I265" s="214">
        <f t="shared" si="68"/>
        <v>0</v>
      </c>
      <c r="J265" s="214">
        <f t="shared" si="68"/>
        <v>8191.8</v>
      </c>
      <c r="K265" s="214">
        <f t="shared" si="68"/>
        <v>1111.5941040000002</v>
      </c>
      <c r="L265" s="214">
        <f t="shared" si="68"/>
        <v>97.277625</v>
      </c>
      <c r="M265" s="214">
        <f t="shared" si="68"/>
        <v>0</v>
      </c>
      <c r="N265" s="214">
        <f t="shared" si="68"/>
        <v>0</v>
      </c>
      <c r="O265" s="214">
        <f t="shared" si="68"/>
        <v>1208.8717290000002</v>
      </c>
      <c r="P265" s="214">
        <f t="shared" si="68"/>
        <v>6982.9282709999998</v>
      </c>
      <c r="Q265" s="214">
        <f t="shared" si="68"/>
        <v>0</v>
      </c>
      <c r="R265" s="214">
        <f t="shared" si="68"/>
        <v>6982.9282709999998</v>
      </c>
      <c r="S265" s="210"/>
    </row>
    <row r="266" spans="2:19" ht="22.5" customHeight="1" thickBot="1" x14ac:dyDescent="0.3">
      <c r="B266" s="179"/>
      <c r="C266" s="175"/>
      <c r="D266" s="199"/>
      <c r="E266" s="200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210"/>
    </row>
    <row r="267" spans="2:19" ht="65.099999999999994" customHeight="1" thickBot="1" x14ac:dyDescent="0.3">
      <c r="B267" s="192" t="s">
        <v>204</v>
      </c>
      <c r="C267" s="175"/>
      <c r="D267" s="199"/>
      <c r="E267" s="200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210"/>
    </row>
    <row r="268" spans="2:19" ht="65.099999999999994" customHeight="1" x14ac:dyDescent="0.25">
      <c r="B268" s="176" t="s">
        <v>205</v>
      </c>
      <c r="C268" s="182" t="s">
        <v>378</v>
      </c>
      <c r="D268" s="211">
        <v>449.95</v>
      </c>
      <c r="E268" s="212">
        <v>15</v>
      </c>
      <c r="F268" s="211">
        <f t="shared" si="48"/>
        <v>6749.25</v>
      </c>
      <c r="G268" s="211"/>
      <c r="H268" s="211"/>
      <c r="I268" s="211"/>
      <c r="J268" s="211">
        <f t="shared" si="49"/>
        <v>6749.25</v>
      </c>
      <c r="K268" s="211">
        <v>803.4654240000001</v>
      </c>
      <c r="L268" s="211">
        <f>F268*1.1875%</f>
        <v>80.147343750000005</v>
      </c>
      <c r="M268" s="211"/>
      <c r="N268" s="211"/>
      <c r="O268" s="211">
        <f>SUM(K268:N268)</f>
        <v>883.6127677500001</v>
      </c>
      <c r="P268" s="211">
        <f>J268-O268</f>
        <v>5865.6372322500001</v>
      </c>
      <c r="Q268" s="211"/>
      <c r="R268" s="211">
        <f>P268-Q268</f>
        <v>5865.6372322500001</v>
      </c>
      <c r="S268" s="213"/>
    </row>
    <row r="269" spans="2:19" ht="65.099999999999994" customHeight="1" x14ac:dyDescent="0.25">
      <c r="B269" s="178" t="s">
        <v>30</v>
      </c>
      <c r="C269" s="182" t="s">
        <v>522</v>
      </c>
      <c r="D269" s="211">
        <v>207.79</v>
      </c>
      <c r="E269" s="212">
        <v>15</v>
      </c>
      <c r="F269" s="211">
        <f t="shared" si="48"/>
        <v>3116.85</v>
      </c>
      <c r="G269" s="211"/>
      <c r="H269" s="211"/>
      <c r="I269" s="211"/>
      <c r="J269" s="211">
        <f t="shared" si="49"/>
        <v>3116.85</v>
      </c>
      <c r="K269" s="211">
        <v>92.61</v>
      </c>
      <c r="L269" s="211">
        <f t="shared" ref="L269:L276" si="69">F269*1.1875%</f>
        <v>37.012593750000001</v>
      </c>
      <c r="M269" s="211"/>
      <c r="N269" s="211">
        <f>F269*1%</f>
        <v>31.168499999999998</v>
      </c>
      <c r="O269" s="211">
        <f t="shared" ref="O269:O276" si="70">SUM(K269:N269)</f>
        <v>160.79109374999999</v>
      </c>
      <c r="P269" s="211">
        <f t="shared" ref="P269:P276" si="71">J269-O269</f>
        <v>2956.0589062499998</v>
      </c>
      <c r="Q269" s="211"/>
      <c r="R269" s="211">
        <f t="shared" ref="R269:R276" si="72">P269-Q269</f>
        <v>2956.0589062499998</v>
      </c>
      <c r="S269" s="213"/>
    </row>
    <row r="270" spans="2:19" ht="65.099999999999994" customHeight="1" x14ac:dyDescent="0.25">
      <c r="B270" s="178" t="s">
        <v>30</v>
      </c>
      <c r="C270" s="182" t="s">
        <v>379</v>
      </c>
      <c r="D270" s="211">
        <v>207.79</v>
      </c>
      <c r="E270" s="212">
        <v>15</v>
      </c>
      <c r="F270" s="211">
        <f t="shared" si="48"/>
        <v>3116.85</v>
      </c>
      <c r="G270" s="211"/>
      <c r="H270" s="211"/>
      <c r="I270" s="211"/>
      <c r="J270" s="211">
        <f t="shared" si="49"/>
        <v>3116.85</v>
      </c>
      <c r="K270" s="211">
        <v>92.61</v>
      </c>
      <c r="L270" s="211" t="s">
        <v>427</v>
      </c>
      <c r="M270" s="211"/>
      <c r="N270" s="211">
        <f t="shared" ref="N270:N276" si="73">F270*1%</f>
        <v>31.168499999999998</v>
      </c>
      <c r="O270" s="211">
        <f t="shared" si="70"/>
        <v>123.77849999999999</v>
      </c>
      <c r="P270" s="211">
        <f t="shared" si="71"/>
        <v>2993.0715</v>
      </c>
      <c r="Q270" s="211"/>
      <c r="R270" s="211">
        <f t="shared" si="72"/>
        <v>2993.0715</v>
      </c>
      <c r="S270" s="213"/>
    </row>
    <row r="271" spans="2:19" ht="65.099999999999994" customHeight="1" x14ac:dyDescent="0.25">
      <c r="B271" s="178" t="s">
        <v>95</v>
      </c>
      <c r="C271" s="182" t="s">
        <v>380</v>
      </c>
      <c r="D271" s="211">
        <v>374.96</v>
      </c>
      <c r="E271" s="212">
        <v>15</v>
      </c>
      <c r="F271" s="211">
        <f t="shared" si="48"/>
        <v>5624.4</v>
      </c>
      <c r="G271" s="211"/>
      <c r="H271" s="211"/>
      <c r="I271" s="211"/>
      <c r="J271" s="211">
        <f t="shared" si="49"/>
        <v>5624.4</v>
      </c>
      <c r="K271" s="211">
        <v>380.50759999999997</v>
      </c>
      <c r="L271" s="211">
        <f t="shared" si="69"/>
        <v>66.789749999999998</v>
      </c>
      <c r="M271" s="211"/>
      <c r="N271" s="211" t="s">
        <v>427</v>
      </c>
      <c r="O271" s="211">
        <f t="shared" si="70"/>
        <v>447.29734999999994</v>
      </c>
      <c r="P271" s="211">
        <f t="shared" si="71"/>
        <v>5177.1026499999998</v>
      </c>
      <c r="Q271" s="211"/>
      <c r="R271" s="211">
        <f t="shared" si="72"/>
        <v>5177.1026499999998</v>
      </c>
      <c r="S271" s="213"/>
    </row>
    <row r="272" spans="2:19" ht="65.099999999999994" customHeight="1" x14ac:dyDescent="0.25">
      <c r="B272" s="178" t="s">
        <v>206</v>
      </c>
      <c r="C272" s="182" t="s">
        <v>381</v>
      </c>
      <c r="D272" s="211">
        <v>207.79</v>
      </c>
      <c r="E272" s="212">
        <v>15</v>
      </c>
      <c r="F272" s="211">
        <f t="shared" si="48"/>
        <v>3116.85</v>
      </c>
      <c r="G272" s="211"/>
      <c r="H272" s="211"/>
      <c r="I272" s="211"/>
      <c r="J272" s="211">
        <f t="shared" si="49"/>
        <v>3116.85</v>
      </c>
      <c r="K272" s="211">
        <v>92.611551999999989</v>
      </c>
      <c r="L272" s="211">
        <f t="shared" si="69"/>
        <v>37.012593750000001</v>
      </c>
      <c r="M272" s="211"/>
      <c r="N272" s="211" t="s">
        <v>427</v>
      </c>
      <c r="O272" s="211">
        <f t="shared" si="70"/>
        <v>129.62414575</v>
      </c>
      <c r="P272" s="211">
        <f t="shared" si="71"/>
        <v>2987.2258542499999</v>
      </c>
      <c r="Q272" s="211"/>
      <c r="R272" s="211">
        <f t="shared" si="72"/>
        <v>2987.2258542499999</v>
      </c>
      <c r="S272" s="213"/>
    </row>
    <row r="273" spans="2:19" ht="65.099999999999994" customHeight="1" x14ac:dyDescent="0.25">
      <c r="B273" s="178" t="s">
        <v>207</v>
      </c>
      <c r="C273" s="182" t="s">
        <v>382</v>
      </c>
      <c r="D273" s="211">
        <v>396.04</v>
      </c>
      <c r="E273" s="212">
        <v>15</v>
      </c>
      <c r="F273" s="211">
        <f t="shared" si="48"/>
        <v>5940.6</v>
      </c>
      <c r="G273" s="211"/>
      <c r="H273" s="211"/>
      <c r="I273" s="211"/>
      <c r="J273" s="211">
        <f t="shared" si="49"/>
        <v>5940.6</v>
      </c>
      <c r="K273" s="211">
        <v>630.73778400000015</v>
      </c>
      <c r="L273" s="211">
        <f t="shared" si="69"/>
        <v>70.544625000000011</v>
      </c>
      <c r="M273" s="211"/>
      <c r="N273" s="211">
        <f t="shared" si="73"/>
        <v>59.406000000000006</v>
      </c>
      <c r="O273" s="211">
        <f t="shared" si="70"/>
        <v>760.68840900000009</v>
      </c>
      <c r="P273" s="211">
        <f t="shared" si="71"/>
        <v>5179.911591</v>
      </c>
      <c r="Q273" s="211"/>
      <c r="R273" s="211">
        <f t="shared" si="72"/>
        <v>5179.911591</v>
      </c>
      <c r="S273" s="213"/>
    </row>
    <row r="274" spans="2:19" ht="65.099999999999994" customHeight="1" x14ac:dyDescent="0.25">
      <c r="B274" s="178" t="s">
        <v>208</v>
      </c>
      <c r="C274" s="182" t="s">
        <v>383</v>
      </c>
      <c r="D274" s="211">
        <v>361.42</v>
      </c>
      <c r="E274" s="212">
        <v>15</v>
      </c>
      <c r="F274" s="211">
        <f t="shared" si="48"/>
        <v>5421.3</v>
      </c>
      <c r="G274" s="211"/>
      <c r="H274" s="211"/>
      <c r="I274" s="211"/>
      <c r="J274" s="211">
        <f t="shared" si="49"/>
        <v>5421.3</v>
      </c>
      <c r="K274" s="211">
        <v>537.08580799999993</v>
      </c>
      <c r="L274" s="211">
        <f t="shared" si="69"/>
        <v>64.377937500000002</v>
      </c>
      <c r="M274" s="211"/>
      <c r="N274" s="211">
        <f t="shared" si="73"/>
        <v>54.213000000000001</v>
      </c>
      <c r="O274" s="211">
        <f t="shared" si="70"/>
        <v>655.67674549999992</v>
      </c>
      <c r="P274" s="211">
        <f t="shared" si="71"/>
        <v>4765.6232545000003</v>
      </c>
      <c r="Q274" s="211"/>
      <c r="R274" s="211">
        <f t="shared" si="72"/>
        <v>4765.6232545000003</v>
      </c>
      <c r="S274" s="213"/>
    </row>
    <row r="275" spans="2:19" ht="65.099999999999994" customHeight="1" x14ac:dyDescent="0.25">
      <c r="B275" s="178" t="s">
        <v>209</v>
      </c>
      <c r="C275" s="182" t="s">
        <v>384</v>
      </c>
      <c r="D275" s="211">
        <v>361.42</v>
      </c>
      <c r="E275" s="212">
        <v>15</v>
      </c>
      <c r="F275" s="211">
        <f t="shared" si="48"/>
        <v>5421.3</v>
      </c>
      <c r="G275" s="211"/>
      <c r="H275" s="211"/>
      <c r="I275" s="211"/>
      <c r="J275" s="211">
        <f t="shared" si="49"/>
        <v>5421.3</v>
      </c>
      <c r="K275" s="211">
        <v>537.08580799999993</v>
      </c>
      <c r="L275" s="211">
        <f t="shared" si="69"/>
        <v>64.377937500000002</v>
      </c>
      <c r="M275" s="211"/>
      <c r="N275" s="211">
        <f t="shared" si="73"/>
        <v>54.213000000000001</v>
      </c>
      <c r="O275" s="211">
        <f t="shared" si="70"/>
        <v>655.67674549999992</v>
      </c>
      <c r="P275" s="211">
        <f t="shared" si="71"/>
        <v>4765.6232545000003</v>
      </c>
      <c r="Q275" s="211"/>
      <c r="R275" s="211">
        <f t="shared" si="72"/>
        <v>4765.6232545000003</v>
      </c>
      <c r="S275" s="213"/>
    </row>
    <row r="276" spans="2:19" ht="65.099999999999994" customHeight="1" x14ac:dyDescent="0.25">
      <c r="B276" s="178" t="s">
        <v>96</v>
      </c>
      <c r="C276" s="182" t="s">
        <v>385</v>
      </c>
      <c r="D276" s="211">
        <v>396.04</v>
      </c>
      <c r="E276" s="212">
        <v>15</v>
      </c>
      <c r="F276" s="211">
        <f t="shared" si="48"/>
        <v>5940.6</v>
      </c>
      <c r="G276" s="211"/>
      <c r="H276" s="211"/>
      <c r="I276" s="211"/>
      <c r="J276" s="211">
        <f t="shared" si="49"/>
        <v>5940.6</v>
      </c>
      <c r="K276" s="211">
        <v>630.73778400000015</v>
      </c>
      <c r="L276" s="211">
        <f t="shared" si="69"/>
        <v>70.544625000000011</v>
      </c>
      <c r="M276" s="211"/>
      <c r="N276" s="211">
        <f t="shared" si="73"/>
        <v>59.406000000000006</v>
      </c>
      <c r="O276" s="211">
        <f t="shared" si="70"/>
        <v>760.68840900000009</v>
      </c>
      <c r="P276" s="211">
        <f t="shared" si="71"/>
        <v>5179.911591</v>
      </c>
      <c r="Q276" s="211"/>
      <c r="R276" s="211">
        <f t="shared" si="72"/>
        <v>5179.911591</v>
      </c>
      <c r="S276" s="213"/>
    </row>
    <row r="277" spans="2:19" ht="65.099999999999994" customHeight="1" x14ac:dyDescent="0.3">
      <c r="B277" s="179"/>
      <c r="C277" s="175"/>
      <c r="D277" s="199"/>
      <c r="E277" s="200"/>
      <c r="F277" s="214">
        <f>SUM(F268:F276)</f>
        <v>44448</v>
      </c>
      <c r="G277" s="214">
        <f t="shared" ref="G277:R277" si="74">SUM(G268:G276)</f>
        <v>0</v>
      </c>
      <c r="H277" s="214">
        <f t="shared" si="74"/>
        <v>0</v>
      </c>
      <c r="I277" s="214">
        <f t="shared" si="74"/>
        <v>0</v>
      </c>
      <c r="J277" s="214">
        <f t="shared" si="74"/>
        <v>44448</v>
      </c>
      <c r="K277" s="214">
        <f t="shared" si="74"/>
        <v>3797.4517599999999</v>
      </c>
      <c r="L277" s="214">
        <f t="shared" si="74"/>
        <v>490.8074062500001</v>
      </c>
      <c r="M277" s="214">
        <f t="shared" si="74"/>
        <v>0</v>
      </c>
      <c r="N277" s="214">
        <f t="shared" si="74"/>
        <v>289.57499999999999</v>
      </c>
      <c r="O277" s="214">
        <f t="shared" si="74"/>
        <v>4577.8341662500006</v>
      </c>
      <c r="P277" s="214">
        <f t="shared" si="74"/>
        <v>39870.165833749998</v>
      </c>
      <c r="Q277" s="214">
        <f t="shared" si="74"/>
        <v>0</v>
      </c>
      <c r="R277" s="214">
        <f t="shared" si="74"/>
        <v>39870.165833749998</v>
      </c>
      <c r="S277" s="210"/>
    </row>
    <row r="278" spans="2:19" ht="30" customHeight="1" thickBot="1" x14ac:dyDescent="0.3">
      <c r="B278" s="179"/>
      <c r="C278" s="175"/>
      <c r="D278" s="199"/>
      <c r="E278" s="200"/>
      <c r="F278" s="199"/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210"/>
    </row>
    <row r="279" spans="2:19" ht="65.099999999999994" customHeight="1" thickBot="1" x14ac:dyDescent="0.3">
      <c r="B279" s="181" t="s">
        <v>97</v>
      </c>
      <c r="C279" s="175"/>
      <c r="D279" s="199"/>
      <c r="E279" s="200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210"/>
    </row>
    <row r="280" spans="2:19" ht="65.099999999999994" customHeight="1" x14ac:dyDescent="0.25">
      <c r="B280" s="176" t="s">
        <v>210</v>
      </c>
      <c r="C280" s="182" t="s">
        <v>386</v>
      </c>
      <c r="D280" s="211">
        <v>225.89</v>
      </c>
      <c r="E280" s="212">
        <v>15</v>
      </c>
      <c r="F280" s="211">
        <f t="shared" ref="F280" si="75">D280*E280</f>
        <v>3388.35</v>
      </c>
      <c r="G280" s="211"/>
      <c r="H280" s="211"/>
      <c r="I280" s="211"/>
      <c r="J280" s="211">
        <f t="shared" ref="J280" si="76">SUM(F280:I280)</f>
        <v>3388.35</v>
      </c>
      <c r="K280" s="211">
        <v>122.15075199999998</v>
      </c>
      <c r="L280" s="211"/>
      <c r="M280" s="211"/>
      <c r="N280" s="211">
        <f>F280*1%</f>
        <v>33.883499999999998</v>
      </c>
      <c r="O280" s="211">
        <f>SUM(K280:N280)</f>
        <v>156.03425199999998</v>
      </c>
      <c r="P280" s="211">
        <f>J280-O280</f>
        <v>3232.315748</v>
      </c>
      <c r="Q280" s="211"/>
      <c r="R280" s="211">
        <f t="shared" ref="R280" si="77">P280-Q280</f>
        <v>3232.315748</v>
      </c>
      <c r="S280" s="213"/>
    </row>
    <row r="281" spans="2:19" ht="65.099999999999994" customHeight="1" thickBot="1" x14ac:dyDescent="0.35">
      <c r="B281" s="179"/>
      <c r="C281" s="175"/>
      <c r="D281" s="199"/>
      <c r="E281" s="200"/>
      <c r="F281" s="214">
        <f>SUM(F280)</f>
        <v>3388.35</v>
      </c>
      <c r="G281" s="214">
        <f t="shared" ref="G281:R281" si="78">SUM(G280)</f>
        <v>0</v>
      </c>
      <c r="H281" s="214">
        <f t="shared" si="78"/>
        <v>0</v>
      </c>
      <c r="I281" s="214">
        <f t="shared" si="78"/>
        <v>0</v>
      </c>
      <c r="J281" s="214">
        <f t="shared" si="78"/>
        <v>3388.35</v>
      </c>
      <c r="K281" s="214">
        <f t="shared" si="78"/>
        <v>122.15075199999998</v>
      </c>
      <c r="L281" s="214">
        <f t="shared" si="78"/>
        <v>0</v>
      </c>
      <c r="M281" s="214">
        <f t="shared" si="78"/>
        <v>0</v>
      </c>
      <c r="N281" s="214">
        <f t="shared" si="78"/>
        <v>33.883499999999998</v>
      </c>
      <c r="O281" s="214">
        <f t="shared" si="78"/>
        <v>156.03425199999998</v>
      </c>
      <c r="P281" s="214">
        <f t="shared" si="78"/>
        <v>3232.315748</v>
      </c>
      <c r="Q281" s="214">
        <f t="shared" si="78"/>
        <v>0</v>
      </c>
      <c r="R281" s="214">
        <f t="shared" si="78"/>
        <v>3232.315748</v>
      </c>
      <c r="S281" s="210"/>
    </row>
    <row r="282" spans="2:19" ht="65.099999999999994" customHeight="1" x14ac:dyDescent="0.25">
      <c r="B282" s="233" t="s">
        <v>532</v>
      </c>
      <c r="C282" s="234"/>
      <c r="D282" s="234"/>
      <c r="E282" s="234"/>
      <c r="F282" s="164" t="s">
        <v>4</v>
      </c>
      <c r="G282" s="164" t="s">
        <v>5</v>
      </c>
      <c r="H282" s="164" t="s">
        <v>6</v>
      </c>
      <c r="I282" s="164" t="s">
        <v>7</v>
      </c>
      <c r="J282" s="164" t="s">
        <v>8</v>
      </c>
      <c r="K282" s="165" t="s">
        <v>9</v>
      </c>
      <c r="L282" s="165" t="s">
        <v>10</v>
      </c>
      <c r="M282" s="165" t="s">
        <v>11</v>
      </c>
      <c r="N282" s="165" t="s">
        <v>12</v>
      </c>
      <c r="O282" s="165" t="s">
        <v>8</v>
      </c>
      <c r="P282" s="164" t="s">
        <v>13</v>
      </c>
      <c r="Q282" s="166" t="s">
        <v>18</v>
      </c>
      <c r="R282" s="167" t="s">
        <v>15</v>
      </c>
      <c r="S282" s="210"/>
    </row>
    <row r="283" spans="2:19" ht="65.099999999999994" customHeight="1" x14ac:dyDescent="0.3">
      <c r="B283" s="235"/>
      <c r="C283" s="236"/>
      <c r="D283" s="236"/>
      <c r="E283" s="236"/>
      <c r="F283" s="222">
        <f>SUM(F298,F16,F25,F29,F34,F38,F43,F47,F56,F63,F77,F87,F91,F95,F100,F108,F115,F121,F126,F131,F135,F139,F144,F151,F158,F166,F177,F181,F188,F206,F210,F215,F224,F231,F236,F249,F261,F265,F277,F281)</f>
        <v>689147.10000000009</v>
      </c>
      <c r="G283" s="222">
        <f t="shared" ref="G283:R283" si="79">SUM(G298,G16,G25,G29,G34,G38,G43,G47,G56,G63,G77,G87,G91,G95,G100,G108,G115,G121,G126,G131,G135,G139,G144,G151,G158,G166,G177,G181,G188,G206,G210,G215,G224,G231,G236,G249,G261,G265,G277,G281)</f>
        <v>0</v>
      </c>
      <c r="H283" s="222">
        <f t="shared" si="79"/>
        <v>0</v>
      </c>
      <c r="I283" s="222">
        <f t="shared" si="79"/>
        <v>856.45512000000008</v>
      </c>
      <c r="J283" s="222">
        <f t="shared" si="79"/>
        <v>683499.70511999994</v>
      </c>
      <c r="K283" s="222">
        <f t="shared" si="79"/>
        <v>61338.117199999993</v>
      </c>
      <c r="L283" s="222">
        <f t="shared" si="79"/>
        <v>3700.1631875000003</v>
      </c>
      <c r="M283" s="222">
        <f t="shared" si="79"/>
        <v>0</v>
      </c>
      <c r="N283" s="222">
        <f t="shared" si="79"/>
        <v>2981.6519999999996</v>
      </c>
      <c r="O283" s="222">
        <f t="shared" si="79"/>
        <v>68019.932387500012</v>
      </c>
      <c r="P283" s="222">
        <f t="shared" si="79"/>
        <v>615479.77273250022</v>
      </c>
      <c r="Q283" s="222">
        <f t="shared" si="79"/>
        <v>0</v>
      </c>
      <c r="R283" s="222">
        <f t="shared" si="79"/>
        <v>615479.77273250022</v>
      </c>
      <c r="S283" s="210"/>
    </row>
    <row r="284" spans="2:19" ht="65.099999999999994" customHeight="1" x14ac:dyDescent="0.3">
      <c r="B284" s="10"/>
      <c r="C284" s="10"/>
      <c r="D284" s="10"/>
      <c r="E284" s="10"/>
      <c r="F284" s="214"/>
      <c r="G284" s="214"/>
      <c r="H284" s="214"/>
      <c r="I284" s="214"/>
      <c r="J284" s="214"/>
      <c r="K284" s="214"/>
      <c r="L284" s="214"/>
      <c r="M284" s="214"/>
      <c r="N284" s="214"/>
      <c r="O284" s="214"/>
      <c r="P284" s="214"/>
      <c r="Q284" s="214"/>
      <c r="R284" s="214"/>
      <c r="S284" s="210"/>
    </row>
    <row r="285" spans="2:19" ht="65.099999999999994" customHeight="1" x14ac:dyDescent="0.3">
      <c r="B285" s="10"/>
      <c r="C285" s="10"/>
      <c r="D285" s="10"/>
      <c r="E285" s="10"/>
      <c r="F285" s="214"/>
      <c r="G285" s="214"/>
      <c r="H285" s="214"/>
      <c r="I285" s="214"/>
      <c r="J285" s="214"/>
      <c r="K285" s="214"/>
      <c r="L285" s="214"/>
      <c r="M285" s="214"/>
      <c r="N285" s="214"/>
      <c r="O285" s="214"/>
      <c r="P285" s="214"/>
      <c r="Q285" s="214"/>
      <c r="R285" s="214"/>
      <c r="S285" s="210"/>
    </row>
    <row r="286" spans="2:19" ht="65.099999999999994" customHeight="1" x14ac:dyDescent="0.3">
      <c r="B286" s="10"/>
      <c r="C286" s="10"/>
      <c r="D286" s="10"/>
      <c r="E286" s="10"/>
      <c r="F286" s="214"/>
      <c r="G286" s="214"/>
      <c r="H286" s="214"/>
      <c r="I286" s="214"/>
      <c r="J286" s="214"/>
      <c r="K286" s="214"/>
      <c r="L286" s="214"/>
      <c r="M286" s="214"/>
      <c r="N286" s="214"/>
      <c r="O286" s="214"/>
      <c r="P286" s="214"/>
      <c r="Q286" s="214"/>
      <c r="R286" s="214"/>
      <c r="S286" s="210"/>
    </row>
    <row r="287" spans="2:19" ht="65.099999999999994" customHeight="1" x14ac:dyDescent="0.3">
      <c r="B287" s="10"/>
      <c r="C287" s="10"/>
      <c r="D287" s="10"/>
      <c r="E287" s="10"/>
      <c r="F287" s="214"/>
      <c r="G287" s="214"/>
      <c r="H287" s="214"/>
      <c r="I287" s="214"/>
      <c r="J287" s="214"/>
      <c r="K287" s="214"/>
      <c r="L287" s="214"/>
      <c r="M287" s="214"/>
      <c r="N287" s="214"/>
      <c r="O287" s="214"/>
      <c r="P287" s="214"/>
      <c r="Q287" s="214"/>
      <c r="R287" s="214"/>
      <c r="S287" s="210"/>
    </row>
    <row r="288" spans="2:19" ht="65.099999999999994" customHeight="1" x14ac:dyDescent="0.3">
      <c r="B288" s="10"/>
      <c r="C288" s="10"/>
      <c r="D288" s="10"/>
      <c r="E288" s="10"/>
      <c r="F288" s="214"/>
      <c r="G288" s="214"/>
      <c r="H288" s="214"/>
      <c r="I288" s="214"/>
      <c r="J288" s="214"/>
      <c r="K288" s="214"/>
      <c r="L288" s="214"/>
      <c r="M288" s="214"/>
      <c r="N288" s="214"/>
      <c r="O288" s="214"/>
      <c r="P288" s="214"/>
      <c r="Q288" s="214"/>
      <c r="R288" s="214"/>
      <c r="S288" s="210"/>
    </row>
    <row r="289" spans="2:19" ht="65.099999999999994" customHeight="1" x14ac:dyDescent="0.3">
      <c r="B289" s="10"/>
      <c r="C289" s="10"/>
      <c r="D289" s="10"/>
      <c r="E289" s="10"/>
      <c r="F289" s="214"/>
      <c r="G289" s="214"/>
      <c r="H289" s="214"/>
      <c r="I289" s="214"/>
      <c r="J289" s="214"/>
      <c r="K289" s="214"/>
      <c r="L289" s="214"/>
      <c r="M289" s="214"/>
      <c r="N289" s="214"/>
      <c r="O289" s="214"/>
      <c r="P289" s="214"/>
      <c r="Q289" s="214"/>
      <c r="R289" s="214"/>
      <c r="S289" s="210"/>
    </row>
    <row r="290" spans="2:19" ht="65.099999999999994" customHeight="1" x14ac:dyDescent="0.3">
      <c r="B290" s="10"/>
      <c r="C290" s="10"/>
      <c r="D290" s="10"/>
      <c r="E290" s="10"/>
      <c r="F290" s="214"/>
      <c r="G290" s="214"/>
      <c r="H290" s="214"/>
      <c r="I290" s="214"/>
      <c r="J290" s="214"/>
      <c r="K290" s="214"/>
      <c r="L290" s="214"/>
      <c r="M290" s="214"/>
      <c r="N290" s="214"/>
      <c r="O290" s="214"/>
      <c r="P290" s="214"/>
      <c r="Q290" s="214"/>
      <c r="R290" s="214"/>
      <c r="S290" s="210"/>
    </row>
    <row r="291" spans="2:19" ht="65.099999999999994" customHeight="1" x14ac:dyDescent="0.3">
      <c r="B291" s="10"/>
      <c r="C291" s="10"/>
      <c r="D291" s="10"/>
      <c r="E291" s="10"/>
      <c r="F291" s="214"/>
      <c r="G291" s="214"/>
      <c r="H291" s="214"/>
      <c r="I291" s="214"/>
      <c r="J291" s="214"/>
      <c r="K291" s="214"/>
      <c r="L291" s="214"/>
      <c r="M291" s="214"/>
      <c r="N291" s="214"/>
      <c r="O291" s="214"/>
      <c r="P291" s="214"/>
      <c r="Q291" s="214"/>
      <c r="R291" s="214"/>
      <c r="S291" s="210"/>
    </row>
    <row r="292" spans="2:19" ht="65.099999999999994" customHeight="1" x14ac:dyDescent="0.3">
      <c r="B292" s="10"/>
      <c r="C292" s="10"/>
      <c r="D292" s="10"/>
      <c r="E292" s="10"/>
      <c r="F292" s="214"/>
      <c r="G292" s="214"/>
      <c r="H292" s="214"/>
      <c r="I292" s="214"/>
      <c r="J292" s="214"/>
      <c r="K292" s="214"/>
      <c r="L292" s="214"/>
      <c r="M292" s="214"/>
      <c r="N292" s="214"/>
      <c r="O292" s="214"/>
      <c r="P292" s="214"/>
      <c r="Q292" s="214"/>
      <c r="R292" s="214"/>
      <c r="S292" s="210"/>
    </row>
    <row r="293" spans="2:19" ht="65.099999999999994" customHeight="1" x14ac:dyDescent="0.3">
      <c r="B293" s="10"/>
      <c r="C293" s="10"/>
      <c r="D293" s="10"/>
      <c r="E293" s="10"/>
      <c r="F293" s="214"/>
      <c r="G293" s="214"/>
      <c r="H293" s="214"/>
      <c r="I293" s="214"/>
      <c r="J293" s="214"/>
      <c r="K293" s="214"/>
      <c r="L293" s="214"/>
      <c r="M293" s="214"/>
      <c r="N293" s="214"/>
      <c r="O293" s="214"/>
      <c r="P293" s="214"/>
      <c r="Q293" s="214"/>
      <c r="R293" s="214"/>
      <c r="S293" s="210"/>
    </row>
    <row r="294" spans="2:19" ht="65.099999999999994" customHeight="1" x14ac:dyDescent="0.3">
      <c r="B294" s="10"/>
      <c r="C294" s="10"/>
      <c r="D294" s="10"/>
      <c r="E294" s="10"/>
      <c r="F294" s="214"/>
      <c r="G294" s="214"/>
      <c r="H294" s="214"/>
      <c r="I294" s="214"/>
      <c r="J294" s="214"/>
      <c r="K294" s="214"/>
      <c r="L294" s="214"/>
      <c r="M294" s="214"/>
      <c r="N294" s="214"/>
      <c r="O294" s="214"/>
      <c r="P294" s="214"/>
      <c r="Q294" s="214"/>
      <c r="R294" s="214"/>
      <c r="S294" s="210"/>
    </row>
    <row r="295" spans="2:19" ht="65.099999999999994" customHeight="1" x14ac:dyDescent="0.3">
      <c r="B295" s="10"/>
      <c r="C295" s="10"/>
      <c r="D295" s="10"/>
      <c r="E295" s="10"/>
      <c r="F295" s="214"/>
      <c r="G295" s="214"/>
      <c r="H295" s="214"/>
      <c r="I295" s="214"/>
      <c r="J295" s="214"/>
      <c r="K295" s="214"/>
      <c r="L295" s="214"/>
      <c r="M295" s="214"/>
      <c r="N295" s="214"/>
      <c r="O295" s="214"/>
      <c r="P295" s="214"/>
      <c r="Q295" s="214"/>
      <c r="R295" s="214"/>
      <c r="S295" s="210"/>
    </row>
    <row r="296" spans="2:19" ht="65.099999999999994" customHeight="1" x14ac:dyDescent="0.3">
      <c r="B296" s="10"/>
      <c r="C296" s="10"/>
      <c r="D296" s="10"/>
      <c r="E296" s="10"/>
      <c r="F296" s="214"/>
      <c r="G296" s="214"/>
      <c r="H296" s="214"/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  <c r="S296" s="210"/>
    </row>
    <row r="297" spans="2:19" s="217" customFormat="1" ht="65.099999999999994" customHeight="1" x14ac:dyDescent="0.3">
      <c r="B297" s="10"/>
      <c r="C297" s="10"/>
      <c r="D297" s="10"/>
      <c r="E297" s="10"/>
      <c r="F297" s="214"/>
      <c r="G297" s="214"/>
      <c r="H297" s="214"/>
      <c r="I297" s="214"/>
      <c r="J297" s="214"/>
      <c r="K297" s="214"/>
      <c r="L297" s="214"/>
      <c r="M297" s="214"/>
      <c r="N297" s="214"/>
      <c r="O297" s="214"/>
      <c r="P297" s="214"/>
      <c r="Q297" s="214"/>
      <c r="R297" s="214"/>
      <c r="S297" s="210"/>
    </row>
    <row r="298" spans="2:19" ht="65.099999999999994" customHeight="1" x14ac:dyDescent="0.25">
      <c r="B298" s="176" t="s">
        <v>98</v>
      </c>
      <c r="C298" s="223" t="s">
        <v>99</v>
      </c>
      <c r="D298" s="224">
        <v>66.42</v>
      </c>
      <c r="E298" s="225">
        <v>15</v>
      </c>
      <c r="F298" s="224">
        <f t="shared" ref="F298:F314" si="80">D298*E298</f>
        <v>996.30000000000007</v>
      </c>
      <c r="G298" s="224"/>
      <c r="H298" s="224"/>
      <c r="I298" s="224"/>
      <c r="J298" s="224">
        <f t="shared" ref="J298:J314" si="81">SUM(F298:I298)</f>
        <v>996.30000000000007</v>
      </c>
      <c r="K298" s="224"/>
      <c r="L298" s="224"/>
      <c r="M298" s="224"/>
      <c r="N298" s="224"/>
      <c r="O298" s="224">
        <f>SUM(K298:N298)</f>
        <v>0</v>
      </c>
      <c r="P298" s="224">
        <f>J298-O298</f>
        <v>996.30000000000007</v>
      </c>
      <c r="Q298" s="224"/>
      <c r="R298" s="224">
        <f>P298-Q298</f>
        <v>996.30000000000007</v>
      </c>
      <c r="S298" s="226"/>
    </row>
    <row r="299" spans="2:19" ht="65.099999999999994" customHeight="1" x14ac:dyDescent="0.25">
      <c r="B299" s="178" t="s">
        <v>98</v>
      </c>
      <c r="C299" s="182" t="s">
        <v>100</v>
      </c>
      <c r="D299" s="211">
        <v>162</v>
      </c>
      <c r="E299" s="212">
        <v>15</v>
      </c>
      <c r="F299" s="211">
        <f t="shared" si="80"/>
        <v>2430</v>
      </c>
      <c r="G299" s="211"/>
      <c r="H299" s="211"/>
      <c r="I299" s="211"/>
      <c r="J299" s="211">
        <f t="shared" si="81"/>
        <v>2430</v>
      </c>
      <c r="K299" s="211"/>
      <c r="L299" s="211"/>
      <c r="M299" s="211"/>
      <c r="N299" s="211"/>
      <c r="O299" s="211">
        <f t="shared" ref="O299:O314" si="82">SUM(K299:N299)</f>
        <v>0</v>
      </c>
      <c r="P299" s="211">
        <f t="shared" ref="P299:P314" si="83">J299-O299</f>
        <v>2430</v>
      </c>
      <c r="Q299" s="211"/>
      <c r="R299" s="211">
        <f t="shared" ref="R299:R314" si="84">P299-Q299</f>
        <v>2430</v>
      </c>
      <c r="S299" s="213"/>
    </row>
    <row r="300" spans="2:19" ht="65.099999999999994" customHeight="1" x14ac:dyDescent="0.25">
      <c r="B300" s="178" t="s">
        <v>98</v>
      </c>
      <c r="C300" s="182" t="s">
        <v>211</v>
      </c>
      <c r="D300" s="211">
        <v>142.19999999999999</v>
      </c>
      <c r="E300" s="212">
        <v>15</v>
      </c>
      <c r="F300" s="211">
        <f t="shared" si="80"/>
        <v>2133</v>
      </c>
      <c r="G300" s="211"/>
      <c r="H300" s="211"/>
      <c r="I300" s="211"/>
      <c r="J300" s="211">
        <f t="shared" si="81"/>
        <v>2133</v>
      </c>
      <c r="K300" s="211"/>
      <c r="L300" s="211"/>
      <c r="M300" s="211"/>
      <c r="N300" s="211"/>
      <c r="O300" s="211">
        <f t="shared" si="82"/>
        <v>0</v>
      </c>
      <c r="P300" s="211">
        <f t="shared" si="83"/>
        <v>2133</v>
      </c>
      <c r="Q300" s="211"/>
      <c r="R300" s="211">
        <f t="shared" si="84"/>
        <v>2133</v>
      </c>
      <c r="S300" s="213"/>
    </row>
    <row r="301" spans="2:19" ht="65.099999999999994" customHeight="1" x14ac:dyDescent="0.25">
      <c r="B301" s="178" t="s">
        <v>98</v>
      </c>
      <c r="C301" s="182" t="s">
        <v>101</v>
      </c>
      <c r="D301" s="211">
        <v>225.69</v>
      </c>
      <c r="E301" s="212">
        <v>15</v>
      </c>
      <c r="F301" s="211">
        <f t="shared" si="80"/>
        <v>3385.35</v>
      </c>
      <c r="G301" s="211"/>
      <c r="H301" s="211"/>
      <c r="I301" s="211"/>
      <c r="J301" s="211">
        <f t="shared" si="81"/>
        <v>3385.35</v>
      </c>
      <c r="K301" s="211"/>
      <c r="L301" s="211"/>
      <c r="M301" s="211"/>
      <c r="N301" s="211"/>
      <c r="O301" s="211">
        <f t="shared" si="82"/>
        <v>0</v>
      </c>
      <c r="P301" s="211">
        <f t="shared" si="83"/>
        <v>3385.35</v>
      </c>
      <c r="Q301" s="211"/>
      <c r="R301" s="211">
        <f t="shared" si="84"/>
        <v>3385.35</v>
      </c>
      <c r="S301" s="213"/>
    </row>
    <row r="302" spans="2:19" ht="65.099999999999994" customHeight="1" x14ac:dyDescent="0.25">
      <c r="B302" s="178" t="s">
        <v>98</v>
      </c>
      <c r="C302" s="182" t="s">
        <v>212</v>
      </c>
      <c r="D302" s="211">
        <v>145.30000000000001</v>
      </c>
      <c r="E302" s="212">
        <v>15</v>
      </c>
      <c r="F302" s="211">
        <f t="shared" si="80"/>
        <v>2179.5</v>
      </c>
      <c r="G302" s="211"/>
      <c r="H302" s="211"/>
      <c r="I302" s="211"/>
      <c r="J302" s="211">
        <f t="shared" si="81"/>
        <v>2179.5</v>
      </c>
      <c r="K302" s="211"/>
      <c r="L302" s="211"/>
      <c r="M302" s="211"/>
      <c r="N302" s="211"/>
      <c r="O302" s="211">
        <f t="shared" si="82"/>
        <v>0</v>
      </c>
      <c r="P302" s="211">
        <f t="shared" si="83"/>
        <v>2179.5</v>
      </c>
      <c r="Q302" s="211"/>
      <c r="R302" s="211">
        <f t="shared" si="84"/>
        <v>2179.5</v>
      </c>
      <c r="S302" s="213"/>
    </row>
    <row r="303" spans="2:19" ht="65.099999999999994" customHeight="1" x14ac:dyDescent="0.25">
      <c r="B303" s="178" t="s">
        <v>98</v>
      </c>
      <c r="C303" s="182" t="s">
        <v>102</v>
      </c>
      <c r="D303" s="211">
        <v>154.29</v>
      </c>
      <c r="E303" s="212">
        <v>15</v>
      </c>
      <c r="F303" s="211">
        <f t="shared" si="80"/>
        <v>2314.35</v>
      </c>
      <c r="G303" s="211"/>
      <c r="H303" s="211"/>
      <c r="I303" s="211"/>
      <c r="J303" s="211">
        <f t="shared" si="81"/>
        <v>2314.35</v>
      </c>
      <c r="K303" s="211"/>
      <c r="L303" s="211">
        <v>27.48</v>
      </c>
      <c r="M303" s="211"/>
      <c r="N303" s="211"/>
      <c r="O303" s="211">
        <f t="shared" si="82"/>
        <v>27.48</v>
      </c>
      <c r="P303" s="211">
        <f t="shared" si="83"/>
        <v>2286.87</v>
      </c>
      <c r="Q303" s="211"/>
      <c r="R303" s="211">
        <f t="shared" si="84"/>
        <v>2286.87</v>
      </c>
      <c r="S303" s="213"/>
    </row>
    <row r="304" spans="2:19" ht="65.099999999999994" customHeight="1" x14ac:dyDescent="0.25">
      <c r="B304" s="178" t="s">
        <v>98</v>
      </c>
      <c r="C304" s="182" t="s">
        <v>504</v>
      </c>
      <c r="D304" s="211">
        <v>152.27000000000001</v>
      </c>
      <c r="E304" s="212">
        <v>15</v>
      </c>
      <c r="F304" s="211">
        <f t="shared" si="80"/>
        <v>2284.0500000000002</v>
      </c>
      <c r="G304" s="211"/>
      <c r="H304" s="211"/>
      <c r="I304" s="211"/>
      <c r="J304" s="211">
        <f t="shared" si="81"/>
        <v>2284.0500000000002</v>
      </c>
      <c r="K304" s="211"/>
      <c r="L304" s="211">
        <v>27.12</v>
      </c>
      <c r="M304" s="211"/>
      <c r="N304" s="211"/>
      <c r="O304" s="211">
        <f t="shared" si="82"/>
        <v>27.12</v>
      </c>
      <c r="P304" s="211">
        <f t="shared" si="83"/>
        <v>2256.9300000000003</v>
      </c>
      <c r="Q304" s="211"/>
      <c r="R304" s="211">
        <f t="shared" si="84"/>
        <v>2256.9300000000003</v>
      </c>
      <c r="S304" s="213"/>
    </row>
    <row r="305" spans="2:19" ht="65.099999999999994" customHeight="1" x14ac:dyDescent="0.25">
      <c r="B305" s="178" t="s">
        <v>98</v>
      </c>
      <c r="C305" s="182" t="s">
        <v>213</v>
      </c>
      <c r="D305" s="211">
        <v>225.89</v>
      </c>
      <c r="E305" s="212">
        <v>15</v>
      </c>
      <c r="F305" s="211">
        <f t="shared" si="80"/>
        <v>3388.35</v>
      </c>
      <c r="G305" s="211"/>
      <c r="H305" s="211"/>
      <c r="I305" s="211"/>
      <c r="J305" s="211">
        <f t="shared" si="81"/>
        <v>3388.35</v>
      </c>
      <c r="K305" s="211"/>
      <c r="L305" s="211"/>
      <c r="M305" s="211"/>
      <c r="N305" s="211"/>
      <c r="O305" s="211">
        <f t="shared" si="82"/>
        <v>0</v>
      </c>
      <c r="P305" s="211">
        <f t="shared" si="83"/>
        <v>3388.35</v>
      </c>
      <c r="Q305" s="211"/>
      <c r="R305" s="211">
        <f t="shared" si="84"/>
        <v>3388.35</v>
      </c>
      <c r="S305" s="213"/>
    </row>
    <row r="306" spans="2:19" ht="65.099999999999994" customHeight="1" x14ac:dyDescent="0.25">
      <c r="B306" s="178" t="s">
        <v>98</v>
      </c>
      <c r="C306" s="182" t="s">
        <v>214</v>
      </c>
      <c r="D306" s="211">
        <v>205.38</v>
      </c>
      <c r="E306" s="212">
        <v>15</v>
      </c>
      <c r="F306" s="211">
        <f t="shared" si="80"/>
        <v>3080.7</v>
      </c>
      <c r="G306" s="211"/>
      <c r="H306" s="211"/>
      <c r="I306" s="211"/>
      <c r="J306" s="211">
        <f t="shared" si="81"/>
        <v>3080.7</v>
      </c>
      <c r="K306" s="211"/>
      <c r="L306" s="211"/>
      <c r="M306" s="211"/>
      <c r="N306" s="211"/>
      <c r="O306" s="211">
        <f t="shared" si="82"/>
        <v>0</v>
      </c>
      <c r="P306" s="211">
        <f t="shared" si="83"/>
        <v>3080.7</v>
      </c>
      <c r="Q306" s="211"/>
      <c r="R306" s="211">
        <f t="shared" si="84"/>
        <v>3080.7</v>
      </c>
      <c r="S306" s="213"/>
    </row>
    <row r="307" spans="2:19" ht="65.099999999999994" customHeight="1" x14ac:dyDescent="0.25">
      <c r="B307" s="178" t="s">
        <v>98</v>
      </c>
      <c r="C307" s="182" t="s">
        <v>103</v>
      </c>
      <c r="D307" s="211">
        <v>211.56</v>
      </c>
      <c r="E307" s="212">
        <v>15</v>
      </c>
      <c r="F307" s="211">
        <f t="shared" si="80"/>
        <v>3173.4</v>
      </c>
      <c r="G307" s="211"/>
      <c r="H307" s="211"/>
      <c r="I307" s="211"/>
      <c r="J307" s="211">
        <f t="shared" si="81"/>
        <v>3173.4</v>
      </c>
      <c r="K307" s="211"/>
      <c r="L307" s="211"/>
      <c r="M307" s="211"/>
      <c r="N307" s="211"/>
      <c r="O307" s="211">
        <f t="shared" si="82"/>
        <v>0</v>
      </c>
      <c r="P307" s="211">
        <f t="shared" si="83"/>
        <v>3173.4</v>
      </c>
      <c r="Q307" s="211"/>
      <c r="R307" s="211">
        <f t="shared" si="84"/>
        <v>3173.4</v>
      </c>
      <c r="S307" s="213"/>
    </row>
    <row r="308" spans="2:19" ht="65.099999999999994" customHeight="1" x14ac:dyDescent="0.25">
      <c r="B308" s="178" t="s">
        <v>98</v>
      </c>
      <c r="C308" s="182" t="s">
        <v>104</v>
      </c>
      <c r="D308" s="211">
        <v>145.41999999999999</v>
      </c>
      <c r="E308" s="212">
        <v>15</v>
      </c>
      <c r="F308" s="211">
        <f t="shared" si="80"/>
        <v>2181.2999999999997</v>
      </c>
      <c r="G308" s="211"/>
      <c r="H308" s="211"/>
      <c r="I308" s="211"/>
      <c r="J308" s="211">
        <f t="shared" si="81"/>
        <v>2181.2999999999997</v>
      </c>
      <c r="K308" s="211"/>
      <c r="L308" s="211"/>
      <c r="M308" s="211"/>
      <c r="N308" s="211"/>
      <c r="O308" s="211">
        <f t="shared" si="82"/>
        <v>0</v>
      </c>
      <c r="P308" s="211">
        <f t="shared" si="83"/>
        <v>2181.2999999999997</v>
      </c>
      <c r="Q308" s="211"/>
      <c r="R308" s="211">
        <f t="shared" si="84"/>
        <v>2181.2999999999997</v>
      </c>
      <c r="S308" s="213"/>
    </row>
    <row r="309" spans="2:19" ht="65.099999999999994" customHeight="1" x14ac:dyDescent="0.25">
      <c r="B309" s="178" t="s">
        <v>98</v>
      </c>
      <c r="C309" s="182" t="s">
        <v>105</v>
      </c>
      <c r="D309" s="211">
        <v>90.13</v>
      </c>
      <c r="E309" s="212">
        <v>15</v>
      </c>
      <c r="F309" s="211">
        <f t="shared" si="80"/>
        <v>1351.9499999999998</v>
      </c>
      <c r="G309" s="211"/>
      <c r="H309" s="211"/>
      <c r="I309" s="211"/>
      <c r="J309" s="211">
        <f t="shared" si="81"/>
        <v>1351.9499999999998</v>
      </c>
      <c r="K309" s="211"/>
      <c r="L309" s="211"/>
      <c r="M309" s="211"/>
      <c r="N309" s="211"/>
      <c r="O309" s="211">
        <f t="shared" si="82"/>
        <v>0</v>
      </c>
      <c r="P309" s="211">
        <f t="shared" si="83"/>
        <v>1351.9499999999998</v>
      </c>
      <c r="Q309" s="211"/>
      <c r="R309" s="211">
        <f t="shared" si="84"/>
        <v>1351.9499999999998</v>
      </c>
      <c r="S309" s="213"/>
    </row>
    <row r="310" spans="2:19" ht="65.099999999999994" customHeight="1" x14ac:dyDescent="0.25">
      <c r="B310" s="178" t="s">
        <v>98</v>
      </c>
      <c r="C310" s="182" t="s">
        <v>216</v>
      </c>
      <c r="D310" s="211">
        <v>207.79</v>
      </c>
      <c r="E310" s="212">
        <v>15</v>
      </c>
      <c r="F310" s="211">
        <f t="shared" si="80"/>
        <v>3116.85</v>
      </c>
      <c r="G310" s="211"/>
      <c r="H310" s="211"/>
      <c r="I310" s="211"/>
      <c r="J310" s="211">
        <f t="shared" si="81"/>
        <v>3116.85</v>
      </c>
      <c r="K310" s="211"/>
      <c r="L310" s="211">
        <v>37.01</v>
      </c>
      <c r="M310" s="211"/>
      <c r="N310" s="211"/>
      <c r="O310" s="211">
        <f t="shared" si="82"/>
        <v>37.01</v>
      </c>
      <c r="P310" s="211">
        <f t="shared" si="83"/>
        <v>3079.8399999999997</v>
      </c>
      <c r="Q310" s="211"/>
      <c r="R310" s="211">
        <f t="shared" si="84"/>
        <v>3079.8399999999997</v>
      </c>
      <c r="S310" s="213"/>
    </row>
    <row r="311" spans="2:19" ht="65.099999999999994" customHeight="1" x14ac:dyDescent="0.25">
      <c r="B311" s="178" t="s">
        <v>98</v>
      </c>
      <c r="C311" s="182" t="s">
        <v>215</v>
      </c>
      <c r="D311" s="211">
        <v>131.66999999999999</v>
      </c>
      <c r="E311" s="212">
        <v>15</v>
      </c>
      <c r="F311" s="211">
        <f t="shared" si="80"/>
        <v>1975.0499999999997</v>
      </c>
      <c r="G311" s="211"/>
      <c r="H311" s="211"/>
      <c r="I311" s="211"/>
      <c r="J311" s="211">
        <f t="shared" si="81"/>
        <v>1975.0499999999997</v>
      </c>
      <c r="K311" s="211"/>
      <c r="L311" s="211"/>
      <c r="M311" s="211"/>
      <c r="N311" s="211"/>
      <c r="O311" s="211">
        <f t="shared" si="82"/>
        <v>0</v>
      </c>
      <c r="P311" s="211">
        <f t="shared" si="83"/>
        <v>1975.0499999999997</v>
      </c>
      <c r="Q311" s="211"/>
      <c r="R311" s="211">
        <f t="shared" si="84"/>
        <v>1975.0499999999997</v>
      </c>
      <c r="S311" s="213"/>
    </row>
    <row r="312" spans="2:19" ht="65.099999999999994" customHeight="1" x14ac:dyDescent="0.25">
      <c r="B312" s="178" t="s">
        <v>98</v>
      </c>
      <c r="C312" s="182" t="s">
        <v>106</v>
      </c>
      <c r="D312" s="211">
        <v>190.94</v>
      </c>
      <c r="E312" s="212">
        <v>15</v>
      </c>
      <c r="F312" s="211">
        <f t="shared" si="80"/>
        <v>2864.1</v>
      </c>
      <c r="G312" s="211"/>
      <c r="H312" s="211"/>
      <c r="I312" s="211"/>
      <c r="J312" s="211">
        <f t="shared" si="81"/>
        <v>2864.1</v>
      </c>
      <c r="K312" s="211"/>
      <c r="L312" s="211"/>
      <c r="M312" s="211"/>
      <c r="N312" s="211"/>
      <c r="O312" s="211">
        <f t="shared" si="82"/>
        <v>0</v>
      </c>
      <c r="P312" s="211">
        <f t="shared" si="83"/>
        <v>2864.1</v>
      </c>
      <c r="Q312" s="211"/>
      <c r="R312" s="211">
        <f t="shared" si="84"/>
        <v>2864.1</v>
      </c>
      <c r="S312" s="213"/>
    </row>
    <row r="313" spans="2:19" ht="65.099999999999994" customHeight="1" x14ac:dyDescent="0.25">
      <c r="B313" s="178" t="s">
        <v>98</v>
      </c>
      <c r="C313" s="182" t="s">
        <v>107</v>
      </c>
      <c r="D313" s="211">
        <v>105.18</v>
      </c>
      <c r="E313" s="212">
        <v>15</v>
      </c>
      <c r="F313" s="211">
        <f t="shared" si="80"/>
        <v>1577.7</v>
      </c>
      <c r="G313" s="211"/>
      <c r="H313" s="211"/>
      <c r="I313" s="211"/>
      <c r="J313" s="211">
        <f t="shared" si="81"/>
        <v>1577.7</v>
      </c>
      <c r="K313" s="211"/>
      <c r="L313" s="211"/>
      <c r="M313" s="211"/>
      <c r="N313" s="211"/>
      <c r="O313" s="211">
        <f t="shared" si="82"/>
        <v>0</v>
      </c>
      <c r="P313" s="211">
        <f t="shared" si="83"/>
        <v>1577.7</v>
      </c>
      <c r="Q313" s="211"/>
      <c r="R313" s="211">
        <f t="shared" si="84"/>
        <v>1577.7</v>
      </c>
      <c r="S313" s="213"/>
    </row>
    <row r="314" spans="2:19" ht="65.099999999999994" customHeight="1" thickBot="1" x14ac:dyDescent="0.3">
      <c r="B314" s="178" t="s">
        <v>98</v>
      </c>
      <c r="C314" s="182" t="s">
        <v>40</v>
      </c>
      <c r="D314" s="211">
        <v>225.21</v>
      </c>
      <c r="E314" s="212">
        <v>15</v>
      </c>
      <c r="F314" s="211">
        <f t="shared" si="80"/>
        <v>3378.15</v>
      </c>
      <c r="G314" s="211"/>
      <c r="H314" s="211"/>
      <c r="I314" s="211"/>
      <c r="J314" s="211">
        <f t="shared" si="81"/>
        <v>3378.15</v>
      </c>
      <c r="K314" s="211"/>
      <c r="L314" s="211">
        <v>32.090000000000003</v>
      </c>
      <c r="M314" s="211"/>
      <c r="N314" s="211"/>
      <c r="O314" s="211">
        <f t="shared" si="82"/>
        <v>32.090000000000003</v>
      </c>
      <c r="P314" s="211">
        <f t="shared" si="83"/>
        <v>3346.06</v>
      </c>
      <c r="Q314" s="211"/>
      <c r="R314" s="211">
        <f t="shared" si="84"/>
        <v>3346.06</v>
      </c>
      <c r="S314" s="213"/>
    </row>
    <row r="315" spans="2:19" ht="78" x14ac:dyDescent="0.25">
      <c r="F315" s="164" t="s">
        <v>4</v>
      </c>
      <c r="G315" s="164" t="s">
        <v>5</v>
      </c>
      <c r="H315" s="164" t="s">
        <v>6</v>
      </c>
      <c r="I315" s="164" t="s">
        <v>7</v>
      </c>
      <c r="J315" s="164" t="s">
        <v>8</v>
      </c>
      <c r="K315" s="165" t="s">
        <v>9</v>
      </c>
      <c r="L315" s="165" t="s">
        <v>10</v>
      </c>
      <c r="M315" s="165" t="s">
        <v>11</v>
      </c>
      <c r="N315" s="165" t="s">
        <v>12</v>
      </c>
      <c r="O315" s="165" t="s">
        <v>8</v>
      </c>
      <c r="P315" s="164" t="s">
        <v>13</v>
      </c>
      <c r="Q315" s="166" t="s">
        <v>18</v>
      </c>
      <c r="R315" s="167" t="s">
        <v>15</v>
      </c>
      <c r="S315" s="220"/>
    </row>
    <row r="316" spans="2:19" ht="15.6" x14ac:dyDescent="0.3">
      <c r="B316" s="14"/>
      <c r="C316" s="14"/>
      <c r="D316" s="14"/>
      <c r="E316" s="14"/>
      <c r="F316" s="214">
        <f t="shared" ref="F316:R316" si="85">SUM(F298:F314)</f>
        <v>41810.1</v>
      </c>
      <c r="G316" s="214">
        <f t="shared" si="85"/>
        <v>0</v>
      </c>
      <c r="H316" s="214">
        <f t="shared" si="85"/>
        <v>0</v>
      </c>
      <c r="I316" s="214">
        <f t="shared" si="85"/>
        <v>0</v>
      </c>
      <c r="J316" s="214">
        <f t="shared" si="85"/>
        <v>41810.1</v>
      </c>
      <c r="K316" s="214">
        <f t="shared" si="85"/>
        <v>0</v>
      </c>
      <c r="L316" s="214">
        <f t="shared" si="85"/>
        <v>123.7</v>
      </c>
      <c r="M316" s="214">
        <f t="shared" si="85"/>
        <v>0</v>
      </c>
      <c r="N316" s="214">
        <f t="shared" si="85"/>
        <v>0</v>
      </c>
      <c r="O316" s="214">
        <f t="shared" si="85"/>
        <v>123.7</v>
      </c>
      <c r="P316" s="214">
        <f t="shared" si="85"/>
        <v>41686.399999999994</v>
      </c>
      <c r="Q316" s="214">
        <f t="shared" si="85"/>
        <v>0</v>
      </c>
      <c r="R316" s="214">
        <f t="shared" si="85"/>
        <v>41686.399999999994</v>
      </c>
      <c r="S316" s="221"/>
    </row>
    <row r="317" spans="2:19" ht="39.75" customHeight="1" x14ac:dyDescent="0.2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221"/>
    </row>
    <row r="318" spans="2:19" x14ac:dyDescent="0.25">
      <c r="S318" s="220"/>
    </row>
    <row r="319" spans="2:19" x14ac:dyDescent="0.25">
      <c r="S319" s="220"/>
    </row>
    <row r="320" spans="2:19" x14ac:dyDescent="0.25">
      <c r="S320" s="220"/>
    </row>
  </sheetData>
  <mergeCells count="3">
    <mergeCell ref="D3:J3"/>
    <mergeCell ref="K3:O3"/>
    <mergeCell ref="B282:E283"/>
  </mergeCells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&amp;CMUNICIPIO DE TECALITLAN JALISCO
PORTAL VICTORIA NO. 9   RFC:MTE871101HLA   TEL: 3714180169
NOMINA QUINCENAL GENERAL DEL 01 AL 15 DE OCTUBRE DEL 2018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6"/>
  <sheetViews>
    <sheetView view="pageLayout" topLeftCell="B2" zoomScaleNormal="60" workbookViewId="0">
      <selection activeCell="R10" sqref="R10"/>
    </sheetView>
  </sheetViews>
  <sheetFormatPr baseColWidth="10" defaultColWidth="11" defaultRowHeight="14.4" x14ac:dyDescent="0.3"/>
  <cols>
    <col min="1" max="1" width="2.88671875" style="2" customWidth="1"/>
    <col min="2" max="2" width="21.88671875" style="21" customWidth="1"/>
    <col min="3" max="3" width="28.6640625" style="2" customWidth="1"/>
    <col min="4" max="4" width="11" style="3"/>
    <col min="5" max="5" width="11" style="2"/>
    <col min="6" max="6" width="16.33203125" style="2" bestFit="1" customWidth="1"/>
    <col min="7" max="8" width="0" style="2" hidden="1" customWidth="1"/>
    <col min="9" max="9" width="17.5546875" style="2" bestFit="1" customWidth="1"/>
    <col min="10" max="10" width="16.33203125" style="2" bestFit="1" customWidth="1"/>
    <col min="11" max="11" width="14.44140625" style="2" bestFit="1" customWidth="1"/>
    <col min="12" max="14" width="11" style="2"/>
    <col min="15" max="15" width="14.109375" style="2" bestFit="1" customWidth="1"/>
    <col min="16" max="16" width="18.44140625" style="2" customWidth="1"/>
    <col min="17" max="17" width="15.44140625" style="2" customWidth="1"/>
    <col min="18" max="18" width="22.6640625" style="2" bestFit="1" customWidth="1"/>
    <col min="19" max="19" width="53.88671875" style="2" customWidth="1"/>
    <col min="20" max="16384" width="11" style="2"/>
  </cols>
  <sheetData>
    <row r="2" spans="1:19" ht="15" thickBot="1" x14ac:dyDescent="0.35"/>
    <row r="3" spans="1:19" ht="30" customHeight="1" x14ac:dyDescent="0.3">
      <c r="A3" s="23"/>
      <c r="B3" s="15"/>
      <c r="C3" s="23"/>
      <c r="D3" s="237" t="s">
        <v>16</v>
      </c>
      <c r="E3" s="238"/>
      <c r="F3" s="238"/>
      <c r="G3" s="238"/>
      <c r="H3" s="238"/>
      <c r="I3" s="238"/>
      <c r="J3" s="238"/>
      <c r="K3" s="241" t="s">
        <v>17</v>
      </c>
      <c r="L3" s="242"/>
      <c r="M3" s="242"/>
      <c r="N3" s="242"/>
      <c r="O3" s="243"/>
      <c r="P3" s="23"/>
      <c r="Q3" s="23"/>
      <c r="R3" s="23"/>
      <c r="S3" s="23"/>
    </row>
    <row r="4" spans="1:19" ht="30" customHeight="1" thickBot="1" x14ac:dyDescent="0.35">
      <c r="A4" s="23"/>
      <c r="B4" s="15"/>
      <c r="C4" s="23"/>
      <c r="D4" s="239"/>
      <c r="E4" s="240"/>
      <c r="F4" s="240"/>
      <c r="G4" s="240"/>
      <c r="H4" s="240"/>
      <c r="I4" s="240"/>
      <c r="J4" s="240"/>
      <c r="K4" s="244"/>
      <c r="L4" s="245"/>
      <c r="M4" s="245"/>
      <c r="N4" s="245"/>
      <c r="O4" s="246"/>
      <c r="P4" s="23"/>
      <c r="Q4" s="23"/>
      <c r="R4" s="23"/>
      <c r="S4" s="23"/>
    </row>
    <row r="5" spans="1:19" ht="93.75" customHeight="1" x14ac:dyDescent="0.3">
      <c r="A5" s="23"/>
      <c r="B5" s="154" t="s">
        <v>0</v>
      </c>
      <c r="C5" s="155" t="s">
        <v>1</v>
      </c>
      <c r="D5" s="156" t="s">
        <v>2</v>
      </c>
      <c r="E5" s="156" t="s">
        <v>3</v>
      </c>
      <c r="F5" s="156" t="s">
        <v>4</v>
      </c>
      <c r="G5" s="156" t="s">
        <v>5</v>
      </c>
      <c r="H5" s="156" t="s">
        <v>6</v>
      </c>
      <c r="I5" s="156" t="s">
        <v>7</v>
      </c>
      <c r="J5" s="156" t="s">
        <v>8</v>
      </c>
      <c r="K5" s="157" t="s">
        <v>9</v>
      </c>
      <c r="L5" s="157" t="s">
        <v>10</v>
      </c>
      <c r="M5" s="158" t="s">
        <v>11</v>
      </c>
      <c r="N5" s="158" t="s">
        <v>12</v>
      </c>
      <c r="O5" s="157" t="s">
        <v>8</v>
      </c>
      <c r="P5" s="156" t="s">
        <v>13</v>
      </c>
      <c r="Q5" s="156" t="s">
        <v>18</v>
      </c>
      <c r="R5" s="156" t="s">
        <v>15</v>
      </c>
      <c r="S5" s="227" t="s">
        <v>14</v>
      </c>
    </row>
    <row r="6" spans="1:19" ht="60" customHeight="1" x14ac:dyDescent="0.3">
      <c r="A6" s="148"/>
      <c r="B6" s="84" t="s">
        <v>456</v>
      </c>
      <c r="C6" s="7" t="s">
        <v>510</v>
      </c>
      <c r="D6" s="6">
        <v>260</v>
      </c>
      <c r="E6" s="25">
        <v>15</v>
      </c>
      <c r="F6" s="150">
        <f t="shared" ref="F6:F37" si="0">D6*E6</f>
        <v>3900</v>
      </c>
      <c r="G6" s="151"/>
      <c r="H6" s="4"/>
      <c r="I6" s="4"/>
      <c r="J6" s="13">
        <f t="shared" ref="J6:J37" si="1">SUM(F6:I6)</f>
        <v>3900</v>
      </c>
      <c r="K6" s="13">
        <v>302.92</v>
      </c>
      <c r="L6" s="5"/>
      <c r="M6" s="4"/>
      <c r="N6" s="4"/>
      <c r="O6" s="13">
        <f t="shared" ref="O6:O37" si="2">SUM(K6:N6)</f>
        <v>302.92</v>
      </c>
      <c r="P6" s="11">
        <f t="shared" ref="P6:P37" si="3">J6-O6</f>
        <v>3597.08</v>
      </c>
      <c r="Q6" s="26"/>
      <c r="R6" s="11">
        <f t="shared" ref="R6:R69" si="4">P6-Q6</f>
        <v>3597.08</v>
      </c>
      <c r="S6" s="26"/>
    </row>
    <row r="7" spans="1:19" ht="60" customHeight="1" x14ac:dyDescent="0.3">
      <c r="A7" s="148"/>
      <c r="B7" s="84" t="s">
        <v>455</v>
      </c>
      <c r="C7" s="7" t="s">
        <v>415</v>
      </c>
      <c r="D7" s="6">
        <v>302.8</v>
      </c>
      <c r="E7" s="25">
        <v>15</v>
      </c>
      <c r="F7" s="150">
        <f t="shared" si="0"/>
        <v>4542</v>
      </c>
      <c r="G7" s="4"/>
      <c r="H7" s="4"/>
      <c r="I7" s="13"/>
      <c r="J7" s="13">
        <f t="shared" si="1"/>
        <v>4542</v>
      </c>
      <c r="K7" s="13">
        <v>387.30440000000004</v>
      </c>
      <c r="L7" s="5"/>
      <c r="M7" s="4"/>
      <c r="N7" s="4"/>
      <c r="O7" s="13">
        <f t="shared" si="2"/>
        <v>387.30440000000004</v>
      </c>
      <c r="P7" s="11">
        <f t="shared" si="3"/>
        <v>4154.6956</v>
      </c>
      <c r="Q7" s="26"/>
      <c r="R7" s="11">
        <f t="shared" si="4"/>
        <v>4154.6956</v>
      </c>
      <c r="S7" s="26"/>
    </row>
    <row r="8" spans="1:19" ht="60" customHeight="1" x14ac:dyDescent="0.3">
      <c r="A8" s="148"/>
      <c r="B8" s="84" t="s">
        <v>135</v>
      </c>
      <c r="C8" s="7" t="s">
        <v>268</v>
      </c>
      <c r="D8" s="6">
        <v>207.79</v>
      </c>
      <c r="E8" s="25">
        <v>15</v>
      </c>
      <c r="F8" s="150">
        <f t="shared" si="0"/>
        <v>3116.85</v>
      </c>
      <c r="G8" s="151"/>
      <c r="H8" s="151"/>
      <c r="I8" s="151"/>
      <c r="J8" s="13">
        <f t="shared" si="1"/>
        <v>3116.85</v>
      </c>
      <c r="K8" s="13">
        <v>92.611551999999989</v>
      </c>
      <c r="L8" s="13"/>
      <c r="M8" s="151"/>
      <c r="N8" s="151"/>
      <c r="O8" s="13">
        <f t="shared" si="2"/>
        <v>92.611551999999989</v>
      </c>
      <c r="P8" s="11">
        <f t="shared" si="3"/>
        <v>3024.2384480000001</v>
      </c>
      <c r="Q8" s="26"/>
      <c r="R8" s="11">
        <f t="shared" si="4"/>
        <v>3024.2384480000001</v>
      </c>
      <c r="S8" s="26"/>
    </row>
    <row r="9" spans="1:19" ht="60" customHeight="1" x14ac:dyDescent="0.3">
      <c r="A9" s="148"/>
      <c r="B9" s="84" t="s">
        <v>430</v>
      </c>
      <c r="C9" s="149" t="s">
        <v>235</v>
      </c>
      <c r="D9" s="6">
        <v>260</v>
      </c>
      <c r="E9" s="25">
        <v>15</v>
      </c>
      <c r="F9" s="150">
        <f t="shared" si="0"/>
        <v>3900</v>
      </c>
      <c r="G9" s="151"/>
      <c r="H9" s="4"/>
      <c r="I9" s="4"/>
      <c r="J9" s="13">
        <f t="shared" si="1"/>
        <v>3900</v>
      </c>
      <c r="K9" s="13">
        <v>302.92</v>
      </c>
      <c r="L9" s="5"/>
      <c r="M9" s="4"/>
      <c r="N9" s="4"/>
      <c r="O9" s="13">
        <f t="shared" si="2"/>
        <v>302.92</v>
      </c>
      <c r="P9" s="11">
        <f t="shared" si="3"/>
        <v>3597.08</v>
      </c>
      <c r="Q9" s="26"/>
      <c r="R9" s="11">
        <f t="shared" si="4"/>
        <v>3597.08</v>
      </c>
      <c r="S9" s="26"/>
    </row>
    <row r="10" spans="1:19" ht="60" customHeight="1" x14ac:dyDescent="0.3">
      <c r="A10" s="148"/>
      <c r="B10" s="84" t="s">
        <v>428</v>
      </c>
      <c r="C10" s="7" t="s">
        <v>245</v>
      </c>
      <c r="D10" s="6">
        <v>302.8</v>
      </c>
      <c r="E10" s="25">
        <v>15</v>
      </c>
      <c r="F10" s="150">
        <f t="shared" si="0"/>
        <v>4542</v>
      </c>
      <c r="G10" s="151"/>
      <c r="H10" s="4"/>
      <c r="I10" s="13"/>
      <c r="J10" s="13">
        <f t="shared" si="1"/>
        <v>4542</v>
      </c>
      <c r="K10" s="13">
        <v>387.30440000000004</v>
      </c>
      <c r="L10" s="5"/>
      <c r="M10" s="4"/>
      <c r="N10" s="4"/>
      <c r="O10" s="13">
        <f t="shared" si="2"/>
        <v>387.30440000000004</v>
      </c>
      <c r="P10" s="11">
        <f t="shared" si="3"/>
        <v>4154.6956</v>
      </c>
      <c r="Q10" s="26"/>
      <c r="R10" s="11">
        <f t="shared" si="4"/>
        <v>4154.6956</v>
      </c>
      <c r="S10" s="26"/>
    </row>
    <row r="11" spans="1:19" ht="60" customHeight="1" x14ac:dyDescent="0.3">
      <c r="A11" s="148"/>
      <c r="B11" s="84" t="s">
        <v>461</v>
      </c>
      <c r="C11" s="7" t="s">
        <v>421</v>
      </c>
      <c r="D11" s="6">
        <v>150.91999999999999</v>
      </c>
      <c r="E11" s="25">
        <v>15</v>
      </c>
      <c r="F11" s="150">
        <f t="shared" si="0"/>
        <v>2263.7999999999997</v>
      </c>
      <c r="G11" s="4"/>
      <c r="H11" s="4"/>
      <c r="I11" s="13">
        <v>42.586239999999997</v>
      </c>
      <c r="J11" s="13">
        <f t="shared" si="1"/>
        <v>2306.3862399999998</v>
      </c>
      <c r="K11" s="13"/>
      <c r="L11" s="5"/>
      <c r="M11" s="4"/>
      <c r="N11" s="4"/>
      <c r="O11" s="13">
        <f t="shared" si="2"/>
        <v>0</v>
      </c>
      <c r="P11" s="11">
        <f t="shared" si="3"/>
        <v>2306.3862399999998</v>
      </c>
      <c r="Q11" s="26"/>
      <c r="R11" s="11">
        <f t="shared" si="4"/>
        <v>2306.3862399999998</v>
      </c>
      <c r="S11" s="26"/>
    </row>
    <row r="12" spans="1:19" ht="60" customHeight="1" x14ac:dyDescent="0.3">
      <c r="A12" s="148"/>
      <c r="B12" s="84" t="s">
        <v>460</v>
      </c>
      <c r="C12" s="7" t="s">
        <v>232</v>
      </c>
      <c r="D12" s="6">
        <v>180.92</v>
      </c>
      <c r="E12" s="25">
        <v>15</v>
      </c>
      <c r="F12" s="150">
        <f t="shared" si="0"/>
        <v>2713.7999999999997</v>
      </c>
      <c r="G12" s="151"/>
      <c r="H12" s="4"/>
      <c r="I12" s="4"/>
      <c r="J12" s="13">
        <f t="shared" si="1"/>
        <v>2713.7999999999997</v>
      </c>
      <c r="K12" s="13">
        <v>28.509711999999979</v>
      </c>
      <c r="L12" s="5"/>
      <c r="M12" s="4"/>
      <c r="N12" s="4"/>
      <c r="O12" s="13">
        <f t="shared" si="2"/>
        <v>28.509711999999979</v>
      </c>
      <c r="P12" s="11">
        <f t="shared" si="3"/>
        <v>2685.2902879999997</v>
      </c>
      <c r="Q12" s="26"/>
      <c r="R12" s="11">
        <f t="shared" si="4"/>
        <v>2685.2902879999997</v>
      </c>
      <c r="S12" s="26"/>
    </row>
    <row r="13" spans="1:19" ht="60" customHeight="1" x14ac:dyDescent="0.3">
      <c r="A13" s="148"/>
      <c r="B13" s="84" t="s">
        <v>174</v>
      </c>
      <c r="C13" s="7" t="s">
        <v>393</v>
      </c>
      <c r="D13" s="6">
        <v>213.33</v>
      </c>
      <c r="E13" s="25">
        <v>15</v>
      </c>
      <c r="F13" s="150">
        <f t="shared" si="0"/>
        <v>3199.9500000000003</v>
      </c>
      <c r="G13" s="4"/>
      <c r="H13" s="4"/>
      <c r="I13" s="13"/>
      <c r="J13" s="13">
        <f t="shared" si="1"/>
        <v>3199.9500000000003</v>
      </c>
      <c r="K13" s="13">
        <v>101.65283200000002</v>
      </c>
      <c r="L13" s="5"/>
      <c r="M13" s="4"/>
      <c r="N13" s="4"/>
      <c r="O13" s="13">
        <f t="shared" si="2"/>
        <v>101.65283200000002</v>
      </c>
      <c r="P13" s="11">
        <f t="shared" si="3"/>
        <v>3098.2971680000001</v>
      </c>
      <c r="Q13" s="26"/>
      <c r="R13" s="11">
        <f t="shared" si="4"/>
        <v>3098.2971680000001</v>
      </c>
      <c r="S13" s="26"/>
    </row>
    <row r="14" spans="1:19" ht="60" customHeight="1" x14ac:dyDescent="0.3">
      <c r="A14" s="148"/>
      <c r="B14" s="84" t="s">
        <v>429</v>
      </c>
      <c r="C14" s="7" t="s">
        <v>402</v>
      </c>
      <c r="D14" s="6">
        <v>180.8</v>
      </c>
      <c r="E14" s="25">
        <v>15</v>
      </c>
      <c r="F14" s="150">
        <f t="shared" si="0"/>
        <v>2712</v>
      </c>
      <c r="G14" s="4"/>
      <c r="H14" s="4"/>
      <c r="I14" s="151"/>
      <c r="J14" s="13">
        <f t="shared" si="1"/>
        <v>2712</v>
      </c>
      <c r="K14" s="13">
        <v>28.313872000000003</v>
      </c>
      <c r="L14" s="5"/>
      <c r="M14" s="4"/>
      <c r="N14" s="4"/>
      <c r="O14" s="13">
        <f t="shared" si="2"/>
        <v>28.313872000000003</v>
      </c>
      <c r="P14" s="11">
        <f t="shared" si="3"/>
        <v>2683.6861279999998</v>
      </c>
      <c r="Q14" s="26"/>
      <c r="R14" s="11">
        <f t="shared" si="4"/>
        <v>2683.6861279999998</v>
      </c>
      <c r="S14" s="26"/>
    </row>
    <row r="15" spans="1:19" ht="60" customHeight="1" x14ac:dyDescent="0.3">
      <c r="A15" s="148"/>
      <c r="B15" s="84" t="s">
        <v>429</v>
      </c>
      <c r="C15" s="7" t="s">
        <v>437</v>
      </c>
      <c r="D15" s="6">
        <v>150.80000000000001</v>
      </c>
      <c r="E15" s="25">
        <v>15</v>
      </c>
      <c r="F15" s="150">
        <f t="shared" si="0"/>
        <v>2262</v>
      </c>
      <c r="G15" s="4"/>
      <c r="H15" s="4"/>
      <c r="I15" s="13">
        <v>42.701439999999991</v>
      </c>
      <c r="J15" s="13">
        <f t="shared" si="1"/>
        <v>2304.7014399999998</v>
      </c>
      <c r="K15" s="13"/>
      <c r="L15" s="5"/>
      <c r="M15" s="4"/>
      <c r="N15" s="4"/>
      <c r="O15" s="13">
        <f t="shared" si="2"/>
        <v>0</v>
      </c>
      <c r="P15" s="11">
        <f t="shared" si="3"/>
        <v>2304.7014399999998</v>
      </c>
      <c r="Q15" s="26"/>
      <c r="R15" s="11">
        <f t="shared" si="4"/>
        <v>2304.7014399999998</v>
      </c>
      <c r="S15" s="26"/>
    </row>
    <row r="16" spans="1:19" ht="60" customHeight="1" x14ac:dyDescent="0.3">
      <c r="A16" s="148"/>
      <c r="B16" s="84" t="s">
        <v>131</v>
      </c>
      <c r="C16" s="7" t="s">
        <v>529</v>
      </c>
      <c r="D16" s="6">
        <v>171.85</v>
      </c>
      <c r="E16" s="25">
        <v>15</v>
      </c>
      <c r="F16" s="150">
        <f t="shared" si="0"/>
        <v>2577.75</v>
      </c>
      <c r="G16" s="4"/>
      <c r="H16" s="4"/>
      <c r="I16" s="13">
        <v>1.2925280000000043</v>
      </c>
      <c r="J16" s="13">
        <f t="shared" si="1"/>
        <v>2579.0425279999999</v>
      </c>
      <c r="K16" s="13"/>
      <c r="L16" s="5"/>
      <c r="M16" s="4"/>
      <c r="N16" s="4"/>
      <c r="O16" s="13">
        <f t="shared" si="2"/>
        <v>0</v>
      </c>
      <c r="P16" s="11">
        <f t="shared" si="3"/>
        <v>2579.0425279999999</v>
      </c>
      <c r="Q16" s="26"/>
      <c r="R16" s="11">
        <f t="shared" si="4"/>
        <v>2579.0425279999999</v>
      </c>
      <c r="S16" s="26"/>
    </row>
    <row r="17" spans="1:19" ht="60" customHeight="1" x14ac:dyDescent="0.3">
      <c r="A17" s="148"/>
      <c r="B17" s="84" t="s">
        <v>131</v>
      </c>
      <c r="C17" s="7" t="s">
        <v>260</v>
      </c>
      <c r="D17" s="6">
        <v>190.94</v>
      </c>
      <c r="E17" s="25">
        <v>15</v>
      </c>
      <c r="F17" s="150">
        <f t="shared" si="0"/>
        <v>2864.1</v>
      </c>
      <c r="G17" s="4"/>
      <c r="H17" s="4"/>
      <c r="I17" s="151"/>
      <c r="J17" s="13">
        <f t="shared" si="1"/>
        <v>2864.1</v>
      </c>
      <c r="K17" s="13">
        <v>44.86</v>
      </c>
      <c r="L17" s="5"/>
      <c r="M17" s="4"/>
      <c r="N17" s="4"/>
      <c r="O17" s="13">
        <f t="shared" si="2"/>
        <v>44.86</v>
      </c>
      <c r="P17" s="11">
        <f t="shared" si="3"/>
        <v>2819.24</v>
      </c>
      <c r="Q17" s="26"/>
      <c r="R17" s="11">
        <f t="shared" si="4"/>
        <v>2819.24</v>
      </c>
      <c r="S17" s="26"/>
    </row>
    <row r="18" spans="1:19" ht="60" customHeight="1" x14ac:dyDescent="0.3">
      <c r="A18" s="148"/>
      <c r="B18" s="84" t="s">
        <v>132</v>
      </c>
      <c r="C18" s="7" t="s">
        <v>265</v>
      </c>
      <c r="D18" s="6">
        <v>207.79</v>
      </c>
      <c r="E18" s="25">
        <v>15</v>
      </c>
      <c r="F18" s="150">
        <f t="shared" si="0"/>
        <v>3116.85</v>
      </c>
      <c r="G18" s="4"/>
      <c r="H18" s="4"/>
      <c r="I18" s="151"/>
      <c r="J18" s="13">
        <f t="shared" si="1"/>
        <v>3116.85</v>
      </c>
      <c r="K18" s="13">
        <v>92.611551999999989</v>
      </c>
      <c r="L18" s="5"/>
      <c r="M18" s="4"/>
      <c r="N18" s="4"/>
      <c r="O18" s="13">
        <f t="shared" si="2"/>
        <v>92.611551999999989</v>
      </c>
      <c r="P18" s="11">
        <f t="shared" si="3"/>
        <v>3024.2384480000001</v>
      </c>
      <c r="Q18" s="26"/>
      <c r="R18" s="11">
        <f t="shared" si="4"/>
        <v>3024.2384480000001</v>
      </c>
      <c r="S18" s="26"/>
    </row>
    <row r="19" spans="1:19" ht="60" customHeight="1" x14ac:dyDescent="0.3">
      <c r="A19" s="148"/>
      <c r="B19" s="84" t="s">
        <v>511</v>
      </c>
      <c r="C19" s="7" t="s">
        <v>512</v>
      </c>
      <c r="D19" s="6">
        <v>215.63</v>
      </c>
      <c r="E19" s="25">
        <v>15</v>
      </c>
      <c r="F19" s="150">
        <f t="shared" si="0"/>
        <v>3234.45</v>
      </c>
      <c r="G19" s="4"/>
      <c r="H19" s="4"/>
      <c r="I19" s="151"/>
      <c r="J19" s="13">
        <f t="shared" si="1"/>
        <v>3234.45</v>
      </c>
      <c r="K19" s="13">
        <v>105.40643199999997</v>
      </c>
      <c r="L19" s="5"/>
      <c r="M19" s="4"/>
      <c r="N19" s="4"/>
      <c r="O19" s="13">
        <f t="shared" si="2"/>
        <v>105.40643199999997</v>
      </c>
      <c r="P19" s="11">
        <f t="shared" si="3"/>
        <v>3129.0435680000001</v>
      </c>
      <c r="Q19" s="26"/>
      <c r="R19" s="11">
        <f t="shared" si="4"/>
        <v>3129.0435680000001</v>
      </c>
      <c r="S19" s="26"/>
    </row>
    <row r="20" spans="1:19" ht="60" customHeight="1" x14ac:dyDescent="0.3">
      <c r="A20" s="148"/>
      <c r="B20" s="84" t="s">
        <v>72</v>
      </c>
      <c r="C20" s="7" t="s">
        <v>262</v>
      </c>
      <c r="D20" s="6">
        <v>215.63</v>
      </c>
      <c r="E20" s="25">
        <v>15</v>
      </c>
      <c r="F20" s="150">
        <f t="shared" si="0"/>
        <v>3234.45</v>
      </c>
      <c r="G20" s="4"/>
      <c r="H20" s="4"/>
      <c r="I20" s="151"/>
      <c r="J20" s="13">
        <f t="shared" si="1"/>
        <v>3234.45</v>
      </c>
      <c r="K20" s="13">
        <v>105.40643199999997</v>
      </c>
      <c r="L20" s="5"/>
      <c r="M20" s="4"/>
      <c r="N20" s="4"/>
      <c r="O20" s="13">
        <f t="shared" si="2"/>
        <v>105.40643199999997</v>
      </c>
      <c r="P20" s="11">
        <f t="shared" si="3"/>
        <v>3129.0435680000001</v>
      </c>
      <c r="Q20" s="26"/>
      <c r="R20" s="11">
        <f t="shared" si="4"/>
        <v>3129.0435680000001</v>
      </c>
      <c r="S20" s="26"/>
    </row>
    <row r="21" spans="1:19" ht="60" customHeight="1" x14ac:dyDescent="0.3">
      <c r="A21" s="148"/>
      <c r="B21" s="84" t="s">
        <v>72</v>
      </c>
      <c r="C21" s="7" t="s">
        <v>518</v>
      </c>
      <c r="D21" s="6">
        <v>248.48</v>
      </c>
      <c r="E21" s="25">
        <v>15</v>
      </c>
      <c r="F21" s="150">
        <f t="shared" si="0"/>
        <v>3727.2</v>
      </c>
      <c r="G21" s="4"/>
      <c r="H21" s="4"/>
      <c r="I21" s="151"/>
      <c r="J21" s="13">
        <f t="shared" si="1"/>
        <v>3727.2</v>
      </c>
      <c r="K21" s="13">
        <v>284.11763199999996</v>
      </c>
      <c r="L21" s="5"/>
      <c r="M21" s="4"/>
      <c r="N21" s="4"/>
      <c r="O21" s="13">
        <f t="shared" si="2"/>
        <v>284.11763199999996</v>
      </c>
      <c r="P21" s="11">
        <f t="shared" si="3"/>
        <v>3443.0823679999999</v>
      </c>
      <c r="Q21" s="26"/>
      <c r="R21" s="11">
        <f t="shared" si="4"/>
        <v>3443.0823679999999</v>
      </c>
      <c r="S21" s="26"/>
    </row>
    <row r="22" spans="1:19" ht="60" customHeight="1" x14ac:dyDescent="0.3">
      <c r="A22" s="148"/>
      <c r="B22" s="84" t="s">
        <v>126</v>
      </c>
      <c r="C22" s="7" t="s">
        <v>527</v>
      </c>
      <c r="D22" s="6">
        <v>178.85</v>
      </c>
      <c r="E22" s="25">
        <v>15</v>
      </c>
      <c r="F22" s="150">
        <f t="shared" si="0"/>
        <v>2682.75</v>
      </c>
      <c r="G22" s="4"/>
      <c r="H22" s="4"/>
      <c r="I22" s="151"/>
      <c r="J22" s="13">
        <f t="shared" si="1"/>
        <v>2682.75</v>
      </c>
      <c r="K22" s="13">
        <v>25.131472000000002</v>
      </c>
      <c r="L22" s="5"/>
      <c r="M22" s="4"/>
      <c r="N22" s="4"/>
      <c r="O22" s="13">
        <f t="shared" si="2"/>
        <v>25.131472000000002</v>
      </c>
      <c r="P22" s="11">
        <f t="shared" si="3"/>
        <v>2657.618528</v>
      </c>
      <c r="Q22" s="26"/>
      <c r="R22" s="11">
        <f t="shared" si="4"/>
        <v>2657.618528</v>
      </c>
      <c r="S22" s="26"/>
    </row>
    <row r="23" spans="1:19" ht="60" customHeight="1" x14ac:dyDescent="0.3">
      <c r="A23" s="148"/>
      <c r="B23" s="84" t="s">
        <v>126</v>
      </c>
      <c r="C23" s="7" t="s">
        <v>134</v>
      </c>
      <c r="D23" s="6">
        <v>178.85</v>
      </c>
      <c r="E23" s="25">
        <v>15</v>
      </c>
      <c r="F23" s="150">
        <f t="shared" si="0"/>
        <v>2682.75</v>
      </c>
      <c r="G23" s="4"/>
      <c r="H23" s="4"/>
      <c r="I23" s="151"/>
      <c r="J23" s="13">
        <f t="shared" si="1"/>
        <v>2682.75</v>
      </c>
      <c r="K23" s="13">
        <v>25.131472000000002</v>
      </c>
      <c r="L23" s="5"/>
      <c r="M23" s="4"/>
      <c r="N23" s="4"/>
      <c r="O23" s="13">
        <f t="shared" si="2"/>
        <v>25.131472000000002</v>
      </c>
      <c r="P23" s="11">
        <f t="shared" si="3"/>
        <v>2657.618528</v>
      </c>
      <c r="Q23" s="26"/>
      <c r="R23" s="11">
        <f t="shared" si="4"/>
        <v>2657.618528</v>
      </c>
      <c r="S23" s="26"/>
    </row>
    <row r="24" spans="1:19" ht="60" customHeight="1" x14ac:dyDescent="0.3">
      <c r="A24" s="148"/>
      <c r="B24" s="84" t="s">
        <v>126</v>
      </c>
      <c r="C24" s="7" t="s">
        <v>252</v>
      </c>
      <c r="D24" s="6">
        <v>178.85</v>
      </c>
      <c r="E24" s="25">
        <v>15</v>
      </c>
      <c r="F24" s="150">
        <f t="shared" si="0"/>
        <v>2682.75</v>
      </c>
      <c r="G24" s="4"/>
      <c r="H24" s="4"/>
      <c r="I24" s="151"/>
      <c r="J24" s="13">
        <f t="shared" si="1"/>
        <v>2682.75</v>
      </c>
      <c r="K24" s="13">
        <v>25.131472000000002</v>
      </c>
      <c r="L24" s="5">
        <f>F24*1.1875%</f>
        <v>31.857656250000002</v>
      </c>
      <c r="M24" s="4"/>
      <c r="N24" s="4"/>
      <c r="O24" s="13">
        <f t="shared" si="2"/>
        <v>56.989128250000007</v>
      </c>
      <c r="P24" s="11">
        <f t="shared" si="3"/>
        <v>2625.7608717500002</v>
      </c>
      <c r="Q24" s="26"/>
      <c r="R24" s="11">
        <f t="shared" si="4"/>
        <v>2625.7608717500002</v>
      </c>
      <c r="S24" s="26"/>
    </row>
    <row r="25" spans="1:19" ht="60" customHeight="1" x14ac:dyDescent="0.3">
      <c r="A25" s="148"/>
      <c r="B25" s="84" t="s">
        <v>126</v>
      </c>
      <c r="C25" s="7" t="s">
        <v>404</v>
      </c>
      <c r="D25" s="6">
        <v>178.85</v>
      </c>
      <c r="E25" s="25">
        <v>15</v>
      </c>
      <c r="F25" s="150">
        <f t="shared" si="0"/>
        <v>2682.75</v>
      </c>
      <c r="G25" s="4"/>
      <c r="H25" s="4"/>
      <c r="I25" s="151"/>
      <c r="J25" s="13">
        <f t="shared" si="1"/>
        <v>2682.75</v>
      </c>
      <c r="K25" s="13">
        <v>25.131472000000002</v>
      </c>
      <c r="L25" s="5"/>
      <c r="M25" s="4"/>
      <c r="N25" s="4"/>
      <c r="O25" s="13">
        <f t="shared" si="2"/>
        <v>25.131472000000002</v>
      </c>
      <c r="P25" s="11">
        <f t="shared" si="3"/>
        <v>2657.618528</v>
      </c>
      <c r="Q25" s="26"/>
      <c r="R25" s="11">
        <f t="shared" si="4"/>
        <v>2657.618528</v>
      </c>
      <c r="S25" s="26"/>
    </row>
    <row r="26" spans="1:19" ht="60" customHeight="1" x14ac:dyDescent="0.3">
      <c r="A26" s="148"/>
      <c r="B26" s="84" t="s">
        <v>126</v>
      </c>
      <c r="C26" s="7" t="s">
        <v>410</v>
      </c>
      <c r="D26" s="6">
        <v>178.85</v>
      </c>
      <c r="E26" s="25">
        <v>15</v>
      </c>
      <c r="F26" s="150">
        <f t="shared" si="0"/>
        <v>2682.75</v>
      </c>
      <c r="G26" s="4"/>
      <c r="H26" s="4"/>
      <c r="I26" s="151"/>
      <c r="J26" s="13">
        <f t="shared" si="1"/>
        <v>2682.75</v>
      </c>
      <c r="K26" s="13">
        <v>25.131472000000002</v>
      </c>
      <c r="L26" s="5"/>
      <c r="M26" s="4"/>
      <c r="N26" s="4"/>
      <c r="O26" s="13">
        <f t="shared" si="2"/>
        <v>25.131472000000002</v>
      </c>
      <c r="P26" s="11">
        <f t="shared" si="3"/>
        <v>2657.618528</v>
      </c>
      <c r="Q26" s="26"/>
      <c r="R26" s="11">
        <f t="shared" si="4"/>
        <v>2657.618528</v>
      </c>
      <c r="S26" s="26"/>
    </row>
    <row r="27" spans="1:19" ht="60" customHeight="1" x14ac:dyDescent="0.3">
      <c r="A27" s="148"/>
      <c r="B27" s="84" t="s">
        <v>126</v>
      </c>
      <c r="C27" s="7" t="s">
        <v>416</v>
      </c>
      <c r="D27" s="6">
        <v>178.85</v>
      </c>
      <c r="E27" s="25">
        <v>15</v>
      </c>
      <c r="F27" s="150">
        <f t="shared" si="0"/>
        <v>2682.75</v>
      </c>
      <c r="G27" s="4"/>
      <c r="H27" s="4"/>
      <c r="I27" s="151"/>
      <c r="J27" s="13">
        <f t="shared" si="1"/>
        <v>2682.75</v>
      </c>
      <c r="K27" s="13">
        <v>25.131472000000002</v>
      </c>
      <c r="L27" s="5"/>
      <c r="M27" s="4"/>
      <c r="N27" s="4"/>
      <c r="O27" s="13">
        <f t="shared" si="2"/>
        <v>25.131472000000002</v>
      </c>
      <c r="P27" s="11">
        <f t="shared" si="3"/>
        <v>2657.618528</v>
      </c>
      <c r="Q27" s="26"/>
      <c r="R27" s="11">
        <f t="shared" si="4"/>
        <v>2657.618528</v>
      </c>
      <c r="S27" s="26"/>
    </row>
    <row r="28" spans="1:19" ht="60" customHeight="1" x14ac:dyDescent="0.3">
      <c r="A28" s="148"/>
      <c r="B28" s="84" t="s">
        <v>126</v>
      </c>
      <c r="C28" s="7" t="s">
        <v>417</v>
      </c>
      <c r="D28" s="6">
        <v>178.85</v>
      </c>
      <c r="E28" s="25">
        <v>15</v>
      </c>
      <c r="F28" s="150">
        <f t="shared" si="0"/>
        <v>2682.75</v>
      </c>
      <c r="G28" s="4"/>
      <c r="H28" s="4"/>
      <c r="I28" s="151"/>
      <c r="J28" s="13">
        <f t="shared" si="1"/>
        <v>2682.75</v>
      </c>
      <c r="K28" s="13">
        <v>25.131472000000002</v>
      </c>
      <c r="L28" s="5"/>
      <c r="M28" s="4"/>
      <c r="N28" s="4"/>
      <c r="O28" s="13">
        <f t="shared" si="2"/>
        <v>25.131472000000002</v>
      </c>
      <c r="P28" s="11">
        <f t="shared" si="3"/>
        <v>2657.618528</v>
      </c>
      <c r="Q28" s="26"/>
      <c r="R28" s="11">
        <f t="shared" si="4"/>
        <v>2657.618528</v>
      </c>
      <c r="S28" s="26"/>
    </row>
    <row r="29" spans="1:19" ht="60" customHeight="1" x14ac:dyDescent="0.3">
      <c r="A29" s="148"/>
      <c r="B29" s="84" t="s">
        <v>431</v>
      </c>
      <c r="C29" s="7" t="s">
        <v>255</v>
      </c>
      <c r="D29" s="6">
        <v>146</v>
      </c>
      <c r="E29" s="25">
        <v>15</v>
      </c>
      <c r="F29" s="150">
        <f t="shared" si="0"/>
        <v>2190</v>
      </c>
      <c r="G29" s="4"/>
      <c r="H29" s="4"/>
      <c r="I29" s="151">
        <v>61.26</v>
      </c>
      <c r="J29" s="13">
        <f t="shared" si="1"/>
        <v>2251.2600000000002</v>
      </c>
      <c r="K29" s="13"/>
      <c r="L29" s="5"/>
      <c r="M29" s="4"/>
      <c r="N29" s="4"/>
      <c r="O29" s="13">
        <f t="shared" si="2"/>
        <v>0</v>
      </c>
      <c r="P29" s="11">
        <f t="shared" si="3"/>
        <v>2251.2600000000002</v>
      </c>
      <c r="Q29" s="26"/>
      <c r="R29" s="11">
        <f t="shared" si="4"/>
        <v>2251.2600000000002</v>
      </c>
      <c r="S29" s="26"/>
    </row>
    <row r="30" spans="1:19" ht="60" customHeight="1" x14ac:dyDescent="0.3">
      <c r="A30" s="148"/>
      <c r="B30" s="84" t="s">
        <v>86</v>
      </c>
      <c r="C30" s="7" t="s">
        <v>256</v>
      </c>
      <c r="D30" s="6">
        <v>162.62</v>
      </c>
      <c r="E30" s="25">
        <v>15</v>
      </c>
      <c r="F30" s="150">
        <f t="shared" si="0"/>
        <v>2439.3000000000002</v>
      </c>
      <c r="G30" s="4"/>
      <c r="H30" s="4"/>
      <c r="I30" s="13">
        <v>16.355887999999993</v>
      </c>
      <c r="J30" s="13">
        <f t="shared" si="1"/>
        <v>2455.6558880000002</v>
      </c>
      <c r="K30" s="13"/>
      <c r="L30" s="5"/>
      <c r="M30" s="4"/>
      <c r="N30" s="4"/>
      <c r="O30" s="13">
        <f t="shared" si="2"/>
        <v>0</v>
      </c>
      <c r="P30" s="11">
        <f t="shared" si="3"/>
        <v>2455.6558880000002</v>
      </c>
      <c r="Q30" s="26"/>
      <c r="R30" s="11">
        <f t="shared" si="4"/>
        <v>2455.6558880000002</v>
      </c>
      <c r="S30" s="26"/>
    </row>
    <row r="31" spans="1:19" ht="60" customHeight="1" x14ac:dyDescent="0.3">
      <c r="A31" s="148"/>
      <c r="B31" s="84" t="s">
        <v>86</v>
      </c>
      <c r="C31" s="7" t="s">
        <v>257</v>
      </c>
      <c r="D31" s="6">
        <v>162.62</v>
      </c>
      <c r="E31" s="25">
        <v>15</v>
      </c>
      <c r="F31" s="150">
        <f t="shared" si="0"/>
        <v>2439.3000000000002</v>
      </c>
      <c r="G31" s="4"/>
      <c r="H31" s="4"/>
      <c r="I31" s="13">
        <v>16.355887999999993</v>
      </c>
      <c r="J31" s="13">
        <f t="shared" si="1"/>
        <v>2455.6558880000002</v>
      </c>
      <c r="K31" s="13"/>
      <c r="L31" s="5"/>
      <c r="M31" s="4"/>
      <c r="N31" s="4"/>
      <c r="O31" s="13">
        <f t="shared" si="2"/>
        <v>0</v>
      </c>
      <c r="P31" s="11">
        <f t="shared" si="3"/>
        <v>2455.6558880000002</v>
      </c>
      <c r="Q31" s="26"/>
      <c r="R31" s="11">
        <f t="shared" si="4"/>
        <v>2455.6558880000002</v>
      </c>
      <c r="S31" s="26"/>
    </row>
    <row r="32" spans="1:19" ht="60" customHeight="1" x14ac:dyDescent="0.3">
      <c r="A32" s="148"/>
      <c r="B32" s="84" t="s">
        <v>448</v>
      </c>
      <c r="C32" s="7" t="s">
        <v>447</v>
      </c>
      <c r="D32" s="6">
        <v>257.99</v>
      </c>
      <c r="E32" s="25">
        <v>15</v>
      </c>
      <c r="F32" s="150">
        <f t="shared" si="0"/>
        <v>3869.8500000000004</v>
      </c>
      <c r="G32" s="4"/>
      <c r="H32" s="4"/>
      <c r="I32" s="4"/>
      <c r="J32" s="13">
        <f t="shared" si="1"/>
        <v>3869.8500000000004</v>
      </c>
      <c r="K32" s="13">
        <v>299.63795200000004</v>
      </c>
      <c r="L32" s="5"/>
      <c r="M32" s="4"/>
      <c r="N32" s="4"/>
      <c r="O32" s="13">
        <f t="shared" si="2"/>
        <v>299.63795200000004</v>
      </c>
      <c r="P32" s="11">
        <f t="shared" si="3"/>
        <v>3570.2120480000003</v>
      </c>
      <c r="Q32" s="26"/>
      <c r="R32" s="11">
        <f t="shared" si="4"/>
        <v>3570.2120480000003</v>
      </c>
      <c r="S32" s="26"/>
    </row>
    <row r="33" spans="1:19" ht="60" customHeight="1" x14ac:dyDescent="0.3">
      <c r="A33" s="148"/>
      <c r="B33" s="84" t="s">
        <v>24</v>
      </c>
      <c r="C33" s="7" t="s">
        <v>247</v>
      </c>
      <c r="D33" s="6">
        <v>221.66</v>
      </c>
      <c r="E33" s="25">
        <v>15</v>
      </c>
      <c r="F33" s="150">
        <f t="shared" si="0"/>
        <v>3324.9</v>
      </c>
      <c r="G33" s="4"/>
      <c r="H33" s="4"/>
      <c r="I33" s="13"/>
      <c r="J33" s="13">
        <f t="shared" si="1"/>
        <v>3324.9</v>
      </c>
      <c r="K33" s="13">
        <v>115.24739200000002</v>
      </c>
      <c r="L33" s="5"/>
      <c r="M33" s="4"/>
      <c r="N33" s="4"/>
      <c r="O33" s="13">
        <f t="shared" si="2"/>
        <v>115.24739200000002</v>
      </c>
      <c r="P33" s="11">
        <f t="shared" si="3"/>
        <v>3209.6526079999999</v>
      </c>
      <c r="Q33" s="26"/>
      <c r="R33" s="11">
        <f t="shared" si="4"/>
        <v>3209.6526079999999</v>
      </c>
      <c r="S33" s="26"/>
    </row>
    <row r="34" spans="1:19" ht="60" customHeight="1" x14ac:dyDescent="0.3">
      <c r="A34" s="148"/>
      <c r="B34" s="84" t="s">
        <v>24</v>
      </c>
      <c r="C34" s="7" t="s">
        <v>254</v>
      </c>
      <c r="D34" s="6">
        <v>210</v>
      </c>
      <c r="E34" s="25">
        <v>15</v>
      </c>
      <c r="F34" s="150">
        <f t="shared" si="0"/>
        <v>3150</v>
      </c>
      <c r="G34" s="4"/>
      <c r="H34" s="4"/>
      <c r="I34" s="13"/>
      <c r="J34" s="13">
        <f t="shared" si="1"/>
        <v>3150</v>
      </c>
      <c r="K34" s="13">
        <v>96.218271999999985</v>
      </c>
      <c r="L34" s="5"/>
      <c r="M34" s="4"/>
      <c r="N34" s="4"/>
      <c r="O34" s="13">
        <f t="shared" si="2"/>
        <v>96.218271999999985</v>
      </c>
      <c r="P34" s="11">
        <f t="shared" si="3"/>
        <v>3053.7817279999999</v>
      </c>
      <c r="Q34" s="26"/>
      <c r="R34" s="11">
        <f t="shared" si="4"/>
        <v>3053.7817279999999</v>
      </c>
      <c r="S34" s="26"/>
    </row>
    <row r="35" spans="1:19" ht="60" customHeight="1" x14ac:dyDescent="0.3">
      <c r="A35" s="148"/>
      <c r="B35" s="84" t="s">
        <v>24</v>
      </c>
      <c r="C35" s="7" t="s">
        <v>420</v>
      </c>
      <c r="D35" s="6">
        <v>348.03</v>
      </c>
      <c r="E35" s="25">
        <v>15</v>
      </c>
      <c r="F35" s="150">
        <f t="shared" si="0"/>
        <v>5220.45</v>
      </c>
      <c r="G35" s="4"/>
      <c r="H35" s="4"/>
      <c r="I35" s="13"/>
      <c r="J35" s="13">
        <f t="shared" si="1"/>
        <v>5220.45</v>
      </c>
      <c r="K35" s="13">
        <v>501.09348799999992</v>
      </c>
      <c r="L35" s="5"/>
      <c r="M35" s="4"/>
      <c r="N35" s="4"/>
      <c r="O35" s="13">
        <f t="shared" si="2"/>
        <v>501.09348799999992</v>
      </c>
      <c r="P35" s="11">
        <f t="shared" si="3"/>
        <v>4719.3565120000003</v>
      </c>
      <c r="Q35" s="26"/>
      <c r="R35" s="11">
        <f t="shared" si="4"/>
        <v>4719.3565120000003</v>
      </c>
      <c r="S35" s="26"/>
    </row>
    <row r="36" spans="1:19" ht="60" customHeight="1" x14ac:dyDescent="0.3">
      <c r="A36" s="148"/>
      <c r="B36" s="84" t="s">
        <v>463</v>
      </c>
      <c r="C36" s="7" t="s">
        <v>531</v>
      </c>
      <c r="D36" s="6">
        <v>245.05</v>
      </c>
      <c r="E36" s="25">
        <v>15</v>
      </c>
      <c r="F36" s="150">
        <f t="shared" si="0"/>
        <v>3675.75</v>
      </c>
      <c r="G36" s="4"/>
      <c r="H36" s="4"/>
      <c r="I36" s="13"/>
      <c r="J36" s="13">
        <f t="shared" si="1"/>
        <v>3675.75</v>
      </c>
      <c r="K36" s="13">
        <v>278.53619200000003</v>
      </c>
      <c r="L36" s="5"/>
      <c r="M36" s="4"/>
      <c r="N36" s="4"/>
      <c r="O36" s="13">
        <f t="shared" si="2"/>
        <v>278.53619200000003</v>
      </c>
      <c r="P36" s="11">
        <f>J36-O36</f>
        <v>3397.213808</v>
      </c>
      <c r="Q36" s="26"/>
      <c r="R36" s="11">
        <f t="shared" si="4"/>
        <v>3397.213808</v>
      </c>
      <c r="S36" s="26"/>
    </row>
    <row r="37" spans="1:19" ht="60" customHeight="1" x14ac:dyDescent="0.3">
      <c r="A37" s="148"/>
      <c r="B37" s="84" t="s">
        <v>133</v>
      </c>
      <c r="C37" s="7" t="s">
        <v>267</v>
      </c>
      <c r="D37" s="6">
        <v>190.94</v>
      </c>
      <c r="E37" s="25">
        <v>15</v>
      </c>
      <c r="F37" s="150">
        <f t="shared" si="0"/>
        <v>2864.1</v>
      </c>
      <c r="G37" s="4"/>
      <c r="H37" s="4"/>
      <c r="I37" s="13"/>
      <c r="J37" s="13">
        <f t="shared" si="1"/>
        <v>2864.1</v>
      </c>
      <c r="K37" s="13">
        <v>44.862351999999987</v>
      </c>
      <c r="L37" s="5"/>
      <c r="M37" s="4"/>
      <c r="N37" s="4"/>
      <c r="O37" s="13">
        <f t="shared" si="2"/>
        <v>44.862351999999987</v>
      </c>
      <c r="P37" s="11">
        <f t="shared" si="3"/>
        <v>2819.2376479999998</v>
      </c>
      <c r="Q37" s="26"/>
      <c r="R37" s="11">
        <f t="shared" si="4"/>
        <v>2819.2376479999998</v>
      </c>
      <c r="S37" s="26"/>
    </row>
    <row r="38" spans="1:19" ht="60" customHeight="1" x14ac:dyDescent="0.3">
      <c r="A38" s="148"/>
      <c r="B38" s="84" t="s">
        <v>114</v>
      </c>
      <c r="C38" s="7" t="s">
        <v>231</v>
      </c>
      <c r="D38" s="6">
        <v>449.95</v>
      </c>
      <c r="E38" s="25">
        <v>15</v>
      </c>
      <c r="F38" s="150">
        <f t="shared" ref="F38:F69" si="5">D38*E38</f>
        <v>6749.25</v>
      </c>
      <c r="G38" s="4"/>
      <c r="H38" s="4"/>
      <c r="I38" s="4"/>
      <c r="J38" s="13">
        <f t="shared" ref="J38:J69" si="6">SUM(F38:I38)</f>
        <v>6749.25</v>
      </c>
      <c r="K38" s="13">
        <v>803.4654240000001</v>
      </c>
      <c r="L38" s="5"/>
      <c r="M38" s="4"/>
      <c r="N38" s="4"/>
      <c r="O38" s="13">
        <f t="shared" ref="O38:O69" si="7">SUM(K38:N38)</f>
        <v>803.4654240000001</v>
      </c>
      <c r="P38" s="11">
        <f t="shared" ref="P38:P69" si="8">J38-O38</f>
        <v>5945.784576</v>
      </c>
      <c r="Q38" s="26"/>
      <c r="R38" s="11">
        <f t="shared" si="4"/>
        <v>5945.784576</v>
      </c>
      <c r="S38" s="26"/>
    </row>
    <row r="39" spans="1:19" ht="60" customHeight="1" x14ac:dyDescent="0.3">
      <c r="A39" s="148"/>
      <c r="B39" s="152" t="s">
        <v>117</v>
      </c>
      <c r="C39" s="159" t="s">
        <v>238</v>
      </c>
      <c r="D39" s="6">
        <v>348.03</v>
      </c>
      <c r="E39" s="25">
        <v>15</v>
      </c>
      <c r="F39" s="150">
        <f t="shared" si="5"/>
        <v>5220.45</v>
      </c>
      <c r="G39" s="4"/>
      <c r="H39" s="4"/>
      <c r="I39" s="4"/>
      <c r="J39" s="13">
        <f t="shared" si="6"/>
        <v>5220.45</v>
      </c>
      <c r="K39" s="13">
        <v>501.09348799999992</v>
      </c>
      <c r="L39" s="5"/>
      <c r="M39" s="4"/>
      <c r="N39" s="4"/>
      <c r="O39" s="13">
        <f t="shared" si="7"/>
        <v>501.09348799999992</v>
      </c>
      <c r="P39" s="11">
        <f t="shared" si="8"/>
        <v>4719.3565120000003</v>
      </c>
      <c r="Q39" s="26"/>
      <c r="R39" s="11">
        <f t="shared" si="4"/>
        <v>4719.3565120000003</v>
      </c>
      <c r="S39" s="26"/>
    </row>
    <row r="40" spans="1:19" ht="60" customHeight="1" x14ac:dyDescent="0.3">
      <c r="A40" s="148"/>
      <c r="B40" s="84" t="s">
        <v>464</v>
      </c>
      <c r="C40" s="7" t="s">
        <v>233</v>
      </c>
      <c r="D40" s="6">
        <v>449.95</v>
      </c>
      <c r="E40" s="25">
        <v>15</v>
      </c>
      <c r="F40" s="150">
        <f t="shared" si="5"/>
        <v>6749.25</v>
      </c>
      <c r="G40" s="4"/>
      <c r="H40" s="4"/>
      <c r="I40" s="4"/>
      <c r="J40" s="13">
        <f t="shared" si="6"/>
        <v>6749.25</v>
      </c>
      <c r="K40" s="13">
        <v>803.4654240000001</v>
      </c>
      <c r="L40" s="5"/>
      <c r="M40" s="4"/>
      <c r="N40" s="4"/>
      <c r="O40" s="13">
        <f t="shared" si="7"/>
        <v>803.4654240000001</v>
      </c>
      <c r="P40" s="11">
        <f t="shared" si="8"/>
        <v>5945.784576</v>
      </c>
      <c r="Q40" s="26"/>
      <c r="R40" s="11">
        <f t="shared" si="4"/>
        <v>5945.784576</v>
      </c>
      <c r="S40" s="26"/>
    </row>
    <row r="41" spans="1:19" ht="60" customHeight="1" x14ac:dyDescent="0.3">
      <c r="A41" s="148"/>
      <c r="B41" s="84" t="s">
        <v>462</v>
      </c>
      <c r="C41" s="7" t="s">
        <v>241</v>
      </c>
      <c r="D41" s="6">
        <v>449.95</v>
      </c>
      <c r="E41" s="25">
        <v>15</v>
      </c>
      <c r="F41" s="150">
        <f t="shared" si="5"/>
        <v>6749.25</v>
      </c>
      <c r="G41" s="4"/>
      <c r="H41" s="4"/>
      <c r="I41" s="4"/>
      <c r="J41" s="13">
        <f t="shared" si="6"/>
        <v>6749.25</v>
      </c>
      <c r="K41" s="13">
        <v>803.4654240000001</v>
      </c>
      <c r="L41" s="5"/>
      <c r="M41" s="4"/>
      <c r="N41" s="4"/>
      <c r="O41" s="13">
        <f t="shared" si="7"/>
        <v>803.4654240000001</v>
      </c>
      <c r="P41" s="11">
        <f t="shared" si="8"/>
        <v>5945.784576</v>
      </c>
      <c r="Q41" s="26"/>
      <c r="R41" s="11">
        <f t="shared" si="4"/>
        <v>5945.784576</v>
      </c>
      <c r="S41" s="26"/>
    </row>
    <row r="42" spans="1:19" ht="60" customHeight="1" x14ac:dyDescent="0.3">
      <c r="A42" s="148"/>
      <c r="B42" s="84" t="s">
        <v>411</v>
      </c>
      <c r="C42" s="7" t="s">
        <v>251</v>
      </c>
      <c r="D42" s="6">
        <v>348.03</v>
      </c>
      <c r="E42" s="25">
        <v>15</v>
      </c>
      <c r="F42" s="150">
        <f t="shared" si="5"/>
        <v>5220.45</v>
      </c>
      <c r="G42" s="4"/>
      <c r="H42" s="4"/>
      <c r="I42" s="151"/>
      <c r="J42" s="13">
        <f t="shared" si="6"/>
        <v>5220.45</v>
      </c>
      <c r="K42" s="13">
        <v>501.09348799999992</v>
      </c>
      <c r="L42" s="5"/>
      <c r="M42" s="4"/>
      <c r="N42" s="4"/>
      <c r="O42" s="13">
        <f t="shared" si="7"/>
        <v>501.09348799999992</v>
      </c>
      <c r="P42" s="11">
        <f t="shared" si="8"/>
        <v>4719.3565120000003</v>
      </c>
      <c r="Q42" s="26"/>
      <c r="R42" s="11">
        <f t="shared" si="4"/>
        <v>4719.3565120000003</v>
      </c>
      <c r="S42" s="26"/>
    </row>
    <row r="43" spans="1:19" ht="60" customHeight="1" x14ac:dyDescent="0.3">
      <c r="A43" s="148"/>
      <c r="B43" s="84" t="s">
        <v>398</v>
      </c>
      <c r="C43" s="7" t="s">
        <v>399</v>
      </c>
      <c r="D43" s="6">
        <v>283.05</v>
      </c>
      <c r="E43" s="25">
        <v>15</v>
      </c>
      <c r="F43" s="150">
        <f t="shared" si="5"/>
        <v>4245.75</v>
      </c>
      <c r="G43" s="4"/>
      <c r="H43" s="4"/>
      <c r="I43" s="4"/>
      <c r="J43" s="13">
        <f t="shared" si="6"/>
        <v>4245.75</v>
      </c>
      <c r="K43" s="13">
        <v>340.53587199999998</v>
      </c>
      <c r="L43" s="5"/>
      <c r="M43" s="4"/>
      <c r="N43" s="4"/>
      <c r="O43" s="13">
        <f t="shared" si="7"/>
        <v>340.53587199999998</v>
      </c>
      <c r="P43" s="11">
        <f t="shared" si="8"/>
        <v>3905.2141280000001</v>
      </c>
      <c r="Q43" s="26"/>
      <c r="R43" s="11">
        <f t="shared" si="4"/>
        <v>3905.2141280000001</v>
      </c>
      <c r="S43" s="26"/>
    </row>
    <row r="44" spans="1:19" ht="60" customHeight="1" x14ac:dyDescent="0.3">
      <c r="A44" s="148"/>
      <c r="B44" s="84" t="s">
        <v>412</v>
      </c>
      <c r="C44" s="7" t="s">
        <v>413</v>
      </c>
      <c r="D44" s="6">
        <v>348.03</v>
      </c>
      <c r="E44" s="25">
        <v>15</v>
      </c>
      <c r="F44" s="150">
        <f t="shared" si="5"/>
        <v>5220.45</v>
      </c>
      <c r="G44" s="4"/>
      <c r="H44" s="4"/>
      <c r="I44" s="4"/>
      <c r="J44" s="13">
        <f t="shared" si="6"/>
        <v>5220.45</v>
      </c>
      <c r="K44" s="13">
        <v>501.09348799999992</v>
      </c>
      <c r="L44" s="5"/>
      <c r="M44" s="4"/>
      <c r="N44" s="4"/>
      <c r="O44" s="13">
        <f t="shared" si="7"/>
        <v>501.09348799999992</v>
      </c>
      <c r="P44" s="11">
        <f t="shared" si="8"/>
        <v>4719.3565120000003</v>
      </c>
      <c r="Q44" s="26"/>
      <c r="R44" s="11">
        <f t="shared" si="4"/>
        <v>4719.3565120000003</v>
      </c>
      <c r="S44" s="26"/>
    </row>
    <row r="45" spans="1:19" ht="60" customHeight="1" x14ac:dyDescent="0.3">
      <c r="A45" s="148"/>
      <c r="B45" s="84" t="s">
        <v>458</v>
      </c>
      <c r="C45" s="7" t="s">
        <v>230</v>
      </c>
      <c r="D45" s="6">
        <v>348.03</v>
      </c>
      <c r="E45" s="25">
        <v>15</v>
      </c>
      <c r="F45" s="150">
        <f t="shared" si="5"/>
        <v>5220.45</v>
      </c>
      <c r="G45" s="4"/>
      <c r="H45" s="4"/>
      <c r="I45" s="4"/>
      <c r="J45" s="13">
        <f t="shared" si="6"/>
        <v>5220.45</v>
      </c>
      <c r="K45" s="13">
        <v>501.09348799999992</v>
      </c>
      <c r="L45" s="5"/>
      <c r="M45" s="4"/>
      <c r="N45" s="4"/>
      <c r="O45" s="13">
        <f t="shared" si="7"/>
        <v>501.09348799999992</v>
      </c>
      <c r="P45" s="11">
        <f t="shared" si="8"/>
        <v>4719.3565120000003</v>
      </c>
      <c r="Q45" s="26"/>
      <c r="R45" s="11">
        <f t="shared" si="4"/>
        <v>4719.3565120000003</v>
      </c>
      <c r="S45" s="26"/>
    </row>
    <row r="46" spans="1:19" ht="60" customHeight="1" x14ac:dyDescent="0.3">
      <c r="A46" s="148"/>
      <c r="B46" s="84" t="s">
        <v>36</v>
      </c>
      <c r="C46" s="7" t="s">
        <v>280</v>
      </c>
      <c r="D46" s="6">
        <v>449.95</v>
      </c>
      <c r="E46" s="25">
        <v>15</v>
      </c>
      <c r="F46" s="150">
        <f t="shared" si="5"/>
        <v>6749.25</v>
      </c>
      <c r="G46" s="4"/>
      <c r="H46" s="4"/>
      <c r="I46" s="4"/>
      <c r="J46" s="13">
        <f t="shared" si="6"/>
        <v>6749.25</v>
      </c>
      <c r="K46" s="13">
        <v>803.4654240000001</v>
      </c>
      <c r="L46" s="5"/>
      <c r="M46" s="4"/>
      <c r="N46" s="4"/>
      <c r="O46" s="13">
        <f t="shared" si="7"/>
        <v>803.4654240000001</v>
      </c>
      <c r="P46" s="11">
        <f t="shared" si="8"/>
        <v>5945.784576</v>
      </c>
      <c r="Q46" s="26"/>
      <c r="R46" s="11">
        <f t="shared" si="4"/>
        <v>5945.784576</v>
      </c>
      <c r="S46" s="26"/>
    </row>
    <row r="47" spans="1:19" ht="60" customHeight="1" x14ac:dyDescent="0.3">
      <c r="A47" s="148"/>
      <c r="B47" s="84" t="s">
        <v>113</v>
      </c>
      <c r="C47" s="153" t="s">
        <v>405</v>
      </c>
      <c r="D47" s="6">
        <v>449.95</v>
      </c>
      <c r="E47" s="25">
        <v>15</v>
      </c>
      <c r="F47" s="150">
        <f t="shared" si="5"/>
        <v>6749.25</v>
      </c>
      <c r="G47" s="4"/>
      <c r="H47" s="4"/>
      <c r="I47" s="4"/>
      <c r="J47" s="13">
        <f t="shared" si="6"/>
        <v>6749.25</v>
      </c>
      <c r="K47" s="13">
        <v>803.4654240000001</v>
      </c>
      <c r="L47" s="5"/>
      <c r="M47" s="4"/>
      <c r="N47" s="4"/>
      <c r="O47" s="13">
        <f t="shared" si="7"/>
        <v>803.4654240000001</v>
      </c>
      <c r="P47" s="11">
        <f t="shared" si="8"/>
        <v>5945.784576</v>
      </c>
      <c r="Q47" s="26"/>
      <c r="R47" s="11">
        <f t="shared" si="4"/>
        <v>5945.784576</v>
      </c>
      <c r="S47" s="26"/>
    </row>
    <row r="48" spans="1:19" ht="60" customHeight="1" x14ac:dyDescent="0.3">
      <c r="A48" s="148"/>
      <c r="B48" s="84" t="s">
        <v>73</v>
      </c>
      <c r="C48" s="7" t="s">
        <v>264</v>
      </c>
      <c r="D48" s="6">
        <v>275.52</v>
      </c>
      <c r="E48" s="25">
        <v>15</v>
      </c>
      <c r="F48" s="150">
        <f t="shared" si="5"/>
        <v>4132.7999999999993</v>
      </c>
      <c r="G48" s="4"/>
      <c r="H48" s="4"/>
      <c r="I48" s="151"/>
      <c r="J48" s="13">
        <f t="shared" si="6"/>
        <v>4132.7999999999993</v>
      </c>
      <c r="K48" s="13">
        <v>328.2469119999999</v>
      </c>
      <c r="L48" s="5"/>
      <c r="M48" s="4"/>
      <c r="N48" s="4"/>
      <c r="O48" s="13">
        <f t="shared" si="7"/>
        <v>328.2469119999999</v>
      </c>
      <c r="P48" s="11">
        <f t="shared" si="8"/>
        <v>3804.5530879999992</v>
      </c>
      <c r="Q48" s="26"/>
      <c r="R48" s="11">
        <f t="shared" si="4"/>
        <v>3804.5530879999992</v>
      </c>
      <c r="S48" s="26"/>
    </row>
    <row r="49" spans="1:19" ht="60" customHeight="1" x14ac:dyDescent="0.3">
      <c r="A49" s="148"/>
      <c r="B49" s="84" t="s">
        <v>116</v>
      </c>
      <c r="C49" s="7" t="s">
        <v>237</v>
      </c>
      <c r="D49" s="6">
        <v>146.22999999999999</v>
      </c>
      <c r="E49" s="25">
        <v>15</v>
      </c>
      <c r="F49" s="150">
        <f t="shared" si="5"/>
        <v>2193.4499999999998</v>
      </c>
      <c r="G49" s="4"/>
      <c r="H49" s="4"/>
      <c r="I49" s="13">
        <v>61.038640000000001</v>
      </c>
      <c r="J49" s="13">
        <f t="shared" si="6"/>
        <v>2254.48864</v>
      </c>
      <c r="K49" s="13"/>
      <c r="L49" s="5"/>
      <c r="M49" s="4"/>
      <c r="N49" s="4"/>
      <c r="O49" s="13">
        <f t="shared" si="7"/>
        <v>0</v>
      </c>
      <c r="P49" s="11">
        <f t="shared" si="8"/>
        <v>2254.48864</v>
      </c>
      <c r="Q49" s="26"/>
      <c r="R49" s="11">
        <f t="shared" si="4"/>
        <v>2254.48864</v>
      </c>
      <c r="S49" s="26"/>
    </row>
    <row r="50" spans="1:19" ht="60" customHeight="1" x14ac:dyDescent="0.3">
      <c r="A50" s="148"/>
      <c r="B50" s="84" t="s">
        <v>118</v>
      </c>
      <c r="C50" s="7" t="s">
        <v>239</v>
      </c>
      <c r="D50" s="6">
        <v>208.52</v>
      </c>
      <c r="E50" s="25">
        <v>15</v>
      </c>
      <c r="F50" s="150">
        <f t="shared" si="5"/>
        <v>3127.8</v>
      </c>
      <c r="G50" s="4"/>
      <c r="H50" s="4"/>
      <c r="I50" s="13"/>
      <c r="J50" s="13">
        <f t="shared" si="6"/>
        <v>3127.8</v>
      </c>
      <c r="K50" s="13">
        <v>93.80291200000002</v>
      </c>
      <c r="L50" s="5">
        <f>F50*1.1875%</f>
        <v>37.142625000000002</v>
      </c>
      <c r="M50" s="4"/>
      <c r="N50" s="4"/>
      <c r="O50" s="13">
        <f t="shared" si="7"/>
        <v>130.94553700000003</v>
      </c>
      <c r="P50" s="11">
        <f t="shared" si="8"/>
        <v>2996.8544630000001</v>
      </c>
      <c r="Q50" s="26"/>
      <c r="R50" s="11">
        <f t="shared" si="4"/>
        <v>2996.8544630000001</v>
      </c>
      <c r="S50" s="26"/>
    </row>
    <row r="51" spans="1:19" ht="60" customHeight="1" x14ac:dyDescent="0.3">
      <c r="A51" s="148"/>
      <c r="B51" s="84" t="s">
        <v>115</v>
      </c>
      <c r="C51" s="7" t="s">
        <v>236</v>
      </c>
      <c r="D51" s="6">
        <v>273.02999999999997</v>
      </c>
      <c r="E51" s="25">
        <v>15</v>
      </c>
      <c r="F51" s="150">
        <f t="shared" si="5"/>
        <v>4095.45</v>
      </c>
      <c r="G51" s="4"/>
      <c r="H51" s="4"/>
      <c r="I51" s="151"/>
      <c r="J51" s="13">
        <f t="shared" si="6"/>
        <v>4095.45</v>
      </c>
      <c r="K51" s="13">
        <v>324.18323199999998</v>
      </c>
      <c r="L51" s="5"/>
      <c r="M51" s="4"/>
      <c r="N51" s="4"/>
      <c r="O51" s="13">
        <f t="shared" si="7"/>
        <v>324.18323199999998</v>
      </c>
      <c r="P51" s="11">
        <f t="shared" si="8"/>
        <v>3771.266768</v>
      </c>
      <c r="Q51" s="26"/>
      <c r="R51" s="11">
        <f t="shared" si="4"/>
        <v>3771.266768</v>
      </c>
      <c r="S51" s="26"/>
    </row>
    <row r="52" spans="1:19" ht="60" customHeight="1" x14ac:dyDescent="0.3">
      <c r="A52" s="148"/>
      <c r="B52" s="84" t="s">
        <v>120</v>
      </c>
      <c r="C52" s="7" t="s">
        <v>449</v>
      </c>
      <c r="D52" s="6">
        <v>194.69</v>
      </c>
      <c r="E52" s="25">
        <v>15</v>
      </c>
      <c r="F52" s="150">
        <f t="shared" si="5"/>
        <v>2920.35</v>
      </c>
      <c r="G52" s="4"/>
      <c r="H52" s="4"/>
      <c r="I52" s="151"/>
      <c r="J52" s="13">
        <f t="shared" si="6"/>
        <v>2920.35</v>
      </c>
      <c r="K52" s="13">
        <v>50.982351999999992</v>
      </c>
      <c r="L52" s="5"/>
      <c r="M52" s="4"/>
      <c r="N52" s="4"/>
      <c r="O52" s="13">
        <f t="shared" si="7"/>
        <v>50.982351999999992</v>
      </c>
      <c r="P52" s="11">
        <f t="shared" si="8"/>
        <v>2869.3676479999999</v>
      </c>
      <c r="Q52" s="26"/>
      <c r="R52" s="11">
        <f t="shared" si="4"/>
        <v>2869.3676479999999</v>
      </c>
      <c r="S52" s="26"/>
    </row>
    <row r="53" spans="1:19" ht="60" customHeight="1" x14ac:dyDescent="0.3">
      <c r="A53" s="148"/>
      <c r="B53" s="84" t="s">
        <v>120</v>
      </c>
      <c r="C53" s="7" t="s">
        <v>450</v>
      </c>
      <c r="D53" s="6">
        <v>152.93</v>
      </c>
      <c r="E53" s="25">
        <v>15</v>
      </c>
      <c r="F53" s="150">
        <f t="shared" si="5"/>
        <v>2293.9500000000003</v>
      </c>
      <c r="G53" s="4"/>
      <c r="H53" s="4"/>
      <c r="I53" s="12">
        <v>40.656639999999982</v>
      </c>
      <c r="J53" s="13">
        <f t="shared" si="6"/>
        <v>2334.6066400000004</v>
      </c>
      <c r="K53" s="13"/>
      <c r="L53" s="5"/>
      <c r="M53" s="4"/>
      <c r="N53" s="4"/>
      <c r="O53" s="13">
        <f t="shared" si="7"/>
        <v>0</v>
      </c>
      <c r="P53" s="11">
        <f t="shared" si="8"/>
        <v>2334.6066400000004</v>
      </c>
      <c r="Q53" s="26"/>
      <c r="R53" s="11">
        <f t="shared" si="4"/>
        <v>2334.6066400000004</v>
      </c>
      <c r="S53" s="26"/>
    </row>
    <row r="54" spans="1:19" ht="60" customHeight="1" x14ac:dyDescent="0.3">
      <c r="A54" s="148"/>
      <c r="B54" s="84" t="s">
        <v>119</v>
      </c>
      <c r="C54" s="7" t="s">
        <v>240</v>
      </c>
      <c r="D54" s="6">
        <v>198.43</v>
      </c>
      <c r="E54" s="25">
        <v>15</v>
      </c>
      <c r="F54" s="150">
        <f t="shared" si="5"/>
        <v>2976.4500000000003</v>
      </c>
      <c r="G54" s="4"/>
      <c r="H54" s="4"/>
      <c r="I54" s="160"/>
      <c r="J54" s="13">
        <f t="shared" si="6"/>
        <v>2976.4500000000003</v>
      </c>
      <c r="K54" s="13">
        <v>57.086032000000017</v>
      </c>
      <c r="L54" s="5"/>
      <c r="M54" s="4"/>
      <c r="N54" s="4"/>
      <c r="O54" s="13">
        <f t="shared" si="7"/>
        <v>57.086032000000017</v>
      </c>
      <c r="P54" s="11">
        <f t="shared" si="8"/>
        <v>2919.3639680000001</v>
      </c>
      <c r="Q54" s="26"/>
      <c r="R54" s="11">
        <f t="shared" si="4"/>
        <v>2919.3639680000001</v>
      </c>
      <c r="S54" s="26"/>
    </row>
    <row r="55" spans="1:19" ht="60" customHeight="1" x14ac:dyDescent="0.3">
      <c r="A55" s="148"/>
      <c r="B55" s="84" t="s">
        <v>443</v>
      </c>
      <c r="C55" s="7" t="s">
        <v>452</v>
      </c>
      <c r="D55" s="6">
        <v>190.92</v>
      </c>
      <c r="E55" s="25">
        <v>15</v>
      </c>
      <c r="F55" s="150">
        <f t="shared" si="5"/>
        <v>2863.7999999999997</v>
      </c>
      <c r="G55" s="4"/>
      <c r="H55" s="4"/>
      <c r="I55" s="151"/>
      <c r="J55" s="13">
        <f t="shared" si="6"/>
        <v>2863.7999999999997</v>
      </c>
      <c r="K55" s="13">
        <v>44.829711999999972</v>
      </c>
      <c r="L55" s="5"/>
      <c r="M55" s="4"/>
      <c r="N55" s="4"/>
      <c r="O55" s="13">
        <f t="shared" si="7"/>
        <v>44.829711999999972</v>
      </c>
      <c r="P55" s="11">
        <f t="shared" si="8"/>
        <v>2818.9702879999995</v>
      </c>
      <c r="Q55" s="26"/>
      <c r="R55" s="11">
        <f t="shared" si="4"/>
        <v>2818.9702879999995</v>
      </c>
      <c r="S55" s="26"/>
    </row>
    <row r="56" spans="1:19" ht="60" customHeight="1" x14ac:dyDescent="0.3">
      <c r="A56" s="148"/>
      <c r="B56" s="84" t="s">
        <v>164</v>
      </c>
      <c r="C56" s="7" t="s">
        <v>436</v>
      </c>
      <c r="D56" s="6">
        <v>145.51</v>
      </c>
      <c r="E56" s="25">
        <v>15</v>
      </c>
      <c r="F56" s="150">
        <f t="shared" si="5"/>
        <v>2182.6499999999996</v>
      </c>
      <c r="G56" s="4"/>
      <c r="H56" s="4"/>
      <c r="I56" s="13">
        <v>61.72984000000001</v>
      </c>
      <c r="J56" s="13">
        <f t="shared" si="6"/>
        <v>2244.3798399999996</v>
      </c>
      <c r="K56" s="13"/>
      <c r="L56" s="5"/>
      <c r="M56" s="4"/>
      <c r="N56" s="4"/>
      <c r="O56" s="13">
        <f t="shared" si="7"/>
        <v>0</v>
      </c>
      <c r="P56" s="11">
        <f t="shared" si="8"/>
        <v>2244.3798399999996</v>
      </c>
      <c r="Q56" s="26"/>
      <c r="R56" s="11">
        <f t="shared" si="4"/>
        <v>2244.3798399999996</v>
      </c>
      <c r="S56" s="26"/>
    </row>
    <row r="57" spans="1:19" ht="60" customHeight="1" x14ac:dyDescent="0.3">
      <c r="A57" s="148"/>
      <c r="B57" s="84" t="s">
        <v>392</v>
      </c>
      <c r="C57" s="7" t="s">
        <v>391</v>
      </c>
      <c r="D57" s="6">
        <v>212.05</v>
      </c>
      <c r="E57" s="25">
        <v>15</v>
      </c>
      <c r="F57" s="150">
        <f t="shared" si="5"/>
        <v>3180.75</v>
      </c>
      <c r="G57" s="4"/>
      <c r="H57" s="4"/>
      <c r="I57" s="151"/>
      <c r="J57" s="13">
        <f t="shared" si="6"/>
        <v>3180.75</v>
      </c>
      <c r="K57" s="13">
        <v>99.56</v>
      </c>
      <c r="L57" s="5"/>
      <c r="M57" s="4"/>
      <c r="N57" s="4"/>
      <c r="O57" s="13">
        <f t="shared" si="7"/>
        <v>99.56</v>
      </c>
      <c r="P57" s="11">
        <f t="shared" si="8"/>
        <v>3081.19</v>
      </c>
      <c r="Q57" s="26"/>
      <c r="R57" s="11">
        <f t="shared" si="4"/>
        <v>3081.19</v>
      </c>
      <c r="S57" s="26"/>
    </row>
    <row r="58" spans="1:19" ht="60" customHeight="1" x14ac:dyDescent="0.3">
      <c r="A58" s="148"/>
      <c r="B58" s="84" t="s">
        <v>438</v>
      </c>
      <c r="C58" s="7" t="s">
        <v>403</v>
      </c>
      <c r="D58" s="6">
        <v>182.05</v>
      </c>
      <c r="E58" s="25">
        <v>3</v>
      </c>
      <c r="F58" s="150">
        <f t="shared" si="5"/>
        <v>546.15000000000009</v>
      </c>
      <c r="G58" s="4"/>
      <c r="H58" s="4"/>
      <c r="I58" s="13">
        <v>178.61583999999999</v>
      </c>
      <c r="J58" s="13">
        <f t="shared" si="6"/>
        <v>724.76584000000003</v>
      </c>
      <c r="K58" s="13"/>
      <c r="L58" s="5"/>
      <c r="M58" s="4"/>
      <c r="N58" s="4"/>
      <c r="O58" s="13">
        <f t="shared" si="7"/>
        <v>0</v>
      </c>
      <c r="P58" s="11">
        <f t="shared" si="8"/>
        <v>724.76584000000003</v>
      </c>
      <c r="Q58" s="26"/>
      <c r="R58" s="11">
        <f t="shared" si="4"/>
        <v>724.76584000000003</v>
      </c>
      <c r="S58" s="26"/>
    </row>
    <row r="59" spans="1:19" ht="60" customHeight="1" x14ac:dyDescent="0.3">
      <c r="A59" s="148"/>
      <c r="B59" s="84" t="s">
        <v>122</v>
      </c>
      <c r="C59" s="7" t="s">
        <v>244</v>
      </c>
      <c r="D59" s="6">
        <v>242.98</v>
      </c>
      <c r="E59" s="25">
        <v>15</v>
      </c>
      <c r="F59" s="150">
        <f t="shared" si="5"/>
        <v>3644.7</v>
      </c>
      <c r="G59" s="4"/>
      <c r="H59" s="4"/>
      <c r="I59" s="13"/>
      <c r="J59" s="13">
        <f t="shared" si="6"/>
        <v>3644.7</v>
      </c>
      <c r="K59" s="13">
        <v>275.14163199999996</v>
      </c>
      <c r="L59" s="5"/>
      <c r="M59" s="4"/>
      <c r="N59" s="4"/>
      <c r="O59" s="13">
        <f t="shared" si="7"/>
        <v>275.14163199999996</v>
      </c>
      <c r="P59" s="11">
        <f t="shared" si="8"/>
        <v>3369.558368</v>
      </c>
      <c r="Q59" s="26"/>
      <c r="R59" s="11">
        <f t="shared" si="4"/>
        <v>3369.558368</v>
      </c>
      <c r="S59" s="26"/>
    </row>
    <row r="60" spans="1:19" ht="60" customHeight="1" x14ac:dyDescent="0.3">
      <c r="A60" s="148"/>
      <c r="B60" s="84" t="s">
        <v>123</v>
      </c>
      <c r="C60" s="7" t="s">
        <v>124</v>
      </c>
      <c r="D60" s="6">
        <v>140.6</v>
      </c>
      <c r="E60" s="25">
        <v>15</v>
      </c>
      <c r="F60" s="150">
        <f t="shared" si="5"/>
        <v>2109</v>
      </c>
      <c r="G60" s="4"/>
      <c r="H60" s="4"/>
      <c r="I60" s="13">
        <v>66.443439999999995</v>
      </c>
      <c r="J60" s="13">
        <f t="shared" si="6"/>
        <v>2175.44344</v>
      </c>
      <c r="K60" s="13"/>
      <c r="L60" s="5"/>
      <c r="M60" s="4"/>
      <c r="N60" s="4"/>
      <c r="O60" s="13">
        <f t="shared" si="7"/>
        <v>0</v>
      </c>
      <c r="P60" s="11">
        <f t="shared" si="8"/>
        <v>2175.44344</v>
      </c>
      <c r="Q60" s="26"/>
      <c r="R60" s="11">
        <f t="shared" si="4"/>
        <v>2175.44344</v>
      </c>
      <c r="S60" s="26"/>
    </row>
    <row r="61" spans="1:19" ht="60" customHeight="1" x14ac:dyDescent="0.3">
      <c r="A61" s="148"/>
      <c r="B61" s="84" t="s">
        <v>128</v>
      </c>
      <c r="C61" s="7" t="s">
        <v>454</v>
      </c>
      <c r="D61" s="6">
        <v>168.71</v>
      </c>
      <c r="E61" s="25">
        <v>15</v>
      </c>
      <c r="F61" s="150">
        <f t="shared" si="5"/>
        <v>2530.65</v>
      </c>
      <c r="G61" s="4"/>
      <c r="H61" s="4"/>
      <c r="I61" s="13">
        <v>6.4170079999999814</v>
      </c>
      <c r="J61" s="13">
        <f t="shared" si="6"/>
        <v>2537.067008</v>
      </c>
      <c r="K61" s="13"/>
      <c r="L61" s="5"/>
      <c r="M61" s="4"/>
      <c r="N61" s="4"/>
      <c r="O61" s="13">
        <f t="shared" si="7"/>
        <v>0</v>
      </c>
      <c r="P61" s="11">
        <f t="shared" si="8"/>
        <v>2537.067008</v>
      </c>
      <c r="Q61" s="26"/>
      <c r="R61" s="11">
        <f t="shared" si="4"/>
        <v>2537.067008</v>
      </c>
      <c r="S61" s="26"/>
    </row>
    <row r="62" spans="1:19" ht="60" customHeight="1" x14ac:dyDescent="0.3">
      <c r="A62" s="148"/>
      <c r="B62" s="84" t="s">
        <v>129</v>
      </c>
      <c r="C62" s="7" t="s">
        <v>442</v>
      </c>
      <c r="D62" s="6">
        <v>88.36</v>
      </c>
      <c r="E62" s="25">
        <v>15</v>
      </c>
      <c r="F62" s="150">
        <f t="shared" si="5"/>
        <v>1325.4</v>
      </c>
      <c r="G62" s="4"/>
      <c r="H62" s="4"/>
      <c r="I62" s="13">
        <v>128.59384</v>
      </c>
      <c r="J62" s="13">
        <f t="shared" si="6"/>
        <v>1453.9938400000001</v>
      </c>
      <c r="K62" s="13"/>
      <c r="L62" s="5"/>
      <c r="M62" s="4"/>
      <c r="N62" s="4"/>
      <c r="O62" s="13">
        <f t="shared" si="7"/>
        <v>0</v>
      </c>
      <c r="P62" s="11">
        <f t="shared" si="8"/>
        <v>1453.9938400000001</v>
      </c>
      <c r="Q62" s="26"/>
      <c r="R62" s="11">
        <f t="shared" si="4"/>
        <v>1453.9938400000001</v>
      </c>
      <c r="S62" s="26"/>
    </row>
    <row r="63" spans="1:19" ht="60" customHeight="1" x14ac:dyDescent="0.3">
      <c r="A63" s="148"/>
      <c r="B63" s="84" t="s">
        <v>129</v>
      </c>
      <c r="C63" s="7" t="s">
        <v>439</v>
      </c>
      <c r="D63" s="6">
        <v>131.66999999999999</v>
      </c>
      <c r="E63" s="25">
        <v>15</v>
      </c>
      <c r="F63" s="150">
        <f t="shared" si="5"/>
        <v>1975.0499999999997</v>
      </c>
      <c r="G63" s="4"/>
      <c r="H63" s="4"/>
      <c r="I63" s="13">
        <v>75.01624000000001</v>
      </c>
      <c r="J63" s="13">
        <f t="shared" si="6"/>
        <v>2050.0662399999997</v>
      </c>
      <c r="K63" s="13"/>
      <c r="L63" s="5"/>
      <c r="M63" s="4"/>
      <c r="N63" s="4"/>
      <c r="O63" s="13">
        <f t="shared" si="7"/>
        <v>0</v>
      </c>
      <c r="P63" s="11">
        <f t="shared" si="8"/>
        <v>2050.0662399999997</v>
      </c>
      <c r="Q63" s="26"/>
      <c r="R63" s="11">
        <f t="shared" si="4"/>
        <v>2050.0662399999997</v>
      </c>
      <c r="S63" s="26"/>
    </row>
    <row r="64" spans="1:19" ht="60" customHeight="1" x14ac:dyDescent="0.3">
      <c r="A64" s="148"/>
      <c r="B64" s="84" t="s">
        <v>129</v>
      </c>
      <c r="C64" s="7" t="s">
        <v>457</v>
      </c>
      <c r="D64" s="6">
        <v>166.93</v>
      </c>
      <c r="E64" s="25">
        <v>15</v>
      </c>
      <c r="F64" s="150">
        <f t="shared" si="5"/>
        <v>2503.9500000000003</v>
      </c>
      <c r="G64" s="4"/>
      <c r="H64" s="4"/>
      <c r="I64" s="13">
        <v>9.3219679999999698</v>
      </c>
      <c r="J64" s="13">
        <f t="shared" si="6"/>
        <v>2513.271968</v>
      </c>
      <c r="K64" s="13"/>
      <c r="L64" s="5"/>
      <c r="M64" s="4"/>
      <c r="N64" s="4"/>
      <c r="O64" s="13">
        <f t="shared" si="7"/>
        <v>0</v>
      </c>
      <c r="P64" s="11">
        <f t="shared" si="8"/>
        <v>2513.271968</v>
      </c>
      <c r="Q64" s="26"/>
      <c r="R64" s="11">
        <f t="shared" si="4"/>
        <v>2513.271968</v>
      </c>
      <c r="S64" s="26"/>
    </row>
    <row r="65" spans="1:19" ht="60" customHeight="1" x14ac:dyDescent="0.3">
      <c r="A65" s="148"/>
      <c r="B65" s="84" t="s">
        <v>129</v>
      </c>
      <c r="C65" s="7" t="s">
        <v>506</v>
      </c>
      <c r="D65" s="6">
        <v>131.66999999999999</v>
      </c>
      <c r="E65" s="25">
        <v>15</v>
      </c>
      <c r="F65" s="150">
        <f t="shared" si="5"/>
        <v>1975.0499999999997</v>
      </c>
      <c r="G65" s="4"/>
      <c r="H65" s="4"/>
      <c r="I65" s="13">
        <v>75.02</v>
      </c>
      <c r="J65" s="13">
        <f t="shared" si="6"/>
        <v>2050.0699999999997</v>
      </c>
      <c r="K65" s="13"/>
      <c r="L65" s="5"/>
      <c r="M65" s="4"/>
      <c r="N65" s="4"/>
      <c r="O65" s="13">
        <f t="shared" si="7"/>
        <v>0</v>
      </c>
      <c r="P65" s="11">
        <f t="shared" si="8"/>
        <v>2050.0699999999997</v>
      </c>
      <c r="Q65" s="26"/>
      <c r="R65" s="11">
        <f t="shared" si="4"/>
        <v>2050.0699999999997</v>
      </c>
      <c r="S65" s="26"/>
    </row>
    <row r="66" spans="1:19" ht="60" customHeight="1" x14ac:dyDescent="0.3">
      <c r="A66" s="148"/>
      <c r="B66" s="84" t="s">
        <v>441</v>
      </c>
      <c r="C66" s="7" t="s">
        <v>259</v>
      </c>
      <c r="D66" s="6">
        <v>108.18</v>
      </c>
      <c r="E66" s="25">
        <v>15</v>
      </c>
      <c r="F66" s="150">
        <f t="shared" si="5"/>
        <v>1622.7</v>
      </c>
      <c r="G66" s="4"/>
      <c r="H66" s="4"/>
      <c r="I66" s="13">
        <v>109.56663999999999</v>
      </c>
      <c r="J66" s="13">
        <f t="shared" si="6"/>
        <v>1732.2666400000001</v>
      </c>
      <c r="K66" s="13"/>
      <c r="L66" s="5"/>
      <c r="M66" s="4"/>
      <c r="N66" s="4"/>
      <c r="O66" s="13">
        <f t="shared" si="7"/>
        <v>0</v>
      </c>
      <c r="P66" s="11">
        <f t="shared" si="8"/>
        <v>1732.2666400000001</v>
      </c>
      <c r="Q66" s="26"/>
      <c r="R66" s="11">
        <f t="shared" si="4"/>
        <v>1732.2666400000001</v>
      </c>
      <c r="S66" s="26"/>
    </row>
    <row r="67" spans="1:19" ht="60" customHeight="1" x14ac:dyDescent="0.3">
      <c r="A67" s="148"/>
      <c r="B67" s="84" t="s">
        <v>435</v>
      </c>
      <c r="C67" s="7" t="s">
        <v>246</v>
      </c>
      <c r="D67" s="6">
        <v>273.02999999999997</v>
      </c>
      <c r="E67" s="25">
        <v>15</v>
      </c>
      <c r="F67" s="150">
        <f t="shared" si="5"/>
        <v>4095.45</v>
      </c>
      <c r="G67" s="4"/>
      <c r="H67" s="4"/>
      <c r="I67" s="4"/>
      <c r="J67" s="13">
        <f t="shared" si="6"/>
        <v>4095.45</v>
      </c>
      <c r="K67" s="13">
        <v>324.18323199999998</v>
      </c>
      <c r="L67" s="5"/>
      <c r="M67" s="4"/>
      <c r="N67" s="4"/>
      <c r="O67" s="13">
        <f t="shared" si="7"/>
        <v>324.18323199999998</v>
      </c>
      <c r="P67" s="11">
        <f t="shared" si="8"/>
        <v>3771.266768</v>
      </c>
      <c r="Q67" s="26"/>
      <c r="R67" s="11">
        <f t="shared" si="4"/>
        <v>3771.266768</v>
      </c>
      <c r="S67" s="26"/>
    </row>
    <row r="68" spans="1:19" ht="60" customHeight="1" x14ac:dyDescent="0.3">
      <c r="A68" s="148"/>
      <c r="B68" s="84" t="s">
        <v>422</v>
      </c>
      <c r="C68" s="153" t="s">
        <v>229</v>
      </c>
      <c r="D68" s="25">
        <v>348.03</v>
      </c>
      <c r="E68" s="25">
        <v>15</v>
      </c>
      <c r="F68" s="150">
        <f t="shared" si="5"/>
        <v>5220.45</v>
      </c>
      <c r="G68" s="151"/>
      <c r="H68" s="151"/>
      <c r="I68" s="151"/>
      <c r="J68" s="13">
        <f t="shared" si="6"/>
        <v>5220.45</v>
      </c>
      <c r="K68" s="13">
        <v>501.09348799999992</v>
      </c>
      <c r="L68" s="13"/>
      <c r="M68" s="151"/>
      <c r="N68" s="151"/>
      <c r="O68" s="13">
        <f t="shared" si="7"/>
        <v>501.09348799999992</v>
      </c>
      <c r="P68" s="11">
        <f t="shared" si="8"/>
        <v>4719.3565120000003</v>
      </c>
      <c r="Q68" s="26"/>
      <c r="R68" s="11">
        <f t="shared" si="4"/>
        <v>4719.3565120000003</v>
      </c>
      <c r="S68" s="26"/>
    </row>
    <row r="69" spans="1:19" ht="60" customHeight="1" x14ac:dyDescent="0.3">
      <c r="A69" s="148"/>
      <c r="B69" s="84" t="s">
        <v>498</v>
      </c>
      <c r="C69" s="7" t="s">
        <v>508</v>
      </c>
      <c r="D69" s="6">
        <v>167.1</v>
      </c>
      <c r="E69" s="25">
        <v>15</v>
      </c>
      <c r="F69" s="150">
        <f t="shared" si="5"/>
        <v>2506.5</v>
      </c>
      <c r="G69" s="4"/>
      <c r="H69" s="4"/>
      <c r="I69" s="13">
        <v>8.06</v>
      </c>
      <c r="J69" s="13">
        <f t="shared" si="6"/>
        <v>2514.56</v>
      </c>
      <c r="K69" s="13"/>
      <c r="L69" s="5"/>
      <c r="M69" s="4"/>
      <c r="N69" s="4"/>
      <c r="O69" s="13">
        <f t="shared" si="7"/>
        <v>0</v>
      </c>
      <c r="P69" s="11">
        <f t="shared" si="8"/>
        <v>2514.56</v>
      </c>
      <c r="Q69" s="26"/>
      <c r="R69" s="11">
        <f t="shared" si="4"/>
        <v>2514.56</v>
      </c>
      <c r="S69" s="26"/>
    </row>
    <row r="70" spans="1:19" ht="60" customHeight="1" x14ac:dyDescent="0.3">
      <c r="A70" s="148"/>
      <c r="B70" s="84" t="s">
        <v>125</v>
      </c>
      <c r="C70" s="7" t="s">
        <v>248</v>
      </c>
      <c r="D70" s="6">
        <v>273.95</v>
      </c>
      <c r="E70" s="25">
        <v>15</v>
      </c>
      <c r="F70" s="150">
        <f t="shared" ref="F70:F91" si="9">D70*E70</f>
        <v>4109.25</v>
      </c>
      <c r="G70" s="4"/>
      <c r="H70" s="4"/>
      <c r="I70" s="4"/>
      <c r="J70" s="13">
        <f t="shared" ref="J70:J91" si="10">SUM(F70:I70)</f>
        <v>4109.25</v>
      </c>
      <c r="K70" s="13">
        <v>325.68</v>
      </c>
      <c r="L70" s="5"/>
      <c r="M70" s="4"/>
      <c r="N70" s="4"/>
      <c r="O70" s="13">
        <f t="shared" ref="O70:O91" si="11">SUM(K70:N70)</f>
        <v>325.68</v>
      </c>
      <c r="P70" s="11">
        <f t="shared" ref="P70:P91" si="12">J70-O70</f>
        <v>3783.57</v>
      </c>
      <c r="Q70" s="26"/>
      <c r="R70" s="11">
        <f t="shared" ref="R70:R91" si="13">P70-Q70</f>
        <v>3783.57</v>
      </c>
      <c r="S70" s="26"/>
    </row>
    <row r="71" spans="1:19" ht="60" customHeight="1" x14ac:dyDescent="0.3">
      <c r="A71" s="148"/>
      <c r="B71" s="84" t="s">
        <v>125</v>
      </c>
      <c r="C71" s="7" t="s">
        <v>249</v>
      </c>
      <c r="D71" s="6">
        <v>214.05</v>
      </c>
      <c r="E71" s="25">
        <v>15</v>
      </c>
      <c r="F71" s="150">
        <f t="shared" si="9"/>
        <v>3210.75</v>
      </c>
      <c r="G71" s="4"/>
      <c r="H71" s="4"/>
      <c r="I71" s="4"/>
      <c r="J71" s="13">
        <f t="shared" si="10"/>
        <v>3210.75</v>
      </c>
      <c r="K71" s="13">
        <v>102.82787199999999</v>
      </c>
      <c r="L71" s="5">
        <f>F71*1.1875%</f>
        <v>38.127656250000001</v>
      </c>
      <c r="M71" s="4"/>
      <c r="N71" s="4"/>
      <c r="O71" s="13">
        <f t="shared" si="11"/>
        <v>140.95552824999999</v>
      </c>
      <c r="P71" s="11">
        <f t="shared" si="12"/>
        <v>3069.79447175</v>
      </c>
      <c r="Q71" s="26"/>
      <c r="R71" s="11">
        <f t="shared" si="13"/>
        <v>3069.79447175</v>
      </c>
      <c r="S71" s="26"/>
    </row>
    <row r="72" spans="1:19" ht="60" customHeight="1" x14ac:dyDescent="0.3">
      <c r="A72" s="148"/>
      <c r="B72" s="84" t="s">
        <v>125</v>
      </c>
      <c r="C72" s="7" t="s">
        <v>250</v>
      </c>
      <c r="D72" s="6">
        <v>285.86</v>
      </c>
      <c r="E72" s="25">
        <v>15</v>
      </c>
      <c r="F72" s="150">
        <f t="shared" si="9"/>
        <v>4287.9000000000005</v>
      </c>
      <c r="G72" s="4"/>
      <c r="H72" s="4"/>
      <c r="I72" s="4"/>
      <c r="J72" s="13">
        <f t="shared" si="10"/>
        <v>4287.9000000000005</v>
      </c>
      <c r="K72" s="13">
        <v>346.65</v>
      </c>
      <c r="L72" s="5">
        <f>F72*1.1875%</f>
        <v>50.918812500000008</v>
      </c>
      <c r="M72" s="4"/>
      <c r="N72" s="4"/>
      <c r="O72" s="13">
        <f t="shared" si="11"/>
        <v>397.56881249999998</v>
      </c>
      <c r="P72" s="11">
        <f t="shared" si="12"/>
        <v>3890.3311875000004</v>
      </c>
      <c r="Q72" s="26"/>
      <c r="R72" s="11">
        <f t="shared" si="13"/>
        <v>3890.3311875000004</v>
      </c>
      <c r="S72" s="26"/>
    </row>
    <row r="73" spans="1:19" ht="60" customHeight="1" x14ac:dyDescent="0.3">
      <c r="A73" s="148"/>
      <c r="B73" s="84" t="s">
        <v>125</v>
      </c>
      <c r="C73" s="7" t="s">
        <v>263</v>
      </c>
      <c r="D73" s="6">
        <v>214.05</v>
      </c>
      <c r="E73" s="25">
        <v>15</v>
      </c>
      <c r="F73" s="150">
        <f t="shared" si="9"/>
        <v>3210.75</v>
      </c>
      <c r="G73" s="4"/>
      <c r="H73" s="4"/>
      <c r="I73" s="4"/>
      <c r="J73" s="13">
        <f t="shared" si="10"/>
        <v>3210.75</v>
      </c>
      <c r="K73" s="13">
        <v>102.82787199999999</v>
      </c>
      <c r="L73" s="5">
        <f>F73*1.1875%</f>
        <v>38.127656250000001</v>
      </c>
      <c r="M73" s="4"/>
      <c r="N73" s="4"/>
      <c r="O73" s="13">
        <f t="shared" si="11"/>
        <v>140.95552824999999</v>
      </c>
      <c r="P73" s="11">
        <f t="shared" si="12"/>
        <v>3069.79447175</v>
      </c>
      <c r="Q73" s="26"/>
      <c r="R73" s="11">
        <f t="shared" si="13"/>
        <v>3069.79447175</v>
      </c>
      <c r="S73" s="26"/>
    </row>
    <row r="74" spans="1:19" ht="60" customHeight="1" x14ac:dyDescent="0.3">
      <c r="A74" s="148"/>
      <c r="B74" s="84" t="s">
        <v>125</v>
      </c>
      <c r="C74" s="7" t="s">
        <v>418</v>
      </c>
      <c r="D74" s="6">
        <v>214.05</v>
      </c>
      <c r="E74" s="25">
        <v>15</v>
      </c>
      <c r="F74" s="150">
        <f t="shared" si="9"/>
        <v>3210.75</v>
      </c>
      <c r="G74" s="4"/>
      <c r="H74" s="4"/>
      <c r="I74" s="4"/>
      <c r="J74" s="13">
        <f t="shared" si="10"/>
        <v>3210.75</v>
      </c>
      <c r="K74" s="13">
        <v>102.82787199999999</v>
      </c>
      <c r="L74" s="5"/>
      <c r="M74" s="4"/>
      <c r="N74" s="4"/>
      <c r="O74" s="13">
        <f t="shared" si="11"/>
        <v>102.82787199999999</v>
      </c>
      <c r="P74" s="11">
        <f t="shared" si="12"/>
        <v>3107.9221280000002</v>
      </c>
      <c r="Q74" s="26"/>
      <c r="R74" s="11">
        <f t="shared" si="13"/>
        <v>3107.9221280000002</v>
      </c>
      <c r="S74" s="26"/>
    </row>
    <row r="75" spans="1:19" ht="60" customHeight="1" x14ac:dyDescent="0.3">
      <c r="A75" s="148"/>
      <c r="B75" s="84" t="s">
        <v>125</v>
      </c>
      <c r="C75" s="7" t="s">
        <v>419</v>
      </c>
      <c r="D75" s="6">
        <v>214.05</v>
      </c>
      <c r="E75" s="25">
        <v>15</v>
      </c>
      <c r="F75" s="150">
        <f t="shared" si="9"/>
        <v>3210.75</v>
      </c>
      <c r="G75" s="4"/>
      <c r="H75" s="4"/>
      <c r="I75" s="4"/>
      <c r="J75" s="13">
        <f t="shared" si="10"/>
        <v>3210.75</v>
      </c>
      <c r="K75" s="13">
        <v>102.82787199999999</v>
      </c>
      <c r="L75" s="5"/>
      <c r="M75" s="4"/>
      <c r="N75" s="4"/>
      <c r="O75" s="13">
        <f t="shared" si="11"/>
        <v>102.82787199999999</v>
      </c>
      <c r="P75" s="11">
        <f t="shared" si="12"/>
        <v>3107.9221280000002</v>
      </c>
      <c r="Q75" s="26"/>
      <c r="R75" s="11">
        <f t="shared" si="13"/>
        <v>3107.9221280000002</v>
      </c>
      <c r="S75" s="26"/>
    </row>
    <row r="76" spans="1:19" ht="60" customHeight="1" x14ac:dyDescent="0.3">
      <c r="A76" s="148"/>
      <c r="B76" s="84" t="s">
        <v>125</v>
      </c>
      <c r="C76" s="7" t="s">
        <v>517</v>
      </c>
      <c r="D76" s="6">
        <v>214.05</v>
      </c>
      <c r="E76" s="25">
        <v>15</v>
      </c>
      <c r="F76" s="150">
        <f t="shared" si="9"/>
        <v>3210.75</v>
      </c>
      <c r="G76" s="4"/>
      <c r="H76" s="4"/>
      <c r="I76" s="151"/>
      <c r="J76" s="13">
        <f t="shared" si="10"/>
        <v>3210.75</v>
      </c>
      <c r="K76" s="13">
        <v>102.82787199999999</v>
      </c>
      <c r="L76" s="5"/>
      <c r="M76" s="4"/>
      <c r="N76" s="4"/>
      <c r="O76" s="13">
        <f t="shared" si="11"/>
        <v>102.82787199999999</v>
      </c>
      <c r="P76" s="11">
        <f t="shared" si="12"/>
        <v>3107.9221280000002</v>
      </c>
      <c r="Q76" s="26"/>
      <c r="R76" s="11">
        <f t="shared" si="13"/>
        <v>3107.9221280000002</v>
      </c>
      <c r="S76" s="26"/>
    </row>
    <row r="77" spans="1:19" ht="60" customHeight="1" x14ac:dyDescent="0.3">
      <c r="A77" s="148"/>
      <c r="B77" s="84" t="s">
        <v>121</v>
      </c>
      <c r="C77" s="7" t="s">
        <v>243</v>
      </c>
      <c r="D77" s="6">
        <v>173.96</v>
      </c>
      <c r="E77" s="25">
        <v>15</v>
      </c>
      <c r="F77" s="150">
        <f t="shared" si="9"/>
        <v>2609.4</v>
      </c>
      <c r="G77" s="4"/>
      <c r="H77" s="4"/>
      <c r="I77" s="4"/>
      <c r="J77" s="13">
        <f t="shared" si="10"/>
        <v>2609.4</v>
      </c>
      <c r="K77" s="13">
        <v>2.1509920000000022</v>
      </c>
      <c r="L77" s="5"/>
      <c r="M77" s="4"/>
      <c r="N77" s="4"/>
      <c r="O77" s="13">
        <f t="shared" si="11"/>
        <v>2.1509920000000022</v>
      </c>
      <c r="P77" s="11">
        <f t="shared" si="12"/>
        <v>2607.2490080000002</v>
      </c>
      <c r="Q77" s="26"/>
      <c r="R77" s="11"/>
      <c r="S77" s="26"/>
    </row>
    <row r="78" spans="1:19" ht="60" customHeight="1" x14ac:dyDescent="0.3">
      <c r="A78" s="148"/>
      <c r="B78" s="84" t="s">
        <v>109</v>
      </c>
      <c r="C78" s="7" t="s">
        <v>242</v>
      </c>
      <c r="D78" s="6">
        <v>211.27</v>
      </c>
      <c r="E78" s="25">
        <v>15</v>
      </c>
      <c r="F78" s="150">
        <f t="shared" si="9"/>
        <v>3169.05</v>
      </c>
      <c r="G78" s="4"/>
      <c r="H78" s="4"/>
      <c r="I78" s="4"/>
      <c r="J78" s="13">
        <f t="shared" si="10"/>
        <v>3169.05</v>
      </c>
      <c r="K78" s="13">
        <v>98.29091200000002</v>
      </c>
      <c r="L78" s="5"/>
      <c r="M78" s="4"/>
      <c r="N78" s="4"/>
      <c r="O78" s="13">
        <f t="shared" si="11"/>
        <v>98.29091200000002</v>
      </c>
      <c r="P78" s="11">
        <f t="shared" si="12"/>
        <v>3070.7590880000002</v>
      </c>
      <c r="Q78" s="26"/>
      <c r="R78" s="11">
        <f t="shared" si="13"/>
        <v>3070.7590880000002</v>
      </c>
      <c r="S78" s="26"/>
    </row>
    <row r="79" spans="1:19" ht="60" customHeight="1" x14ac:dyDescent="0.3">
      <c r="A79" s="148"/>
      <c r="B79" s="84" t="s">
        <v>109</v>
      </c>
      <c r="C79" s="7" t="s">
        <v>110</v>
      </c>
      <c r="D79" s="6">
        <v>211.27</v>
      </c>
      <c r="E79" s="25">
        <v>15</v>
      </c>
      <c r="F79" s="150">
        <f t="shared" si="9"/>
        <v>3169.05</v>
      </c>
      <c r="G79" s="4"/>
      <c r="H79" s="4"/>
      <c r="I79" s="4"/>
      <c r="J79" s="13">
        <f t="shared" si="10"/>
        <v>3169.05</v>
      </c>
      <c r="K79" s="13">
        <v>98.29091200000002</v>
      </c>
      <c r="L79" s="5"/>
      <c r="M79" s="4"/>
      <c r="N79" s="4"/>
      <c r="O79" s="13">
        <f t="shared" si="11"/>
        <v>98.29091200000002</v>
      </c>
      <c r="P79" s="11">
        <f t="shared" si="12"/>
        <v>3070.7590880000002</v>
      </c>
      <c r="Q79" s="26"/>
      <c r="R79" s="11">
        <f t="shared" si="13"/>
        <v>3070.7590880000002</v>
      </c>
      <c r="S79" s="26"/>
    </row>
    <row r="80" spans="1:19" ht="60" customHeight="1" x14ac:dyDescent="0.3">
      <c r="A80" s="148"/>
      <c r="B80" s="84" t="s">
        <v>505</v>
      </c>
      <c r="C80" s="7" t="s">
        <v>507</v>
      </c>
      <c r="D80" s="25">
        <v>348.03</v>
      </c>
      <c r="E80" s="25">
        <v>15</v>
      </c>
      <c r="F80" s="150">
        <f t="shared" si="9"/>
        <v>5220.45</v>
      </c>
      <c r="G80" s="4"/>
      <c r="H80" s="4"/>
      <c r="I80" s="13"/>
      <c r="J80" s="13">
        <f t="shared" si="10"/>
        <v>5220.45</v>
      </c>
      <c r="K80" s="13">
        <v>501.09348799999992</v>
      </c>
      <c r="L80" s="5"/>
      <c r="M80" s="4"/>
      <c r="N80" s="4"/>
      <c r="O80" s="13">
        <f t="shared" si="11"/>
        <v>501.09348799999992</v>
      </c>
      <c r="P80" s="11">
        <f t="shared" si="12"/>
        <v>4719.3565120000003</v>
      </c>
      <c r="Q80" s="26"/>
      <c r="R80" s="11">
        <f t="shared" si="13"/>
        <v>4719.3565120000003</v>
      </c>
      <c r="S80" s="26"/>
    </row>
    <row r="81" spans="1:19" ht="60" customHeight="1" x14ac:dyDescent="0.3">
      <c r="A81" s="148"/>
      <c r="B81" s="84" t="s">
        <v>127</v>
      </c>
      <c r="C81" s="7" t="s">
        <v>258</v>
      </c>
      <c r="D81" s="6">
        <v>152.46</v>
      </c>
      <c r="E81" s="25">
        <v>15</v>
      </c>
      <c r="F81" s="150">
        <f t="shared" si="9"/>
        <v>2286.9</v>
      </c>
      <c r="G81" s="4"/>
      <c r="H81" s="4"/>
      <c r="I81" s="13">
        <v>41.107839999999982</v>
      </c>
      <c r="J81" s="13">
        <f t="shared" si="10"/>
        <v>2328.0078400000002</v>
      </c>
      <c r="K81" s="13"/>
      <c r="L81" s="5"/>
      <c r="M81" s="4"/>
      <c r="N81" s="4"/>
      <c r="O81" s="13">
        <f t="shared" si="11"/>
        <v>0</v>
      </c>
      <c r="P81" s="11">
        <f t="shared" si="12"/>
        <v>2328.0078400000002</v>
      </c>
      <c r="Q81" s="26"/>
      <c r="R81" s="11">
        <f t="shared" si="13"/>
        <v>2328.0078400000002</v>
      </c>
      <c r="S81" s="26"/>
    </row>
    <row r="82" spans="1:19" ht="60" customHeight="1" x14ac:dyDescent="0.3">
      <c r="A82" s="148"/>
      <c r="B82" s="84" t="s">
        <v>81</v>
      </c>
      <c r="C82" s="7" t="s">
        <v>451</v>
      </c>
      <c r="D82" s="6">
        <v>166.98</v>
      </c>
      <c r="E82" s="25">
        <v>15</v>
      </c>
      <c r="F82" s="150">
        <f t="shared" si="9"/>
        <v>2504.6999999999998</v>
      </c>
      <c r="G82" s="4"/>
      <c r="H82" s="4"/>
      <c r="I82" s="13">
        <v>9.2403680000000179</v>
      </c>
      <c r="J82" s="13">
        <f t="shared" si="10"/>
        <v>2513.940368</v>
      </c>
      <c r="K82" s="13"/>
      <c r="L82" s="5"/>
      <c r="M82" s="4"/>
      <c r="N82" s="4"/>
      <c r="O82" s="13">
        <f t="shared" si="11"/>
        <v>0</v>
      </c>
      <c r="P82" s="11">
        <f t="shared" si="12"/>
        <v>2513.940368</v>
      </c>
      <c r="Q82" s="26"/>
      <c r="R82" s="11">
        <f t="shared" si="13"/>
        <v>2513.940368</v>
      </c>
      <c r="S82" s="26"/>
    </row>
    <row r="83" spans="1:19" ht="60" customHeight="1" x14ac:dyDescent="0.3">
      <c r="A83" s="148"/>
      <c r="B83" s="84" t="s">
        <v>400</v>
      </c>
      <c r="C83" s="7" t="s">
        <v>401</v>
      </c>
      <c r="D83" s="6">
        <v>207.79</v>
      </c>
      <c r="E83" s="25">
        <v>15</v>
      </c>
      <c r="F83" s="150">
        <f t="shared" si="9"/>
        <v>3116.85</v>
      </c>
      <c r="G83" s="4"/>
      <c r="H83" s="4"/>
      <c r="I83" s="13"/>
      <c r="J83" s="13">
        <f t="shared" si="10"/>
        <v>3116.85</v>
      </c>
      <c r="K83" s="13">
        <v>92.611551999999989</v>
      </c>
      <c r="L83" s="5"/>
      <c r="M83" s="4"/>
      <c r="N83" s="4"/>
      <c r="O83" s="13">
        <f t="shared" si="11"/>
        <v>92.611551999999989</v>
      </c>
      <c r="P83" s="11">
        <f t="shared" si="12"/>
        <v>3024.2384480000001</v>
      </c>
      <c r="Q83" s="26"/>
      <c r="R83" s="11">
        <f t="shared" si="13"/>
        <v>3024.2384480000001</v>
      </c>
      <c r="S83" s="26"/>
    </row>
    <row r="84" spans="1:19" ht="60" customHeight="1" x14ac:dyDescent="0.3">
      <c r="A84" s="148"/>
      <c r="B84" s="84" t="s">
        <v>388</v>
      </c>
      <c r="C84" s="7" t="s">
        <v>389</v>
      </c>
      <c r="D84" s="6">
        <v>348.03</v>
      </c>
      <c r="E84" s="25">
        <v>15</v>
      </c>
      <c r="F84" s="150">
        <f t="shared" si="9"/>
        <v>5220.45</v>
      </c>
      <c r="G84" s="4"/>
      <c r="H84" s="4"/>
      <c r="I84" s="13"/>
      <c r="J84" s="13">
        <f t="shared" si="10"/>
        <v>5220.45</v>
      </c>
      <c r="K84" s="13">
        <v>501.09348799999992</v>
      </c>
      <c r="L84" s="5"/>
      <c r="M84" s="4"/>
      <c r="N84" s="4"/>
      <c r="O84" s="13">
        <f t="shared" si="11"/>
        <v>501.09348799999992</v>
      </c>
      <c r="P84" s="11">
        <f t="shared" si="12"/>
        <v>4719.3565120000003</v>
      </c>
      <c r="Q84" s="26"/>
      <c r="R84" s="11">
        <f t="shared" si="13"/>
        <v>4719.3565120000003</v>
      </c>
      <c r="S84" s="26"/>
    </row>
    <row r="85" spans="1:19" ht="60" customHeight="1" x14ac:dyDescent="0.3">
      <c r="A85" s="148"/>
      <c r="B85" s="84" t="s">
        <v>78</v>
      </c>
      <c r="C85" s="7" t="s">
        <v>266</v>
      </c>
      <c r="D85" s="6">
        <v>173.96</v>
      </c>
      <c r="E85" s="25">
        <v>15</v>
      </c>
      <c r="F85" s="150">
        <f t="shared" si="9"/>
        <v>2609.4</v>
      </c>
      <c r="G85" s="151"/>
      <c r="H85" s="151"/>
      <c r="I85" s="13">
        <v>2.1509920000000022</v>
      </c>
      <c r="J85" s="13">
        <f t="shared" si="10"/>
        <v>2611.550992</v>
      </c>
      <c r="K85" s="13"/>
      <c r="L85" s="13"/>
      <c r="M85" s="151"/>
      <c r="N85" s="151"/>
      <c r="O85" s="13">
        <f t="shared" si="11"/>
        <v>0</v>
      </c>
      <c r="P85" s="11">
        <f t="shared" si="12"/>
        <v>2611.550992</v>
      </c>
      <c r="Q85" s="26"/>
      <c r="R85" s="11">
        <f t="shared" si="13"/>
        <v>2611.550992</v>
      </c>
      <c r="S85" s="26"/>
    </row>
    <row r="86" spans="1:19" ht="60" customHeight="1" x14ac:dyDescent="0.3">
      <c r="A86" s="148"/>
      <c r="B86" s="84" t="s">
        <v>453</v>
      </c>
      <c r="C86" s="7" t="s">
        <v>414</v>
      </c>
      <c r="D86" s="6">
        <v>273.02999999999997</v>
      </c>
      <c r="E86" s="25">
        <v>15</v>
      </c>
      <c r="F86" s="150">
        <f t="shared" si="9"/>
        <v>4095.45</v>
      </c>
      <c r="G86" s="4"/>
      <c r="H86" s="4"/>
      <c r="I86" s="4"/>
      <c r="J86" s="13">
        <f t="shared" si="10"/>
        <v>4095.45</v>
      </c>
      <c r="K86" s="13">
        <v>324.18323199999998</v>
      </c>
      <c r="L86" s="5"/>
      <c r="M86" s="4"/>
      <c r="N86" s="4"/>
      <c r="O86" s="13">
        <f t="shared" si="11"/>
        <v>324.18323199999998</v>
      </c>
      <c r="P86" s="11">
        <f t="shared" si="12"/>
        <v>3771.266768</v>
      </c>
      <c r="Q86" s="26"/>
      <c r="R86" s="11">
        <f t="shared" si="13"/>
        <v>3771.266768</v>
      </c>
      <c r="S86" s="26"/>
    </row>
    <row r="87" spans="1:19" ht="60" customHeight="1" x14ac:dyDescent="0.3">
      <c r="A87" s="148"/>
      <c r="B87" s="84" t="s">
        <v>406</v>
      </c>
      <c r="C87" s="7" t="s">
        <v>407</v>
      </c>
      <c r="D87" s="6">
        <v>273.02999999999997</v>
      </c>
      <c r="E87" s="25">
        <v>15</v>
      </c>
      <c r="F87" s="150">
        <f t="shared" si="9"/>
        <v>4095.45</v>
      </c>
      <c r="G87" s="4"/>
      <c r="H87" s="4"/>
      <c r="I87" s="151"/>
      <c r="J87" s="13">
        <f t="shared" si="10"/>
        <v>4095.45</v>
      </c>
      <c r="K87" s="13">
        <v>324.18323199999998</v>
      </c>
      <c r="L87" s="5"/>
      <c r="M87" s="4"/>
      <c r="N87" s="4"/>
      <c r="O87" s="13">
        <f t="shared" si="11"/>
        <v>324.18323199999998</v>
      </c>
      <c r="P87" s="11">
        <f t="shared" si="12"/>
        <v>3771.266768</v>
      </c>
      <c r="Q87" s="26"/>
      <c r="R87" s="11">
        <f t="shared" si="13"/>
        <v>3771.266768</v>
      </c>
      <c r="S87" s="26"/>
    </row>
    <row r="88" spans="1:19" ht="60" customHeight="1" x14ac:dyDescent="0.3">
      <c r="A88" s="148"/>
      <c r="B88" s="84" t="s">
        <v>434</v>
      </c>
      <c r="C88" s="7" t="s">
        <v>433</v>
      </c>
      <c r="D88" s="13">
        <v>386.26</v>
      </c>
      <c r="E88" s="13">
        <v>15</v>
      </c>
      <c r="F88" s="150">
        <f t="shared" si="9"/>
        <v>5793.9</v>
      </c>
      <c r="G88" s="13"/>
      <c r="H88" s="13"/>
      <c r="I88" s="13"/>
      <c r="J88" s="13">
        <f t="shared" si="10"/>
        <v>5793.9</v>
      </c>
      <c r="K88" s="13">
        <v>603.85572799999989</v>
      </c>
      <c r="L88" s="13"/>
      <c r="M88" s="13"/>
      <c r="N88" s="13"/>
      <c r="O88" s="13">
        <f t="shared" si="11"/>
        <v>603.85572799999989</v>
      </c>
      <c r="P88" s="13">
        <f t="shared" si="12"/>
        <v>5190.0442720000001</v>
      </c>
      <c r="Q88" s="13"/>
      <c r="R88" s="11">
        <f t="shared" si="13"/>
        <v>5190.0442720000001</v>
      </c>
      <c r="S88" s="26"/>
    </row>
    <row r="89" spans="1:19" ht="60" customHeight="1" x14ac:dyDescent="0.3">
      <c r="A89" s="148"/>
      <c r="B89" s="84" t="s">
        <v>408</v>
      </c>
      <c r="C89" s="7" t="s">
        <v>409</v>
      </c>
      <c r="D89" s="6">
        <v>273.02999999999997</v>
      </c>
      <c r="E89" s="25">
        <v>15</v>
      </c>
      <c r="F89" s="150">
        <f t="shared" si="9"/>
        <v>4095.45</v>
      </c>
      <c r="G89" s="4"/>
      <c r="H89" s="4"/>
      <c r="I89" s="4"/>
      <c r="J89" s="13">
        <f t="shared" si="10"/>
        <v>4095.45</v>
      </c>
      <c r="K89" s="13">
        <v>324.18323199999998</v>
      </c>
      <c r="L89" s="5"/>
      <c r="M89" s="4"/>
      <c r="N89" s="4"/>
      <c r="O89" s="13">
        <f t="shared" si="11"/>
        <v>324.18323199999998</v>
      </c>
      <c r="P89" s="11">
        <f t="shared" si="12"/>
        <v>3771.266768</v>
      </c>
      <c r="Q89" s="26"/>
      <c r="R89" s="11">
        <f t="shared" si="13"/>
        <v>3771.266768</v>
      </c>
      <c r="S89" s="26"/>
    </row>
    <row r="90" spans="1:19" ht="60" customHeight="1" x14ac:dyDescent="0.3">
      <c r="A90" s="148"/>
      <c r="B90" s="84" t="s">
        <v>440</v>
      </c>
      <c r="C90" s="7" t="s">
        <v>253</v>
      </c>
      <c r="D90" s="6">
        <v>273.02999999999997</v>
      </c>
      <c r="E90" s="25">
        <v>15</v>
      </c>
      <c r="F90" s="150">
        <f t="shared" si="9"/>
        <v>4095.45</v>
      </c>
      <c r="G90" s="4"/>
      <c r="H90" s="4"/>
      <c r="I90" s="151"/>
      <c r="J90" s="13">
        <f t="shared" si="10"/>
        <v>4095.45</v>
      </c>
      <c r="K90" s="13">
        <v>324.18323199999998</v>
      </c>
      <c r="L90" s="5"/>
      <c r="M90" s="4"/>
      <c r="N90" s="4"/>
      <c r="O90" s="13">
        <f t="shared" si="11"/>
        <v>324.18323199999998</v>
      </c>
      <c r="P90" s="11">
        <f t="shared" si="12"/>
        <v>3771.266768</v>
      </c>
      <c r="Q90" s="26"/>
      <c r="R90" s="11">
        <f t="shared" si="13"/>
        <v>3771.266768</v>
      </c>
      <c r="S90" s="26"/>
    </row>
    <row r="91" spans="1:19" ht="60" customHeight="1" x14ac:dyDescent="0.3">
      <c r="A91" s="148"/>
      <c r="B91" s="84" t="s">
        <v>130</v>
      </c>
      <c r="C91" s="7" t="s">
        <v>459</v>
      </c>
      <c r="D91" s="6">
        <v>146.02000000000001</v>
      </c>
      <c r="E91" s="25">
        <v>15</v>
      </c>
      <c r="F91" s="150">
        <f t="shared" si="9"/>
        <v>2190.3000000000002</v>
      </c>
      <c r="G91" s="4"/>
      <c r="H91" s="4"/>
      <c r="I91" s="13">
        <v>61.240239999999986</v>
      </c>
      <c r="J91" s="13">
        <f t="shared" si="10"/>
        <v>2251.5402400000003</v>
      </c>
      <c r="K91" s="13"/>
      <c r="L91" s="5">
        <f>F91*1.1875%</f>
        <v>26.009812500000002</v>
      </c>
      <c r="M91" s="4"/>
      <c r="N91" s="4"/>
      <c r="O91" s="13">
        <f t="shared" si="11"/>
        <v>26.009812500000002</v>
      </c>
      <c r="P91" s="11">
        <f t="shared" si="12"/>
        <v>2225.5304275000003</v>
      </c>
      <c r="Q91" s="26"/>
      <c r="R91" s="11">
        <f t="shared" si="13"/>
        <v>2225.5304275000003</v>
      </c>
      <c r="S91" s="26"/>
    </row>
    <row r="92" spans="1:19" ht="69" customHeight="1" thickBot="1" x14ac:dyDescent="0.35">
      <c r="B92" s="247" t="s">
        <v>465</v>
      </c>
      <c r="C92" s="248"/>
      <c r="D92" s="248"/>
      <c r="E92" s="249"/>
      <c r="F92" s="143" t="s">
        <v>4</v>
      </c>
      <c r="G92" s="144" t="s">
        <v>5</v>
      </c>
      <c r="H92" s="144" t="s">
        <v>6</v>
      </c>
      <c r="I92" s="144" t="s">
        <v>7</v>
      </c>
      <c r="J92" s="144" t="s">
        <v>8</v>
      </c>
      <c r="K92" s="145" t="s">
        <v>9</v>
      </c>
      <c r="L92" s="145" t="s">
        <v>10</v>
      </c>
      <c r="M92" s="146" t="s">
        <v>11</v>
      </c>
      <c r="N92" s="146" t="s">
        <v>12</v>
      </c>
      <c r="O92" s="145" t="s">
        <v>8</v>
      </c>
      <c r="P92" s="144" t="s">
        <v>13</v>
      </c>
      <c r="Q92" s="144" t="s">
        <v>18</v>
      </c>
      <c r="R92" s="147" t="s">
        <v>15</v>
      </c>
      <c r="S92" s="10"/>
    </row>
    <row r="93" spans="1:19" ht="50.4" customHeight="1" thickBot="1" x14ac:dyDescent="0.35">
      <c r="B93" s="250"/>
      <c r="C93" s="251"/>
      <c r="D93" s="251"/>
      <c r="E93" s="251"/>
      <c r="F93" s="27">
        <f>SUM(F6:F91)</f>
        <v>297479.5500000001</v>
      </c>
      <c r="G93" s="27">
        <f t="shared" ref="G93:R93" si="14">SUM(G6:G91)</f>
        <v>0</v>
      </c>
      <c r="H93" s="27">
        <f t="shared" si="14"/>
        <v>0</v>
      </c>
      <c r="I93" s="27">
        <f t="shared" si="14"/>
        <v>1114.77152</v>
      </c>
      <c r="J93" s="27">
        <f t="shared" si="14"/>
        <v>298594.32152000006</v>
      </c>
      <c r="K93" s="27">
        <f t="shared" si="14"/>
        <v>16617.390576000002</v>
      </c>
      <c r="L93" s="27">
        <f t="shared" si="14"/>
        <v>222.18421875000001</v>
      </c>
      <c r="M93" s="27">
        <f t="shared" si="14"/>
        <v>0</v>
      </c>
      <c r="N93" s="27">
        <f t="shared" si="14"/>
        <v>0</v>
      </c>
      <c r="O93" s="27">
        <f t="shared" si="14"/>
        <v>16839.574794750002</v>
      </c>
      <c r="P93" s="27">
        <f t="shared" si="14"/>
        <v>281754.74672525004</v>
      </c>
      <c r="Q93" s="27">
        <f t="shared" si="14"/>
        <v>0</v>
      </c>
      <c r="R93" s="27">
        <f t="shared" si="14"/>
        <v>279147.49771725008</v>
      </c>
    </row>
    <row r="94" spans="1:19" ht="50.4" customHeight="1" x14ac:dyDescent="0.3">
      <c r="B94" s="24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9" ht="50.4" customHeight="1" x14ac:dyDescent="0.3">
      <c r="B95" s="19"/>
      <c r="C95" s="1"/>
      <c r="D95" s="2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2"/>
    </row>
    <row r="96" spans="1:19" ht="50.4" customHeight="1" x14ac:dyDescent="0.3">
      <c r="B96" s="19"/>
      <c r="C96" s="1"/>
      <c r="D96" s="2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50.4" customHeight="1" x14ac:dyDescent="0.3">
      <c r="B97" s="19"/>
      <c r="C97" s="1"/>
      <c r="D97" s="2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50.4" customHeight="1" x14ac:dyDescent="0.3">
      <c r="B98" s="19"/>
      <c r="C98" s="1"/>
      <c r="D98" s="2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50.4" customHeight="1" x14ac:dyDescent="0.3">
      <c r="B99" s="19"/>
      <c r="C99" s="1"/>
      <c r="D99" s="2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50.4" customHeight="1" x14ac:dyDescent="0.3">
      <c r="B100" s="19"/>
      <c r="C100" s="1"/>
      <c r="D100" s="2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50.4" customHeight="1" x14ac:dyDescent="0.3">
      <c r="B101" s="19"/>
      <c r="C101" s="1"/>
      <c r="D101" s="2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50.4" customHeight="1" x14ac:dyDescent="0.3">
      <c r="B102" s="19"/>
      <c r="C102" s="1"/>
      <c r="D102" s="2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50.4" customHeight="1" x14ac:dyDescent="0.3">
      <c r="B103" s="19"/>
      <c r="C103" s="1"/>
      <c r="D103" s="2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50.4" customHeight="1" x14ac:dyDescent="0.3">
      <c r="B104" s="19"/>
      <c r="C104" s="1"/>
      <c r="D104" s="2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x14ac:dyDescent="0.3">
      <c r="B105" s="19"/>
      <c r="C105" s="1"/>
      <c r="D105" s="2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x14ac:dyDescent="0.3">
      <c r="B106" s="19"/>
      <c r="C106" s="1"/>
      <c r="D106" s="2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</sheetData>
  <sortState ref="B9:R94">
    <sortCondition ref="B9"/>
  </sortState>
  <mergeCells count="3">
    <mergeCell ref="D3:J4"/>
    <mergeCell ref="K3:O4"/>
    <mergeCell ref="B92:E93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&amp;CMUNICIPIO DE TECALITLAN JALISCO
PORTAL VICTORIA NO.9 RFC:MTE871101HLA  TEL:3714180169
NOMINA QUINCENAL EVENTUAL DEL 01 AL 15 DE OCTUBRE DEL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7"/>
  <sheetViews>
    <sheetView view="pageLayout" zoomScale="70" zoomScaleNormal="70" zoomScalePageLayoutView="70" workbookViewId="0">
      <selection activeCell="C12" sqref="C12"/>
    </sheetView>
  </sheetViews>
  <sheetFormatPr baseColWidth="10" defaultColWidth="11" defaultRowHeight="15.6" x14ac:dyDescent="0.3"/>
  <cols>
    <col min="1" max="1" width="3.6640625" style="9" customWidth="1"/>
    <col min="2" max="2" width="27.44140625" style="9" customWidth="1"/>
    <col min="3" max="3" width="32" style="9" customWidth="1"/>
    <col min="4" max="4" width="0" style="9" hidden="1" customWidth="1"/>
    <col min="5" max="6" width="17" style="9" hidden="1" customWidth="1"/>
    <col min="7" max="8" width="14" style="9" bestFit="1" customWidth="1"/>
    <col min="9" max="9" width="15.33203125" style="9" customWidth="1"/>
    <col min="10" max="11" width="11.109375" style="9" hidden="1" customWidth="1"/>
    <col min="12" max="12" width="14.5546875" style="9" bestFit="1" customWidth="1"/>
    <col min="13" max="13" width="11.109375" style="9" hidden="1" customWidth="1"/>
    <col min="14" max="14" width="12.109375" style="9" bestFit="1" customWidth="1"/>
    <col min="15" max="15" width="16" style="9" customWidth="1"/>
    <col min="16" max="16" width="17" style="9" bestFit="1" customWidth="1"/>
    <col min="17" max="17" width="13.6640625" style="9" customWidth="1"/>
    <col min="18" max="18" width="15.109375" style="9" hidden="1" customWidth="1"/>
    <col min="19" max="19" width="11.109375" style="9" hidden="1" customWidth="1"/>
    <col min="20" max="20" width="11.109375" style="9" bestFit="1" customWidth="1"/>
    <col min="21" max="21" width="13.88671875" style="9" hidden="1" customWidth="1"/>
    <col min="22" max="22" width="15.5546875" style="9" customWidth="1"/>
    <col min="23" max="23" width="17.44140625" style="9" bestFit="1" customWidth="1"/>
    <col min="24" max="24" width="14" style="9" bestFit="1" customWidth="1"/>
    <col min="25" max="25" width="17.44140625" style="9" bestFit="1" customWidth="1"/>
    <col min="26" max="26" width="46" style="9" customWidth="1"/>
    <col min="27" max="16384" width="11" style="9"/>
  </cols>
  <sheetData>
    <row r="2" spans="2:26" ht="16.2" thickBot="1" x14ac:dyDescent="0.35"/>
    <row r="3" spans="2:26" ht="57" customHeight="1" thickBot="1" x14ac:dyDescent="0.35">
      <c r="B3" s="252" t="s">
        <v>0</v>
      </c>
      <c r="C3" s="252" t="s">
        <v>1</v>
      </c>
      <c r="D3" s="272" t="s">
        <v>466</v>
      </c>
      <c r="E3" s="275" t="s">
        <v>16</v>
      </c>
      <c r="F3" s="276"/>
      <c r="G3" s="276"/>
      <c r="H3" s="276"/>
      <c r="I3" s="276"/>
      <c r="J3" s="276"/>
      <c r="K3" s="276"/>
      <c r="L3" s="276"/>
      <c r="M3" s="276"/>
      <c r="N3" s="276"/>
      <c r="O3" s="277"/>
      <c r="P3" s="261" t="s">
        <v>467</v>
      </c>
      <c r="Q3" s="262"/>
      <c r="R3" s="262"/>
      <c r="S3" s="262"/>
      <c r="T3" s="262"/>
      <c r="U3" s="263"/>
      <c r="V3" s="52"/>
      <c r="W3" s="52"/>
      <c r="X3" s="53"/>
      <c r="Y3" s="52"/>
      <c r="Z3" s="252" t="s">
        <v>14</v>
      </c>
    </row>
    <row r="4" spans="2:26" ht="31.2" x14ac:dyDescent="0.3">
      <c r="B4" s="253"/>
      <c r="C4" s="253"/>
      <c r="D4" s="273"/>
      <c r="E4" s="255" t="s">
        <v>468</v>
      </c>
      <c r="F4" s="255" t="s">
        <v>469</v>
      </c>
      <c r="G4" s="48" t="s">
        <v>470</v>
      </c>
      <c r="H4" s="270" t="s">
        <v>3</v>
      </c>
      <c r="I4" s="257" t="s">
        <v>472</v>
      </c>
      <c r="J4" s="49" t="s">
        <v>473</v>
      </c>
      <c r="K4" s="49" t="s">
        <v>474</v>
      </c>
      <c r="L4" s="49" t="s">
        <v>475</v>
      </c>
      <c r="M4" s="49" t="s">
        <v>476</v>
      </c>
      <c r="N4" s="49" t="s">
        <v>477</v>
      </c>
      <c r="O4" s="252" t="s">
        <v>8</v>
      </c>
      <c r="P4" s="45" t="s">
        <v>9</v>
      </c>
      <c r="Q4" s="259" t="s">
        <v>10</v>
      </c>
      <c r="R4" s="45" t="s">
        <v>478</v>
      </c>
      <c r="S4" s="45" t="s">
        <v>479</v>
      </c>
      <c r="T4" s="45" t="s">
        <v>480</v>
      </c>
      <c r="U4" s="45" t="s">
        <v>481</v>
      </c>
      <c r="V4" s="267" t="s">
        <v>8</v>
      </c>
      <c r="W4" s="54" t="s">
        <v>8</v>
      </c>
      <c r="X4" s="55" t="s">
        <v>482</v>
      </c>
      <c r="Y4" s="56" t="s">
        <v>483</v>
      </c>
      <c r="Z4" s="253"/>
    </row>
    <row r="5" spans="2:26" ht="48.75" customHeight="1" thickBot="1" x14ac:dyDescent="0.35">
      <c r="B5" s="254"/>
      <c r="C5" s="254"/>
      <c r="D5" s="274"/>
      <c r="E5" s="256"/>
      <c r="F5" s="256"/>
      <c r="G5" s="50" t="s">
        <v>484</v>
      </c>
      <c r="H5" s="271"/>
      <c r="I5" s="258"/>
      <c r="J5" s="51" t="s">
        <v>486</v>
      </c>
      <c r="K5" s="51" t="s">
        <v>487</v>
      </c>
      <c r="L5" s="51" t="s">
        <v>488</v>
      </c>
      <c r="M5" s="51" t="s">
        <v>497</v>
      </c>
      <c r="N5" s="51" t="s">
        <v>490</v>
      </c>
      <c r="O5" s="254"/>
      <c r="P5" s="46"/>
      <c r="Q5" s="260"/>
      <c r="R5" s="47" t="s">
        <v>473</v>
      </c>
      <c r="S5" s="47" t="s">
        <v>491</v>
      </c>
      <c r="T5" s="47" t="s">
        <v>492</v>
      </c>
      <c r="U5" s="47" t="s">
        <v>493</v>
      </c>
      <c r="V5" s="269"/>
      <c r="W5" s="57" t="s">
        <v>494</v>
      </c>
      <c r="X5" s="58" t="s">
        <v>495</v>
      </c>
      <c r="Y5" s="59" t="s">
        <v>496</v>
      </c>
      <c r="Z5" s="254"/>
    </row>
    <row r="6" spans="2:26" s="71" customFormat="1" ht="45" customHeight="1" x14ac:dyDescent="0.3">
      <c r="B6" s="61" t="s">
        <v>136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2:26" s="71" customFormat="1" ht="45" customHeight="1" x14ac:dyDescent="0.3">
      <c r="B7" s="40" t="s">
        <v>45</v>
      </c>
      <c r="C7" s="85"/>
      <c r="D7" s="73"/>
      <c r="E7" s="74">
        <v>1100</v>
      </c>
      <c r="F7" s="74">
        <v>1000</v>
      </c>
      <c r="G7" s="75">
        <v>546.12</v>
      </c>
      <c r="H7" s="76">
        <v>15</v>
      </c>
      <c r="I7" s="77">
        <f t="shared" ref="I7:I44" si="0">G7*H7</f>
        <v>8191.8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f t="shared" ref="O7:O44" si="1">I7+J7+K7+L7+M7+N7</f>
        <v>8191.8</v>
      </c>
      <c r="P7" s="79">
        <v>1111.5941040000002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f t="shared" ref="V7:V44" si="2">P7+Q7+R7+S7+T7+U7</f>
        <v>1111.5941040000002</v>
      </c>
      <c r="W7" s="78">
        <f t="shared" ref="W7:W44" si="3">O7-V7</f>
        <v>7080.2058959999995</v>
      </c>
      <c r="X7" s="78">
        <v>0</v>
      </c>
      <c r="Y7" s="79">
        <f t="shared" ref="Y7:Y44" si="4">W7-X7</f>
        <v>7080.2058959999995</v>
      </c>
      <c r="Z7" s="42"/>
    </row>
    <row r="8" spans="2:26" s="71" customFormat="1" ht="45" customHeight="1" x14ac:dyDescent="0.3">
      <c r="B8" s="42" t="s">
        <v>137</v>
      </c>
      <c r="C8" s="86"/>
      <c r="D8" s="73"/>
      <c r="E8" s="74">
        <v>1100</v>
      </c>
      <c r="F8" s="74">
        <v>1000</v>
      </c>
      <c r="G8" s="75">
        <v>505</v>
      </c>
      <c r="H8" s="76">
        <v>15</v>
      </c>
      <c r="I8" s="77">
        <f t="shared" si="0"/>
        <v>7575</v>
      </c>
      <c r="J8" s="78">
        <v>0</v>
      </c>
      <c r="K8" s="78">
        <v>0</v>
      </c>
      <c r="L8" s="78">
        <v>0</v>
      </c>
      <c r="M8" s="79">
        <v>0</v>
      </c>
      <c r="N8" s="79">
        <v>0</v>
      </c>
      <c r="O8" s="78">
        <f t="shared" si="1"/>
        <v>7575</v>
      </c>
      <c r="P8" s="78">
        <v>979.85</v>
      </c>
      <c r="Q8" s="78">
        <f>I8*1.1875%</f>
        <v>89.953125</v>
      </c>
      <c r="R8" s="78">
        <v>0</v>
      </c>
      <c r="S8" s="78">
        <v>0</v>
      </c>
      <c r="T8" s="78">
        <v>0</v>
      </c>
      <c r="U8" s="78">
        <v>0</v>
      </c>
      <c r="V8" s="78">
        <f t="shared" si="2"/>
        <v>1069.8031249999999</v>
      </c>
      <c r="W8" s="78">
        <f t="shared" si="3"/>
        <v>6505.1968749999996</v>
      </c>
      <c r="X8" s="78"/>
      <c r="Y8" s="79">
        <f t="shared" si="4"/>
        <v>6505.1968749999996</v>
      </c>
      <c r="Z8" s="42"/>
    </row>
    <row r="9" spans="2:26" s="71" customFormat="1" ht="45" customHeight="1" x14ac:dyDescent="0.3">
      <c r="B9" s="41" t="s">
        <v>138</v>
      </c>
      <c r="C9" s="86"/>
      <c r="D9" s="73"/>
      <c r="E9" s="74">
        <v>1100</v>
      </c>
      <c r="F9" s="74">
        <v>1000</v>
      </c>
      <c r="G9" s="75">
        <v>463.7</v>
      </c>
      <c r="H9" s="76">
        <v>15</v>
      </c>
      <c r="I9" s="77">
        <f t="shared" si="0"/>
        <v>6955.5</v>
      </c>
      <c r="J9" s="78">
        <v>0</v>
      </c>
      <c r="K9" s="78">
        <v>0</v>
      </c>
      <c r="L9" s="78">
        <v>1000</v>
      </c>
      <c r="M9" s="78">
        <v>0</v>
      </c>
      <c r="N9" s="78">
        <v>0</v>
      </c>
      <c r="O9" s="78">
        <f t="shared" si="1"/>
        <v>7955.5</v>
      </c>
      <c r="P9" s="79">
        <v>847.52</v>
      </c>
      <c r="Q9" s="78">
        <f>I9*1.1875%</f>
        <v>82.596562500000005</v>
      </c>
      <c r="R9" s="78">
        <v>0</v>
      </c>
      <c r="S9" s="78">
        <v>0</v>
      </c>
      <c r="T9" s="78">
        <v>0</v>
      </c>
      <c r="U9" s="78">
        <v>0</v>
      </c>
      <c r="V9" s="78">
        <f t="shared" si="2"/>
        <v>930.11656249999999</v>
      </c>
      <c r="W9" s="78">
        <f t="shared" si="3"/>
        <v>7025.3834374999997</v>
      </c>
      <c r="X9" s="78"/>
      <c r="Y9" s="79">
        <f t="shared" si="4"/>
        <v>7025.3834374999997</v>
      </c>
      <c r="Z9" s="42"/>
    </row>
    <row r="10" spans="2:26" s="71" customFormat="1" ht="45" customHeight="1" x14ac:dyDescent="0.3">
      <c r="B10" s="41" t="s">
        <v>138</v>
      </c>
      <c r="C10" s="86"/>
      <c r="D10" s="73"/>
      <c r="E10" s="74">
        <v>1100</v>
      </c>
      <c r="F10" s="74">
        <v>1000</v>
      </c>
      <c r="G10" s="75">
        <v>463.7</v>
      </c>
      <c r="H10" s="76">
        <v>15</v>
      </c>
      <c r="I10" s="77">
        <f t="shared" si="0"/>
        <v>6955.5</v>
      </c>
      <c r="J10" s="78">
        <v>0</v>
      </c>
      <c r="K10" s="78">
        <v>0</v>
      </c>
      <c r="L10" s="78">
        <v>1000</v>
      </c>
      <c r="M10" s="79">
        <v>0</v>
      </c>
      <c r="N10" s="79">
        <v>0</v>
      </c>
      <c r="O10" s="78">
        <f t="shared" si="1"/>
        <v>7955.5</v>
      </c>
      <c r="P10" s="78">
        <v>847.52</v>
      </c>
      <c r="Q10" s="78">
        <f>O10*1.1875%</f>
        <v>94.471562500000005</v>
      </c>
      <c r="R10" s="78">
        <v>0</v>
      </c>
      <c r="S10" s="78">
        <v>0</v>
      </c>
      <c r="T10" s="78"/>
      <c r="U10" s="78">
        <v>0</v>
      </c>
      <c r="V10" s="78">
        <f t="shared" si="2"/>
        <v>941.99156249999999</v>
      </c>
      <c r="W10" s="78">
        <f t="shared" si="3"/>
        <v>7013.5084374999997</v>
      </c>
      <c r="X10" s="78"/>
      <c r="Y10" s="79">
        <f t="shared" si="4"/>
        <v>7013.5084374999997</v>
      </c>
      <c r="Z10" s="42"/>
    </row>
    <row r="11" spans="2:26" s="71" customFormat="1" ht="45" customHeight="1" x14ac:dyDescent="0.3">
      <c r="B11" s="41" t="s">
        <v>138</v>
      </c>
      <c r="C11" s="86"/>
      <c r="D11" s="80"/>
      <c r="E11" s="74">
        <v>1100</v>
      </c>
      <c r="F11" s="74">
        <v>1000</v>
      </c>
      <c r="G11" s="75">
        <v>463.7</v>
      </c>
      <c r="H11" s="81">
        <v>15</v>
      </c>
      <c r="I11" s="75">
        <f t="shared" si="0"/>
        <v>6955.5</v>
      </c>
      <c r="J11" s="78">
        <v>0</v>
      </c>
      <c r="K11" s="78">
        <v>0</v>
      </c>
      <c r="L11" s="79"/>
      <c r="M11" s="79">
        <v>0</v>
      </c>
      <c r="N11" s="79">
        <v>0</v>
      </c>
      <c r="O11" s="78">
        <f t="shared" si="1"/>
        <v>6955.5</v>
      </c>
      <c r="P11" s="79">
        <v>847.52</v>
      </c>
      <c r="Q11" s="78">
        <f t="shared" ref="Q11:Q20" si="5">I11*1.1875%</f>
        <v>82.596562500000005</v>
      </c>
      <c r="R11" s="79">
        <v>0</v>
      </c>
      <c r="S11" s="79">
        <v>0</v>
      </c>
      <c r="T11" s="79">
        <v>0</v>
      </c>
      <c r="U11" s="79">
        <v>0</v>
      </c>
      <c r="V11" s="78">
        <f t="shared" si="2"/>
        <v>930.11656249999999</v>
      </c>
      <c r="W11" s="79">
        <f t="shared" si="3"/>
        <v>6025.3834374999997</v>
      </c>
      <c r="X11" s="79"/>
      <c r="Y11" s="79">
        <f t="shared" si="4"/>
        <v>6025.3834374999997</v>
      </c>
      <c r="Z11" s="43"/>
    </row>
    <row r="12" spans="2:26" s="71" customFormat="1" ht="45" customHeight="1" x14ac:dyDescent="0.3">
      <c r="B12" s="41" t="s">
        <v>139</v>
      </c>
      <c r="C12" s="86"/>
      <c r="D12" s="73"/>
      <c r="E12" s="74">
        <v>1100</v>
      </c>
      <c r="F12" s="74">
        <v>1000</v>
      </c>
      <c r="G12" s="75">
        <v>273.95</v>
      </c>
      <c r="H12" s="76">
        <v>15</v>
      </c>
      <c r="I12" s="77">
        <f t="shared" si="0"/>
        <v>4109.25</v>
      </c>
      <c r="J12" s="78">
        <v>0</v>
      </c>
      <c r="K12" s="78">
        <v>0</v>
      </c>
      <c r="L12" s="78">
        <v>0</v>
      </c>
      <c r="M12" s="79">
        <v>0</v>
      </c>
      <c r="N12" s="79">
        <v>0</v>
      </c>
      <c r="O12" s="78">
        <f t="shared" si="1"/>
        <v>4109.25</v>
      </c>
      <c r="P12" s="78">
        <v>325.68</v>
      </c>
      <c r="Q12" s="78">
        <f t="shared" si="5"/>
        <v>48.797343750000003</v>
      </c>
      <c r="R12" s="78">
        <v>0</v>
      </c>
      <c r="S12" s="78">
        <v>0</v>
      </c>
      <c r="T12" s="78">
        <v>0</v>
      </c>
      <c r="U12" s="78">
        <v>0</v>
      </c>
      <c r="V12" s="78">
        <f t="shared" si="2"/>
        <v>374.47734374999999</v>
      </c>
      <c r="W12" s="78">
        <f t="shared" si="3"/>
        <v>3734.7726562500002</v>
      </c>
      <c r="X12" s="78"/>
      <c r="Y12" s="79">
        <f t="shared" si="4"/>
        <v>3734.7726562500002</v>
      </c>
      <c r="Z12" s="42"/>
    </row>
    <row r="13" spans="2:26" s="71" customFormat="1" ht="45" customHeight="1" x14ac:dyDescent="0.3">
      <c r="B13" s="41" t="s">
        <v>140</v>
      </c>
      <c r="C13" s="85"/>
      <c r="D13" s="73"/>
      <c r="E13" s="74">
        <v>1100</v>
      </c>
      <c r="F13" s="74">
        <v>1000</v>
      </c>
      <c r="G13" s="75">
        <v>0</v>
      </c>
      <c r="H13" s="76"/>
      <c r="I13" s="77">
        <f t="shared" si="0"/>
        <v>0</v>
      </c>
      <c r="J13" s="78">
        <v>0</v>
      </c>
      <c r="K13" s="78">
        <v>0</v>
      </c>
      <c r="L13" s="78">
        <v>0</v>
      </c>
      <c r="M13" s="79">
        <v>0</v>
      </c>
      <c r="N13" s="79">
        <v>0</v>
      </c>
      <c r="O13" s="78">
        <f t="shared" si="1"/>
        <v>0</v>
      </c>
      <c r="P13" s="78">
        <v>0</v>
      </c>
      <c r="Q13" s="78">
        <f t="shared" si="5"/>
        <v>0</v>
      </c>
      <c r="R13" s="78">
        <v>0</v>
      </c>
      <c r="S13" s="78">
        <v>0</v>
      </c>
      <c r="T13" s="78">
        <f>I13*1%</f>
        <v>0</v>
      </c>
      <c r="U13" s="78">
        <v>0</v>
      </c>
      <c r="V13" s="78">
        <f t="shared" si="2"/>
        <v>0</v>
      </c>
      <c r="W13" s="78">
        <f t="shared" si="3"/>
        <v>0</v>
      </c>
      <c r="X13" s="78"/>
      <c r="Y13" s="79">
        <f t="shared" si="4"/>
        <v>0</v>
      </c>
      <c r="Z13" s="42"/>
    </row>
    <row r="14" spans="2:26" s="71" customFormat="1" ht="45" customHeight="1" x14ac:dyDescent="0.3">
      <c r="B14" s="41" t="s">
        <v>141</v>
      </c>
      <c r="C14" s="86"/>
      <c r="D14" s="73"/>
      <c r="E14" s="74">
        <v>1100</v>
      </c>
      <c r="F14" s="74">
        <v>1000</v>
      </c>
      <c r="G14" s="75">
        <v>273.95</v>
      </c>
      <c r="H14" s="76">
        <v>15</v>
      </c>
      <c r="I14" s="77">
        <f t="shared" si="0"/>
        <v>4109.25</v>
      </c>
      <c r="J14" s="78">
        <v>0</v>
      </c>
      <c r="K14" s="78">
        <v>0</v>
      </c>
      <c r="L14" s="78"/>
      <c r="M14" s="79">
        <v>0</v>
      </c>
      <c r="N14" s="79">
        <v>0</v>
      </c>
      <c r="O14" s="78">
        <f t="shared" si="1"/>
        <v>4109.25</v>
      </c>
      <c r="P14" s="78">
        <v>325.68</v>
      </c>
      <c r="Q14" s="78">
        <f t="shared" si="5"/>
        <v>48.797343750000003</v>
      </c>
      <c r="R14" s="78">
        <v>0</v>
      </c>
      <c r="S14" s="78">
        <v>0</v>
      </c>
      <c r="T14" s="78"/>
      <c r="U14" s="78">
        <v>0</v>
      </c>
      <c r="V14" s="78">
        <f t="shared" si="2"/>
        <v>374.47734374999999</v>
      </c>
      <c r="W14" s="78">
        <f t="shared" si="3"/>
        <v>3734.7726562500002</v>
      </c>
      <c r="X14" s="78"/>
      <c r="Y14" s="79">
        <f t="shared" si="4"/>
        <v>3734.7726562500002</v>
      </c>
      <c r="Z14" s="42"/>
    </row>
    <row r="15" spans="2:26" s="71" customFormat="1" ht="45" customHeight="1" x14ac:dyDescent="0.3">
      <c r="B15" s="41" t="s">
        <v>141</v>
      </c>
      <c r="C15" s="86"/>
      <c r="D15" s="73"/>
      <c r="E15" s="74">
        <v>1100</v>
      </c>
      <c r="F15" s="74">
        <v>1000</v>
      </c>
      <c r="G15" s="75">
        <v>273.95</v>
      </c>
      <c r="H15" s="76">
        <v>15</v>
      </c>
      <c r="I15" s="77">
        <f t="shared" si="0"/>
        <v>4109.25</v>
      </c>
      <c r="J15" s="78">
        <v>0</v>
      </c>
      <c r="K15" s="78">
        <v>0</v>
      </c>
      <c r="L15" s="78">
        <v>0</v>
      </c>
      <c r="M15" s="79">
        <v>0</v>
      </c>
      <c r="N15" s="79">
        <v>0</v>
      </c>
      <c r="O15" s="78">
        <f t="shared" si="1"/>
        <v>4109.25</v>
      </c>
      <c r="P15" s="78">
        <v>325.68</v>
      </c>
      <c r="Q15" s="78">
        <f t="shared" si="5"/>
        <v>48.797343750000003</v>
      </c>
      <c r="R15" s="78">
        <v>0</v>
      </c>
      <c r="S15" s="78">
        <v>0</v>
      </c>
      <c r="T15" s="78">
        <v>0</v>
      </c>
      <c r="U15" s="78">
        <v>0</v>
      </c>
      <c r="V15" s="78">
        <f t="shared" si="2"/>
        <v>374.47734374999999</v>
      </c>
      <c r="W15" s="78">
        <f t="shared" si="3"/>
        <v>3734.7726562500002</v>
      </c>
      <c r="X15" s="78"/>
      <c r="Y15" s="79">
        <f t="shared" si="4"/>
        <v>3734.7726562500002</v>
      </c>
      <c r="Z15" s="42"/>
    </row>
    <row r="16" spans="2:26" s="71" customFormat="1" ht="45" customHeight="1" x14ac:dyDescent="0.3">
      <c r="B16" s="41" t="s">
        <v>141</v>
      </c>
      <c r="C16" s="86"/>
      <c r="D16" s="73"/>
      <c r="E16" s="74">
        <v>1100</v>
      </c>
      <c r="F16" s="74">
        <v>1000</v>
      </c>
      <c r="G16" s="75">
        <v>273.95</v>
      </c>
      <c r="H16" s="76">
        <v>15</v>
      </c>
      <c r="I16" s="77">
        <f t="shared" si="0"/>
        <v>4109.25</v>
      </c>
      <c r="J16" s="78">
        <v>0</v>
      </c>
      <c r="K16" s="78">
        <v>0</v>
      </c>
      <c r="L16" s="78">
        <v>500</v>
      </c>
      <c r="M16" s="79">
        <v>0</v>
      </c>
      <c r="N16" s="79">
        <v>0</v>
      </c>
      <c r="O16" s="78">
        <f t="shared" si="1"/>
        <v>4609.25</v>
      </c>
      <c r="P16" s="78">
        <v>325.68</v>
      </c>
      <c r="Q16" s="78">
        <f t="shared" si="5"/>
        <v>48.797343750000003</v>
      </c>
      <c r="R16" s="78">
        <v>0</v>
      </c>
      <c r="S16" s="78">
        <v>0</v>
      </c>
      <c r="T16" s="78">
        <v>0</v>
      </c>
      <c r="U16" s="78">
        <v>0</v>
      </c>
      <c r="V16" s="78">
        <f t="shared" si="2"/>
        <v>374.47734374999999</v>
      </c>
      <c r="W16" s="78">
        <f t="shared" si="3"/>
        <v>4234.7726562500002</v>
      </c>
      <c r="X16" s="78"/>
      <c r="Y16" s="79">
        <f t="shared" si="4"/>
        <v>4234.7726562500002</v>
      </c>
      <c r="Z16" s="42"/>
    </row>
    <row r="17" spans="2:26" s="71" customFormat="1" ht="45" customHeight="1" x14ac:dyDescent="0.3">
      <c r="B17" s="41" t="s">
        <v>141</v>
      </c>
      <c r="C17" s="85"/>
      <c r="D17" s="73"/>
      <c r="E17" s="74">
        <v>1100</v>
      </c>
      <c r="F17" s="74">
        <v>1000</v>
      </c>
      <c r="G17" s="75">
        <v>273.95</v>
      </c>
      <c r="H17" s="76"/>
      <c r="I17" s="77">
        <f t="shared" si="0"/>
        <v>0</v>
      </c>
      <c r="J17" s="78">
        <v>0</v>
      </c>
      <c r="K17" s="78">
        <v>0</v>
      </c>
      <c r="L17" s="78">
        <v>0</v>
      </c>
      <c r="M17" s="79">
        <v>0</v>
      </c>
      <c r="N17" s="79">
        <v>0</v>
      </c>
      <c r="O17" s="78">
        <f t="shared" si="1"/>
        <v>0</v>
      </c>
      <c r="P17" s="78"/>
      <c r="Q17" s="78">
        <f t="shared" si="5"/>
        <v>0</v>
      </c>
      <c r="R17" s="78">
        <v>0</v>
      </c>
      <c r="S17" s="78">
        <v>0</v>
      </c>
      <c r="T17" s="78">
        <v>0</v>
      </c>
      <c r="U17" s="78">
        <v>0</v>
      </c>
      <c r="V17" s="78">
        <f t="shared" si="2"/>
        <v>0</v>
      </c>
      <c r="W17" s="78">
        <f t="shared" si="3"/>
        <v>0</v>
      </c>
      <c r="X17" s="78"/>
      <c r="Y17" s="79">
        <f t="shared" si="4"/>
        <v>0</v>
      </c>
      <c r="Z17" s="42"/>
    </row>
    <row r="18" spans="2:26" s="71" customFormat="1" ht="45" customHeight="1" x14ac:dyDescent="0.3">
      <c r="B18" s="41" t="s">
        <v>141</v>
      </c>
      <c r="C18" s="86"/>
      <c r="D18" s="73"/>
      <c r="E18" s="74">
        <v>1100</v>
      </c>
      <c r="F18" s="74">
        <v>1000</v>
      </c>
      <c r="G18" s="75">
        <v>273.95</v>
      </c>
      <c r="H18" s="76">
        <v>15</v>
      </c>
      <c r="I18" s="77">
        <f t="shared" si="0"/>
        <v>4109.25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8">
        <f t="shared" si="1"/>
        <v>4109.25</v>
      </c>
      <c r="P18" s="78">
        <v>325.68</v>
      </c>
      <c r="Q18" s="78">
        <f t="shared" si="5"/>
        <v>48.797343750000003</v>
      </c>
      <c r="R18" s="78">
        <v>0</v>
      </c>
      <c r="S18" s="78">
        <v>0</v>
      </c>
      <c r="T18" s="78">
        <v>0</v>
      </c>
      <c r="U18" s="78">
        <v>0</v>
      </c>
      <c r="V18" s="78">
        <f t="shared" si="2"/>
        <v>374.47734374999999</v>
      </c>
      <c r="W18" s="78">
        <f t="shared" si="3"/>
        <v>3734.7726562500002</v>
      </c>
      <c r="X18" s="78"/>
      <c r="Y18" s="79">
        <f t="shared" si="4"/>
        <v>3734.7726562500002</v>
      </c>
      <c r="Z18" s="42"/>
    </row>
    <row r="19" spans="2:26" s="71" customFormat="1" ht="45" customHeight="1" x14ac:dyDescent="0.3">
      <c r="B19" s="40" t="s">
        <v>141</v>
      </c>
      <c r="C19" s="85"/>
      <c r="D19" s="73"/>
      <c r="E19" s="74">
        <v>1100</v>
      </c>
      <c r="F19" s="74">
        <v>1000</v>
      </c>
      <c r="G19" s="75">
        <v>273.95</v>
      </c>
      <c r="H19" s="76"/>
      <c r="I19" s="77">
        <f t="shared" si="0"/>
        <v>0</v>
      </c>
      <c r="J19" s="78">
        <v>0</v>
      </c>
      <c r="K19" s="78">
        <v>0</v>
      </c>
      <c r="L19" s="78"/>
      <c r="M19" s="78">
        <v>0</v>
      </c>
      <c r="N19" s="78">
        <v>0</v>
      </c>
      <c r="O19" s="78">
        <f t="shared" si="1"/>
        <v>0</v>
      </c>
      <c r="P19" s="78"/>
      <c r="Q19" s="78">
        <f t="shared" si="5"/>
        <v>0</v>
      </c>
      <c r="R19" s="78">
        <v>0</v>
      </c>
      <c r="S19" s="78">
        <v>0</v>
      </c>
      <c r="T19" s="78">
        <v>0</v>
      </c>
      <c r="U19" s="78">
        <v>0</v>
      </c>
      <c r="V19" s="78">
        <f t="shared" si="2"/>
        <v>0</v>
      </c>
      <c r="W19" s="78">
        <f t="shared" si="3"/>
        <v>0</v>
      </c>
      <c r="X19" s="78">
        <v>0</v>
      </c>
      <c r="Y19" s="79">
        <f t="shared" si="4"/>
        <v>0</v>
      </c>
      <c r="Z19" s="42"/>
    </row>
    <row r="20" spans="2:26" s="71" customFormat="1" ht="45" customHeight="1" x14ac:dyDescent="0.3">
      <c r="B20" s="41" t="s">
        <v>141</v>
      </c>
      <c r="C20" s="86"/>
      <c r="D20" s="73"/>
      <c r="E20" s="74">
        <v>1100</v>
      </c>
      <c r="F20" s="74">
        <v>1000</v>
      </c>
      <c r="G20" s="75">
        <v>273.95</v>
      </c>
      <c r="H20" s="76">
        <v>15</v>
      </c>
      <c r="I20" s="77">
        <f t="shared" si="0"/>
        <v>4109.25</v>
      </c>
      <c r="J20" s="78">
        <v>0</v>
      </c>
      <c r="K20" s="78">
        <v>0</v>
      </c>
      <c r="L20" s="78"/>
      <c r="M20" s="79">
        <v>0</v>
      </c>
      <c r="N20" s="79">
        <v>0</v>
      </c>
      <c r="O20" s="78">
        <f t="shared" si="1"/>
        <v>4109.25</v>
      </c>
      <c r="P20" s="78">
        <v>325.68</v>
      </c>
      <c r="Q20" s="78">
        <f t="shared" si="5"/>
        <v>48.797343750000003</v>
      </c>
      <c r="R20" s="78">
        <v>0</v>
      </c>
      <c r="S20" s="78">
        <v>0</v>
      </c>
      <c r="T20" s="78">
        <v>0</v>
      </c>
      <c r="U20" s="78">
        <v>0</v>
      </c>
      <c r="V20" s="78">
        <f t="shared" si="2"/>
        <v>374.47734374999999</v>
      </c>
      <c r="W20" s="78">
        <f t="shared" si="3"/>
        <v>3734.7726562500002</v>
      </c>
      <c r="X20" s="78">
        <v>0</v>
      </c>
      <c r="Y20" s="79">
        <f t="shared" si="4"/>
        <v>3734.7726562500002</v>
      </c>
      <c r="Z20" s="42"/>
    </row>
    <row r="21" spans="2:26" s="71" customFormat="1" ht="45" customHeight="1" x14ac:dyDescent="0.3">
      <c r="B21" s="41" t="s">
        <v>142</v>
      </c>
      <c r="C21" s="86"/>
      <c r="D21" s="73"/>
      <c r="E21" s="74">
        <v>1100</v>
      </c>
      <c r="F21" s="74">
        <v>1000</v>
      </c>
      <c r="G21" s="75">
        <v>166.19</v>
      </c>
      <c r="H21" s="76">
        <v>15</v>
      </c>
      <c r="I21" s="77">
        <f t="shared" si="0"/>
        <v>2492.85</v>
      </c>
      <c r="J21" s="78">
        <v>0</v>
      </c>
      <c r="K21" s="78">
        <v>0</v>
      </c>
      <c r="L21" s="78">
        <v>0</v>
      </c>
      <c r="M21" s="79">
        <v>0</v>
      </c>
      <c r="N21" s="79">
        <v>10.53</v>
      </c>
      <c r="O21" s="78">
        <f t="shared" si="1"/>
        <v>2503.38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f t="shared" si="2"/>
        <v>0</v>
      </c>
      <c r="W21" s="78">
        <f t="shared" si="3"/>
        <v>2503.38</v>
      </c>
      <c r="X21" s="78">
        <v>0</v>
      </c>
      <c r="Y21" s="79">
        <f t="shared" si="4"/>
        <v>2503.38</v>
      </c>
      <c r="Z21" s="42"/>
    </row>
    <row r="22" spans="2:26" s="71" customFormat="1" ht="45" customHeight="1" x14ac:dyDescent="0.3">
      <c r="B22" s="41" t="s">
        <v>142</v>
      </c>
      <c r="C22" s="80"/>
      <c r="D22" s="73"/>
      <c r="E22" s="74">
        <v>1100</v>
      </c>
      <c r="F22" s="74">
        <v>1000</v>
      </c>
      <c r="G22" s="75">
        <v>176.23</v>
      </c>
      <c r="H22" s="76">
        <v>15</v>
      </c>
      <c r="I22" s="77">
        <f t="shared" si="0"/>
        <v>2643.45</v>
      </c>
      <c r="J22" s="78">
        <v>0</v>
      </c>
      <c r="K22" s="78">
        <v>0</v>
      </c>
      <c r="L22" s="78">
        <v>0</v>
      </c>
      <c r="M22" s="79">
        <v>0</v>
      </c>
      <c r="N22" s="79">
        <v>0</v>
      </c>
      <c r="O22" s="78">
        <f t="shared" si="1"/>
        <v>2643.45</v>
      </c>
      <c r="P22" s="78">
        <v>20.86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f t="shared" si="2"/>
        <v>20.86</v>
      </c>
      <c r="W22" s="78">
        <f t="shared" si="3"/>
        <v>2622.5899999999997</v>
      </c>
      <c r="X22" s="78">
        <v>0</v>
      </c>
      <c r="Y22" s="79">
        <f t="shared" si="4"/>
        <v>2622.5899999999997</v>
      </c>
      <c r="Z22" s="42"/>
    </row>
    <row r="23" spans="2:26" s="71" customFormat="1" ht="45" customHeight="1" x14ac:dyDescent="0.3">
      <c r="B23" s="41" t="s">
        <v>141</v>
      </c>
      <c r="C23" s="86"/>
      <c r="D23" s="73"/>
      <c r="E23" s="74">
        <v>1100</v>
      </c>
      <c r="F23" s="74">
        <v>1000</v>
      </c>
      <c r="G23" s="75">
        <v>273.95</v>
      </c>
      <c r="H23" s="76">
        <v>15</v>
      </c>
      <c r="I23" s="77">
        <f t="shared" si="0"/>
        <v>4109.25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f t="shared" si="1"/>
        <v>4109.25</v>
      </c>
      <c r="P23" s="78">
        <v>325.68</v>
      </c>
      <c r="Q23" s="78">
        <f t="shared" ref="Q23:Q31" si="6">I23*1.1875%</f>
        <v>48.797343750000003</v>
      </c>
      <c r="R23" s="78">
        <v>0</v>
      </c>
      <c r="S23" s="78">
        <v>0</v>
      </c>
      <c r="T23" s="78">
        <v>0</v>
      </c>
      <c r="U23" s="78">
        <v>0</v>
      </c>
      <c r="V23" s="78">
        <f t="shared" si="2"/>
        <v>374.47734374999999</v>
      </c>
      <c r="W23" s="78">
        <f t="shared" si="3"/>
        <v>3734.7726562500002</v>
      </c>
      <c r="X23" s="78">
        <v>0</v>
      </c>
      <c r="Y23" s="79">
        <f t="shared" si="4"/>
        <v>3734.7726562500002</v>
      </c>
      <c r="Z23" s="42"/>
    </row>
    <row r="24" spans="2:26" s="71" customFormat="1" ht="45" customHeight="1" x14ac:dyDescent="0.3">
      <c r="B24" s="41" t="s">
        <v>141</v>
      </c>
      <c r="C24" s="86"/>
      <c r="D24" s="73"/>
      <c r="E24" s="74">
        <v>1100</v>
      </c>
      <c r="F24" s="74">
        <v>1000</v>
      </c>
      <c r="G24" s="75">
        <v>273.95</v>
      </c>
      <c r="H24" s="76">
        <v>15</v>
      </c>
      <c r="I24" s="77">
        <f t="shared" si="0"/>
        <v>4109.25</v>
      </c>
      <c r="J24" s="78">
        <v>0</v>
      </c>
      <c r="K24" s="78">
        <v>0</v>
      </c>
      <c r="L24" s="82">
        <v>500</v>
      </c>
      <c r="M24" s="82">
        <v>0</v>
      </c>
      <c r="N24" s="83">
        <v>0</v>
      </c>
      <c r="O24" s="78">
        <f t="shared" si="1"/>
        <v>4609.25</v>
      </c>
      <c r="P24" s="78">
        <v>325.68</v>
      </c>
      <c r="Q24" s="78">
        <f t="shared" si="6"/>
        <v>48.797343750000003</v>
      </c>
      <c r="R24" s="78">
        <v>0</v>
      </c>
      <c r="S24" s="78">
        <v>0</v>
      </c>
      <c r="T24" s="78">
        <v>0</v>
      </c>
      <c r="U24" s="78">
        <v>0</v>
      </c>
      <c r="V24" s="78">
        <f t="shared" si="2"/>
        <v>374.47734374999999</v>
      </c>
      <c r="W24" s="78">
        <f t="shared" si="3"/>
        <v>4234.7726562500002</v>
      </c>
      <c r="X24" s="78"/>
      <c r="Y24" s="79">
        <f t="shared" si="4"/>
        <v>4234.7726562500002</v>
      </c>
      <c r="Z24" s="42"/>
    </row>
    <row r="25" spans="2:26" s="71" customFormat="1" ht="45" customHeight="1" x14ac:dyDescent="0.3">
      <c r="B25" s="41" t="s">
        <v>141</v>
      </c>
      <c r="C25" s="86"/>
      <c r="D25" s="73"/>
      <c r="E25" s="74">
        <v>1100</v>
      </c>
      <c r="F25" s="74">
        <v>1000</v>
      </c>
      <c r="G25" s="75">
        <v>273.95</v>
      </c>
      <c r="H25" s="76">
        <v>15</v>
      </c>
      <c r="I25" s="77">
        <f t="shared" si="0"/>
        <v>4109.25</v>
      </c>
      <c r="J25" s="78">
        <v>0</v>
      </c>
      <c r="K25" s="78">
        <v>0</v>
      </c>
      <c r="L25" s="78"/>
      <c r="M25" s="78">
        <v>0</v>
      </c>
      <c r="N25" s="78">
        <v>0</v>
      </c>
      <c r="O25" s="78">
        <f t="shared" si="1"/>
        <v>4109.25</v>
      </c>
      <c r="P25" s="78">
        <v>325.68</v>
      </c>
      <c r="Q25" s="78">
        <f t="shared" si="6"/>
        <v>48.797343750000003</v>
      </c>
      <c r="R25" s="78">
        <v>0</v>
      </c>
      <c r="S25" s="78">
        <v>0</v>
      </c>
      <c r="T25" s="78">
        <v>0</v>
      </c>
      <c r="U25" s="78">
        <v>0</v>
      </c>
      <c r="V25" s="78">
        <f t="shared" si="2"/>
        <v>374.47734374999999</v>
      </c>
      <c r="W25" s="78">
        <f t="shared" si="3"/>
        <v>3734.7726562500002</v>
      </c>
      <c r="X25" s="78">
        <v>0</v>
      </c>
      <c r="Y25" s="79">
        <f t="shared" si="4"/>
        <v>3734.7726562500002</v>
      </c>
      <c r="Z25" s="42"/>
    </row>
    <row r="26" spans="2:26" s="71" customFormat="1" ht="45" customHeight="1" x14ac:dyDescent="0.3">
      <c r="B26" s="41" t="s">
        <v>141</v>
      </c>
      <c r="C26" s="85"/>
      <c r="D26" s="73"/>
      <c r="E26" s="74">
        <v>1100</v>
      </c>
      <c r="F26" s="74">
        <v>1000</v>
      </c>
      <c r="G26" s="75">
        <v>273.95</v>
      </c>
      <c r="H26" s="76">
        <v>0</v>
      </c>
      <c r="I26" s="77">
        <f t="shared" si="0"/>
        <v>0</v>
      </c>
      <c r="J26" s="78">
        <v>0</v>
      </c>
      <c r="K26" s="78">
        <v>0</v>
      </c>
      <c r="L26" s="78"/>
      <c r="M26" s="78">
        <v>0</v>
      </c>
      <c r="N26" s="78">
        <v>0</v>
      </c>
      <c r="O26" s="78">
        <f t="shared" si="1"/>
        <v>0</v>
      </c>
      <c r="P26" s="78"/>
      <c r="Q26" s="78">
        <f t="shared" si="6"/>
        <v>0</v>
      </c>
      <c r="R26" s="78">
        <v>0</v>
      </c>
      <c r="S26" s="78">
        <v>0</v>
      </c>
      <c r="T26" s="78">
        <v>0</v>
      </c>
      <c r="U26" s="78">
        <v>0</v>
      </c>
      <c r="V26" s="78">
        <f t="shared" si="2"/>
        <v>0</v>
      </c>
      <c r="W26" s="78">
        <f t="shared" si="3"/>
        <v>0</v>
      </c>
      <c r="X26" s="78">
        <v>0</v>
      </c>
      <c r="Y26" s="79">
        <f t="shared" si="4"/>
        <v>0</v>
      </c>
      <c r="Z26" s="42"/>
    </row>
    <row r="27" spans="2:26" s="71" customFormat="1" ht="45" customHeight="1" x14ac:dyDescent="0.3">
      <c r="B27" s="41" t="s">
        <v>141</v>
      </c>
      <c r="C27" s="85"/>
      <c r="D27" s="73"/>
      <c r="E27" s="74">
        <v>1100</v>
      </c>
      <c r="F27" s="74">
        <v>1000</v>
      </c>
      <c r="G27" s="75">
        <v>273.95</v>
      </c>
      <c r="H27" s="76"/>
      <c r="I27" s="77">
        <f t="shared" si="0"/>
        <v>0</v>
      </c>
      <c r="J27" s="78">
        <v>0</v>
      </c>
      <c r="K27" s="78">
        <v>0</v>
      </c>
      <c r="L27" s="78"/>
      <c r="M27" s="78">
        <v>0</v>
      </c>
      <c r="N27" s="78">
        <v>0</v>
      </c>
      <c r="O27" s="78">
        <f t="shared" si="1"/>
        <v>0</v>
      </c>
      <c r="P27" s="78"/>
      <c r="Q27" s="78">
        <f t="shared" si="6"/>
        <v>0</v>
      </c>
      <c r="R27" s="78">
        <v>0</v>
      </c>
      <c r="S27" s="78">
        <v>0</v>
      </c>
      <c r="T27" s="78">
        <v>0</v>
      </c>
      <c r="U27" s="78">
        <v>0</v>
      </c>
      <c r="V27" s="78">
        <f t="shared" si="2"/>
        <v>0</v>
      </c>
      <c r="W27" s="78">
        <f t="shared" si="3"/>
        <v>0</v>
      </c>
      <c r="X27" s="78"/>
      <c r="Y27" s="79">
        <f t="shared" si="4"/>
        <v>0</v>
      </c>
      <c r="Z27" s="42"/>
    </row>
    <row r="28" spans="2:26" s="71" customFormat="1" ht="45" customHeight="1" x14ac:dyDescent="0.3">
      <c r="B28" s="41" t="s">
        <v>141</v>
      </c>
      <c r="C28" s="85"/>
      <c r="D28" s="73"/>
      <c r="E28" s="74">
        <v>1100</v>
      </c>
      <c r="F28" s="74">
        <v>1000</v>
      </c>
      <c r="G28" s="75">
        <v>273.95</v>
      </c>
      <c r="H28" s="76">
        <v>0</v>
      </c>
      <c r="I28" s="77">
        <f t="shared" si="0"/>
        <v>0</v>
      </c>
      <c r="J28" s="78">
        <v>0</v>
      </c>
      <c r="K28" s="78">
        <v>0</v>
      </c>
      <c r="L28" s="78"/>
      <c r="M28" s="78">
        <v>0</v>
      </c>
      <c r="N28" s="78">
        <v>0</v>
      </c>
      <c r="O28" s="78">
        <f t="shared" si="1"/>
        <v>0</v>
      </c>
      <c r="P28" s="78">
        <v>0</v>
      </c>
      <c r="Q28" s="78">
        <f t="shared" si="6"/>
        <v>0</v>
      </c>
      <c r="R28" s="78">
        <v>0</v>
      </c>
      <c r="S28" s="78">
        <v>0</v>
      </c>
      <c r="T28" s="78">
        <v>0</v>
      </c>
      <c r="U28" s="78">
        <v>0</v>
      </c>
      <c r="V28" s="78">
        <f t="shared" si="2"/>
        <v>0</v>
      </c>
      <c r="W28" s="78">
        <f t="shared" si="3"/>
        <v>0</v>
      </c>
      <c r="X28" s="78">
        <v>0</v>
      </c>
      <c r="Y28" s="79">
        <f t="shared" si="4"/>
        <v>0</v>
      </c>
      <c r="Z28" s="42"/>
    </row>
    <row r="29" spans="2:26" s="71" customFormat="1" ht="45" customHeight="1" x14ac:dyDescent="0.3">
      <c r="B29" s="41" t="s">
        <v>141</v>
      </c>
      <c r="C29" s="85"/>
      <c r="D29" s="73"/>
      <c r="E29" s="74">
        <v>1100</v>
      </c>
      <c r="F29" s="74">
        <v>1000</v>
      </c>
      <c r="G29" s="75">
        <v>273.95</v>
      </c>
      <c r="H29" s="76"/>
      <c r="I29" s="77">
        <f t="shared" si="0"/>
        <v>0</v>
      </c>
      <c r="J29" s="78">
        <v>0</v>
      </c>
      <c r="K29" s="78">
        <v>0</v>
      </c>
      <c r="L29" s="78"/>
      <c r="M29" s="78">
        <v>0</v>
      </c>
      <c r="N29" s="78">
        <v>0</v>
      </c>
      <c r="O29" s="78">
        <f t="shared" si="1"/>
        <v>0</v>
      </c>
      <c r="P29" s="78"/>
      <c r="Q29" s="78">
        <f t="shared" si="6"/>
        <v>0</v>
      </c>
      <c r="R29" s="78">
        <v>0</v>
      </c>
      <c r="S29" s="78">
        <v>0</v>
      </c>
      <c r="T29" s="78">
        <v>0</v>
      </c>
      <c r="U29" s="78">
        <v>0</v>
      </c>
      <c r="V29" s="78">
        <f t="shared" si="2"/>
        <v>0</v>
      </c>
      <c r="W29" s="78">
        <f t="shared" si="3"/>
        <v>0</v>
      </c>
      <c r="X29" s="78">
        <v>0</v>
      </c>
      <c r="Y29" s="79">
        <f t="shared" si="4"/>
        <v>0</v>
      </c>
      <c r="Z29" s="42"/>
    </row>
    <row r="30" spans="2:26" s="71" customFormat="1" ht="45" customHeight="1" x14ac:dyDescent="0.3">
      <c r="B30" s="41" t="s">
        <v>141</v>
      </c>
      <c r="C30" s="85"/>
      <c r="D30" s="73"/>
      <c r="E30" s="74">
        <v>1100</v>
      </c>
      <c r="F30" s="74">
        <v>1000</v>
      </c>
      <c r="G30" s="75">
        <v>273.95</v>
      </c>
      <c r="H30" s="76">
        <v>0</v>
      </c>
      <c r="I30" s="77">
        <f t="shared" si="0"/>
        <v>0</v>
      </c>
      <c r="J30" s="78">
        <v>0</v>
      </c>
      <c r="K30" s="78">
        <v>0</v>
      </c>
      <c r="L30" s="78"/>
      <c r="M30" s="78">
        <v>0</v>
      </c>
      <c r="N30" s="78">
        <v>0</v>
      </c>
      <c r="O30" s="78">
        <f t="shared" si="1"/>
        <v>0</v>
      </c>
      <c r="P30" s="78">
        <v>0</v>
      </c>
      <c r="Q30" s="78">
        <f t="shared" si="6"/>
        <v>0</v>
      </c>
      <c r="R30" s="78">
        <v>0</v>
      </c>
      <c r="S30" s="78">
        <v>0</v>
      </c>
      <c r="T30" s="78">
        <v>0</v>
      </c>
      <c r="U30" s="78">
        <v>0</v>
      </c>
      <c r="V30" s="78">
        <f t="shared" si="2"/>
        <v>0</v>
      </c>
      <c r="W30" s="78">
        <f t="shared" si="3"/>
        <v>0</v>
      </c>
      <c r="X30" s="78">
        <v>0</v>
      </c>
      <c r="Y30" s="79">
        <f t="shared" si="4"/>
        <v>0</v>
      </c>
      <c r="Z30" s="42"/>
    </row>
    <row r="31" spans="2:26" s="71" customFormat="1" ht="45" customHeight="1" x14ac:dyDescent="0.3">
      <c r="B31" s="40" t="s">
        <v>141</v>
      </c>
      <c r="C31" s="86"/>
      <c r="D31" s="73"/>
      <c r="E31" s="74">
        <v>1100</v>
      </c>
      <c r="F31" s="74">
        <v>1000</v>
      </c>
      <c r="G31" s="75">
        <v>273.95</v>
      </c>
      <c r="H31" s="76">
        <v>15</v>
      </c>
      <c r="I31" s="77">
        <f t="shared" si="0"/>
        <v>4109.25</v>
      </c>
      <c r="J31" s="78">
        <v>0</v>
      </c>
      <c r="K31" s="78">
        <v>0</v>
      </c>
      <c r="L31" s="83"/>
      <c r="M31" s="83">
        <v>0</v>
      </c>
      <c r="N31" s="83">
        <v>0</v>
      </c>
      <c r="O31" s="78">
        <f t="shared" si="1"/>
        <v>4109.25</v>
      </c>
      <c r="P31" s="78">
        <v>325.68</v>
      </c>
      <c r="Q31" s="78">
        <f t="shared" si="6"/>
        <v>48.797343750000003</v>
      </c>
      <c r="R31" s="78"/>
      <c r="S31" s="78">
        <v>0</v>
      </c>
      <c r="T31" s="78">
        <v>0</v>
      </c>
      <c r="U31" s="78">
        <v>0</v>
      </c>
      <c r="V31" s="78">
        <f t="shared" si="2"/>
        <v>374.47734374999999</v>
      </c>
      <c r="W31" s="78">
        <f t="shared" si="3"/>
        <v>3734.7726562500002</v>
      </c>
      <c r="X31" s="78">
        <v>0</v>
      </c>
      <c r="Y31" s="79">
        <f t="shared" si="4"/>
        <v>3734.7726562500002</v>
      </c>
      <c r="Z31" s="42"/>
    </row>
    <row r="32" spans="2:26" s="71" customFormat="1" ht="45" customHeight="1" x14ac:dyDescent="0.3">
      <c r="B32" s="41" t="s">
        <v>141</v>
      </c>
      <c r="C32" s="86"/>
      <c r="D32" s="73"/>
      <c r="E32" s="74">
        <v>1100</v>
      </c>
      <c r="F32" s="74">
        <v>1000</v>
      </c>
      <c r="G32" s="75">
        <v>273.95</v>
      </c>
      <c r="H32" s="76">
        <v>15</v>
      </c>
      <c r="I32" s="77">
        <f t="shared" si="0"/>
        <v>4109.25</v>
      </c>
      <c r="J32" s="78">
        <v>0</v>
      </c>
      <c r="K32" s="78">
        <v>0</v>
      </c>
      <c r="L32" s="83">
        <v>500</v>
      </c>
      <c r="M32" s="83">
        <v>0</v>
      </c>
      <c r="N32" s="83">
        <v>0</v>
      </c>
      <c r="O32" s="78">
        <f t="shared" si="1"/>
        <v>4609.25</v>
      </c>
      <c r="P32" s="78">
        <v>325.68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f t="shared" si="2"/>
        <v>325.68</v>
      </c>
      <c r="W32" s="78">
        <f t="shared" si="3"/>
        <v>4283.57</v>
      </c>
      <c r="X32" s="78">
        <v>0</v>
      </c>
      <c r="Y32" s="79">
        <f t="shared" si="4"/>
        <v>4283.57</v>
      </c>
      <c r="Z32" s="42"/>
    </row>
    <row r="33" spans="2:26" s="71" customFormat="1" ht="45" customHeight="1" x14ac:dyDescent="0.3">
      <c r="B33" s="41" t="s">
        <v>141</v>
      </c>
      <c r="C33" s="85"/>
      <c r="D33" s="73"/>
      <c r="E33" s="74">
        <v>1100</v>
      </c>
      <c r="F33" s="74">
        <v>1000</v>
      </c>
      <c r="G33" s="75">
        <v>273.95</v>
      </c>
      <c r="H33" s="81"/>
      <c r="I33" s="77">
        <f t="shared" si="0"/>
        <v>0</v>
      </c>
      <c r="J33" s="78">
        <v>0</v>
      </c>
      <c r="K33" s="78">
        <v>0</v>
      </c>
      <c r="L33" s="83"/>
      <c r="M33" s="83">
        <v>0</v>
      </c>
      <c r="N33" s="83">
        <v>0</v>
      </c>
      <c r="O33" s="78">
        <f t="shared" si="1"/>
        <v>0</v>
      </c>
      <c r="P33" s="78"/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f t="shared" si="2"/>
        <v>0</v>
      </c>
      <c r="W33" s="78">
        <f t="shared" si="3"/>
        <v>0</v>
      </c>
      <c r="X33" s="78">
        <v>0</v>
      </c>
      <c r="Y33" s="79">
        <f t="shared" si="4"/>
        <v>0</v>
      </c>
      <c r="Z33" s="42"/>
    </row>
    <row r="34" spans="2:26" s="71" customFormat="1" ht="45" customHeight="1" x14ac:dyDescent="0.3">
      <c r="B34" s="41" t="s">
        <v>141</v>
      </c>
      <c r="C34" s="85"/>
      <c r="D34" s="80"/>
      <c r="E34" s="74">
        <v>1100</v>
      </c>
      <c r="F34" s="74">
        <v>1000</v>
      </c>
      <c r="G34" s="75">
        <v>273.95</v>
      </c>
      <c r="H34" s="81">
        <v>0</v>
      </c>
      <c r="I34" s="75">
        <f t="shared" si="0"/>
        <v>0</v>
      </c>
      <c r="J34" s="78">
        <v>0</v>
      </c>
      <c r="K34" s="78">
        <v>0</v>
      </c>
      <c r="L34" s="83">
        <v>0</v>
      </c>
      <c r="M34" s="83">
        <v>0</v>
      </c>
      <c r="N34" s="83">
        <v>0</v>
      </c>
      <c r="O34" s="78">
        <f t="shared" si="1"/>
        <v>0</v>
      </c>
      <c r="P34" s="78">
        <v>0</v>
      </c>
      <c r="Q34" s="78">
        <f>I34*1.1875%</f>
        <v>0</v>
      </c>
      <c r="R34" s="78">
        <v>0</v>
      </c>
      <c r="S34" s="79">
        <v>0</v>
      </c>
      <c r="T34" s="79">
        <v>0</v>
      </c>
      <c r="U34" s="79">
        <v>0</v>
      </c>
      <c r="V34" s="78">
        <f t="shared" si="2"/>
        <v>0</v>
      </c>
      <c r="W34" s="79">
        <f t="shared" si="3"/>
        <v>0</v>
      </c>
      <c r="X34" s="79">
        <v>0</v>
      </c>
      <c r="Y34" s="79">
        <f t="shared" si="4"/>
        <v>0</v>
      </c>
      <c r="Z34" s="43"/>
    </row>
    <row r="35" spans="2:26" s="71" customFormat="1" ht="45" customHeight="1" x14ac:dyDescent="0.3">
      <c r="B35" s="41" t="s">
        <v>141</v>
      </c>
      <c r="C35" s="85"/>
      <c r="D35" s="80"/>
      <c r="E35" s="74">
        <v>1100</v>
      </c>
      <c r="F35" s="74">
        <v>1000</v>
      </c>
      <c r="G35" s="75">
        <v>273.95</v>
      </c>
      <c r="H35" s="81"/>
      <c r="I35" s="75">
        <f t="shared" si="0"/>
        <v>0</v>
      </c>
      <c r="J35" s="78">
        <v>0</v>
      </c>
      <c r="K35" s="78">
        <v>0</v>
      </c>
      <c r="L35" s="83">
        <v>0</v>
      </c>
      <c r="M35" s="83">
        <v>0</v>
      </c>
      <c r="N35" s="83">
        <v>0</v>
      </c>
      <c r="O35" s="78">
        <f t="shared" si="1"/>
        <v>0</v>
      </c>
      <c r="P35" s="78"/>
      <c r="Q35" s="78">
        <v>0</v>
      </c>
      <c r="R35" s="78">
        <v>0</v>
      </c>
      <c r="S35" s="79">
        <v>0</v>
      </c>
      <c r="T35" s="79">
        <v>0</v>
      </c>
      <c r="U35" s="79">
        <v>0</v>
      </c>
      <c r="V35" s="78">
        <f t="shared" si="2"/>
        <v>0</v>
      </c>
      <c r="W35" s="79">
        <f t="shared" si="3"/>
        <v>0</v>
      </c>
      <c r="X35" s="79">
        <v>0</v>
      </c>
      <c r="Y35" s="79">
        <f t="shared" si="4"/>
        <v>0</v>
      </c>
      <c r="Z35" s="43"/>
    </row>
    <row r="36" spans="2:26" s="71" customFormat="1" ht="45" customHeight="1" x14ac:dyDescent="0.3">
      <c r="B36" s="41" t="s">
        <v>141</v>
      </c>
      <c r="C36" s="86"/>
      <c r="D36" s="80"/>
      <c r="E36" s="74">
        <v>1100</v>
      </c>
      <c r="F36" s="74">
        <v>1000</v>
      </c>
      <c r="G36" s="75">
        <v>273.95</v>
      </c>
      <c r="H36" s="81">
        <v>15</v>
      </c>
      <c r="I36" s="75">
        <f t="shared" si="0"/>
        <v>4109.25</v>
      </c>
      <c r="J36" s="78">
        <v>0</v>
      </c>
      <c r="K36" s="78">
        <v>0</v>
      </c>
      <c r="L36" s="83">
        <v>500</v>
      </c>
      <c r="M36" s="83">
        <v>0</v>
      </c>
      <c r="N36" s="83">
        <v>0</v>
      </c>
      <c r="O36" s="78">
        <f t="shared" si="1"/>
        <v>4609.25</v>
      </c>
      <c r="P36" s="78">
        <v>325.68</v>
      </c>
      <c r="Q36" s="78">
        <f t="shared" ref="Q36:Q41" si="7">I36*1.1875%</f>
        <v>48.797343750000003</v>
      </c>
      <c r="R36" s="78">
        <v>0</v>
      </c>
      <c r="S36" s="79">
        <v>0</v>
      </c>
      <c r="T36" s="79">
        <v>0</v>
      </c>
      <c r="U36" s="79">
        <v>0</v>
      </c>
      <c r="V36" s="78">
        <f t="shared" si="2"/>
        <v>374.47734374999999</v>
      </c>
      <c r="W36" s="79">
        <f t="shared" si="3"/>
        <v>4234.7726562500002</v>
      </c>
      <c r="X36" s="79">
        <v>0</v>
      </c>
      <c r="Y36" s="79">
        <f t="shared" si="4"/>
        <v>4234.7726562500002</v>
      </c>
      <c r="Z36" s="43"/>
    </row>
    <row r="37" spans="2:26" s="71" customFormat="1" ht="45" customHeight="1" x14ac:dyDescent="0.3">
      <c r="B37" s="41" t="s">
        <v>141</v>
      </c>
      <c r="C37" s="85"/>
      <c r="D37" s="80"/>
      <c r="E37" s="74">
        <v>1100</v>
      </c>
      <c r="F37" s="74">
        <v>1000</v>
      </c>
      <c r="G37" s="75">
        <v>273.95</v>
      </c>
      <c r="H37" s="81">
        <v>0</v>
      </c>
      <c r="I37" s="75">
        <f t="shared" si="0"/>
        <v>0</v>
      </c>
      <c r="J37" s="78">
        <v>0</v>
      </c>
      <c r="K37" s="78">
        <v>0</v>
      </c>
      <c r="L37" s="83">
        <v>0</v>
      </c>
      <c r="M37" s="83">
        <v>0</v>
      </c>
      <c r="N37" s="83">
        <v>0</v>
      </c>
      <c r="O37" s="78">
        <f t="shared" si="1"/>
        <v>0</v>
      </c>
      <c r="P37" s="78">
        <v>0</v>
      </c>
      <c r="Q37" s="78">
        <f t="shared" si="7"/>
        <v>0</v>
      </c>
      <c r="R37" s="78">
        <v>0</v>
      </c>
      <c r="S37" s="79">
        <v>0</v>
      </c>
      <c r="T37" s="79">
        <v>0</v>
      </c>
      <c r="U37" s="79">
        <v>0</v>
      </c>
      <c r="V37" s="78">
        <f t="shared" si="2"/>
        <v>0</v>
      </c>
      <c r="W37" s="79">
        <f t="shared" si="3"/>
        <v>0</v>
      </c>
      <c r="X37" s="79">
        <v>0</v>
      </c>
      <c r="Y37" s="79">
        <f t="shared" si="4"/>
        <v>0</v>
      </c>
      <c r="Z37" s="43"/>
    </row>
    <row r="38" spans="2:26" s="71" customFormat="1" ht="45" customHeight="1" x14ac:dyDescent="0.3">
      <c r="B38" s="41" t="s">
        <v>141</v>
      </c>
      <c r="C38" s="86"/>
      <c r="D38" s="80"/>
      <c r="E38" s="74">
        <v>1100</v>
      </c>
      <c r="F38" s="74">
        <v>1000</v>
      </c>
      <c r="G38" s="75">
        <v>273.95</v>
      </c>
      <c r="H38" s="81">
        <v>15</v>
      </c>
      <c r="I38" s="75">
        <f t="shared" si="0"/>
        <v>4109.25</v>
      </c>
      <c r="J38" s="78">
        <v>0</v>
      </c>
      <c r="K38" s="78">
        <v>0</v>
      </c>
      <c r="L38" s="83">
        <v>500</v>
      </c>
      <c r="M38" s="83">
        <v>0</v>
      </c>
      <c r="N38" s="83">
        <v>0</v>
      </c>
      <c r="O38" s="78">
        <f t="shared" si="1"/>
        <v>4609.25</v>
      </c>
      <c r="P38" s="78">
        <v>325.68</v>
      </c>
      <c r="Q38" s="78">
        <f t="shared" si="7"/>
        <v>48.797343750000003</v>
      </c>
      <c r="R38" s="78">
        <v>0</v>
      </c>
      <c r="S38" s="79">
        <v>0</v>
      </c>
      <c r="T38" s="79">
        <v>0</v>
      </c>
      <c r="U38" s="79">
        <v>0</v>
      </c>
      <c r="V38" s="78">
        <f t="shared" si="2"/>
        <v>374.47734374999999</v>
      </c>
      <c r="W38" s="79">
        <f t="shared" si="3"/>
        <v>4234.7726562500002</v>
      </c>
      <c r="X38" s="79">
        <v>0</v>
      </c>
      <c r="Y38" s="79">
        <f t="shared" si="4"/>
        <v>4234.7726562500002</v>
      </c>
      <c r="Z38" s="43"/>
    </row>
    <row r="39" spans="2:26" s="71" customFormat="1" ht="45" customHeight="1" x14ac:dyDescent="0.3">
      <c r="B39" s="41" t="s">
        <v>141</v>
      </c>
      <c r="C39" s="86"/>
      <c r="D39" s="80"/>
      <c r="E39" s="74">
        <v>1100</v>
      </c>
      <c r="F39" s="74">
        <v>1000</v>
      </c>
      <c r="G39" s="75">
        <v>273.95</v>
      </c>
      <c r="H39" s="81">
        <v>15</v>
      </c>
      <c r="I39" s="75">
        <f t="shared" si="0"/>
        <v>4109.25</v>
      </c>
      <c r="J39" s="78">
        <v>0</v>
      </c>
      <c r="K39" s="78">
        <v>0</v>
      </c>
      <c r="L39" s="83">
        <v>0</v>
      </c>
      <c r="M39" s="83">
        <v>0</v>
      </c>
      <c r="N39" s="83">
        <v>0</v>
      </c>
      <c r="O39" s="78">
        <f t="shared" si="1"/>
        <v>4109.25</v>
      </c>
      <c r="P39" s="78">
        <v>325.68</v>
      </c>
      <c r="Q39" s="78">
        <f t="shared" si="7"/>
        <v>48.797343750000003</v>
      </c>
      <c r="R39" s="78">
        <v>0</v>
      </c>
      <c r="S39" s="79">
        <v>0</v>
      </c>
      <c r="T39" s="79">
        <v>0</v>
      </c>
      <c r="U39" s="79">
        <v>0</v>
      </c>
      <c r="V39" s="78">
        <f t="shared" si="2"/>
        <v>374.47734374999999</v>
      </c>
      <c r="W39" s="79">
        <f t="shared" si="3"/>
        <v>3734.7726562500002</v>
      </c>
      <c r="X39" s="79">
        <v>0</v>
      </c>
      <c r="Y39" s="79">
        <f t="shared" si="4"/>
        <v>3734.7726562500002</v>
      </c>
      <c r="Z39" s="43"/>
    </row>
    <row r="40" spans="2:26" s="71" customFormat="1" ht="45" customHeight="1" x14ac:dyDescent="0.3">
      <c r="B40" s="40" t="s">
        <v>141</v>
      </c>
      <c r="C40" s="86"/>
      <c r="D40" s="73"/>
      <c r="E40" s="74">
        <v>1100</v>
      </c>
      <c r="F40" s="74">
        <v>1000</v>
      </c>
      <c r="G40" s="75">
        <v>273.95</v>
      </c>
      <c r="H40" s="76">
        <v>15</v>
      </c>
      <c r="I40" s="77">
        <f t="shared" si="0"/>
        <v>4109.25</v>
      </c>
      <c r="J40" s="78">
        <v>0</v>
      </c>
      <c r="K40" s="78">
        <v>0</v>
      </c>
      <c r="L40" s="82"/>
      <c r="M40" s="82">
        <v>0</v>
      </c>
      <c r="N40" s="82">
        <v>0</v>
      </c>
      <c r="O40" s="78">
        <f t="shared" si="1"/>
        <v>4109.25</v>
      </c>
      <c r="P40" s="78">
        <v>325.68</v>
      </c>
      <c r="Q40" s="78">
        <f t="shared" si="7"/>
        <v>48.797343750000003</v>
      </c>
      <c r="R40" s="78">
        <v>0</v>
      </c>
      <c r="S40" s="78">
        <v>0</v>
      </c>
      <c r="T40" s="78">
        <v>0</v>
      </c>
      <c r="U40" s="78">
        <v>0</v>
      </c>
      <c r="V40" s="78">
        <f t="shared" si="2"/>
        <v>374.47734374999999</v>
      </c>
      <c r="W40" s="78">
        <f t="shared" si="3"/>
        <v>3734.7726562500002</v>
      </c>
      <c r="X40" s="78"/>
      <c r="Y40" s="79">
        <f t="shared" si="4"/>
        <v>3734.7726562500002</v>
      </c>
      <c r="Z40" s="42"/>
    </row>
    <row r="41" spans="2:26" s="71" customFormat="1" ht="45" customHeight="1" x14ac:dyDescent="0.3">
      <c r="B41" s="41" t="s">
        <v>141</v>
      </c>
      <c r="C41" s="86"/>
      <c r="D41" s="73"/>
      <c r="E41" s="74">
        <v>1100</v>
      </c>
      <c r="F41" s="74">
        <v>1000</v>
      </c>
      <c r="G41" s="75">
        <v>273.95</v>
      </c>
      <c r="H41" s="76">
        <v>15</v>
      </c>
      <c r="I41" s="77">
        <f t="shared" si="0"/>
        <v>4109.25</v>
      </c>
      <c r="J41" s="78">
        <v>0</v>
      </c>
      <c r="K41" s="78">
        <v>0</v>
      </c>
      <c r="L41" s="82"/>
      <c r="M41" s="82">
        <v>0</v>
      </c>
      <c r="N41" s="82">
        <v>0</v>
      </c>
      <c r="O41" s="78">
        <f t="shared" si="1"/>
        <v>4109.25</v>
      </c>
      <c r="P41" s="78">
        <v>325.68</v>
      </c>
      <c r="Q41" s="78">
        <f t="shared" si="7"/>
        <v>48.797343750000003</v>
      </c>
      <c r="R41" s="78">
        <v>0</v>
      </c>
      <c r="S41" s="78">
        <v>0</v>
      </c>
      <c r="T41" s="78">
        <v>0</v>
      </c>
      <c r="U41" s="78">
        <v>0</v>
      </c>
      <c r="V41" s="78">
        <f t="shared" si="2"/>
        <v>374.47734374999999</v>
      </c>
      <c r="W41" s="78">
        <f t="shared" si="3"/>
        <v>3734.7726562500002</v>
      </c>
      <c r="X41" s="78"/>
      <c r="Y41" s="79">
        <f t="shared" si="4"/>
        <v>3734.7726562500002</v>
      </c>
      <c r="Z41" s="42"/>
    </row>
    <row r="42" spans="2:26" s="71" customFormat="1" ht="45" customHeight="1" x14ac:dyDescent="0.3">
      <c r="B42" s="41" t="s">
        <v>141</v>
      </c>
      <c r="C42" s="85"/>
      <c r="D42" s="73"/>
      <c r="E42" s="74">
        <v>1100</v>
      </c>
      <c r="F42" s="74">
        <v>1000</v>
      </c>
      <c r="G42" s="75">
        <v>273.95</v>
      </c>
      <c r="H42" s="76"/>
      <c r="I42" s="77">
        <f t="shared" si="0"/>
        <v>0</v>
      </c>
      <c r="J42" s="78">
        <v>0</v>
      </c>
      <c r="K42" s="78">
        <v>0</v>
      </c>
      <c r="L42" s="82"/>
      <c r="M42" s="82">
        <v>0</v>
      </c>
      <c r="N42" s="82">
        <v>0</v>
      </c>
      <c r="O42" s="78">
        <f t="shared" si="1"/>
        <v>0</v>
      </c>
      <c r="P42" s="78"/>
      <c r="Q42" s="78"/>
      <c r="R42" s="78">
        <v>0</v>
      </c>
      <c r="S42" s="78">
        <v>0</v>
      </c>
      <c r="T42" s="78">
        <v>0</v>
      </c>
      <c r="U42" s="78">
        <v>0</v>
      </c>
      <c r="V42" s="78">
        <f t="shared" si="2"/>
        <v>0</v>
      </c>
      <c r="W42" s="78">
        <f t="shared" si="3"/>
        <v>0</v>
      </c>
      <c r="X42" s="78"/>
      <c r="Y42" s="79">
        <f t="shared" si="4"/>
        <v>0</v>
      </c>
      <c r="Z42" s="42"/>
    </row>
    <row r="43" spans="2:26" s="71" customFormat="1" ht="45" customHeight="1" x14ac:dyDescent="0.3">
      <c r="B43" s="41" t="s">
        <v>141</v>
      </c>
      <c r="C43" s="86"/>
      <c r="D43" s="73"/>
      <c r="E43" s="74">
        <v>1100</v>
      </c>
      <c r="F43" s="74">
        <v>1000</v>
      </c>
      <c r="G43" s="75">
        <v>273.95</v>
      </c>
      <c r="H43" s="76">
        <v>15</v>
      </c>
      <c r="I43" s="77">
        <f t="shared" si="0"/>
        <v>4109.25</v>
      </c>
      <c r="J43" s="78">
        <v>0</v>
      </c>
      <c r="K43" s="78">
        <v>0</v>
      </c>
      <c r="L43" s="82"/>
      <c r="M43" s="82">
        <v>0</v>
      </c>
      <c r="N43" s="82">
        <v>0</v>
      </c>
      <c r="O43" s="78">
        <f t="shared" si="1"/>
        <v>4109.25</v>
      </c>
      <c r="P43" s="78">
        <v>325.68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f t="shared" si="2"/>
        <v>325.68</v>
      </c>
      <c r="W43" s="78">
        <f t="shared" si="3"/>
        <v>3783.57</v>
      </c>
      <c r="X43" s="78"/>
      <c r="Y43" s="79">
        <f t="shared" si="4"/>
        <v>3783.57</v>
      </c>
      <c r="Z43" s="42"/>
    </row>
    <row r="44" spans="2:26" s="71" customFormat="1" ht="45" customHeight="1" thickBot="1" x14ac:dyDescent="0.35">
      <c r="B44" s="41" t="s">
        <v>141</v>
      </c>
      <c r="C44" s="85"/>
      <c r="D44" s="73"/>
      <c r="E44" s="74">
        <v>1100</v>
      </c>
      <c r="F44" s="74">
        <v>1000</v>
      </c>
      <c r="G44" s="75">
        <v>273.95</v>
      </c>
      <c r="H44" s="76"/>
      <c r="I44" s="77">
        <f t="shared" si="0"/>
        <v>0</v>
      </c>
      <c r="J44" s="78">
        <v>0</v>
      </c>
      <c r="K44" s="78">
        <v>0</v>
      </c>
      <c r="L44" s="82"/>
      <c r="M44" s="82">
        <v>0</v>
      </c>
      <c r="N44" s="82">
        <v>0</v>
      </c>
      <c r="O44" s="78">
        <f t="shared" si="1"/>
        <v>0</v>
      </c>
      <c r="P44" s="78"/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f t="shared" si="2"/>
        <v>0</v>
      </c>
      <c r="W44" s="78">
        <f t="shared" si="3"/>
        <v>0</v>
      </c>
      <c r="X44" s="78"/>
      <c r="Y44" s="79">
        <f t="shared" si="4"/>
        <v>0</v>
      </c>
      <c r="Z44" s="42"/>
    </row>
    <row r="45" spans="2:26" s="71" customFormat="1" ht="65.099999999999994" customHeight="1" thickBot="1" x14ac:dyDescent="0.35">
      <c r="C45" s="44"/>
      <c r="D45" s="44"/>
      <c r="E45" s="44"/>
      <c r="F45" s="44"/>
      <c r="G45" s="44"/>
      <c r="H45" s="44"/>
      <c r="I45" s="257" t="s">
        <v>472</v>
      </c>
      <c r="J45" s="49" t="s">
        <v>473</v>
      </c>
      <c r="K45" s="49" t="s">
        <v>474</v>
      </c>
      <c r="L45" s="49" t="s">
        <v>475</v>
      </c>
      <c r="M45" s="49" t="s">
        <v>476</v>
      </c>
      <c r="N45" s="49" t="s">
        <v>477</v>
      </c>
      <c r="O45" s="252" t="s">
        <v>8</v>
      </c>
      <c r="P45" s="45" t="s">
        <v>9</v>
      </c>
      <c r="Q45" s="259" t="s">
        <v>10</v>
      </c>
      <c r="R45" s="45" t="s">
        <v>478</v>
      </c>
      <c r="S45" s="45" t="s">
        <v>479</v>
      </c>
      <c r="T45" s="45" t="s">
        <v>480</v>
      </c>
      <c r="U45" s="45" t="s">
        <v>481</v>
      </c>
      <c r="V45" s="267" t="s">
        <v>8</v>
      </c>
      <c r="W45" s="54" t="s">
        <v>8</v>
      </c>
      <c r="X45" s="55" t="s">
        <v>482</v>
      </c>
      <c r="Y45" s="70" t="s">
        <v>483</v>
      </c>
      <c r="Z45" s="44"/>
    </row>
    <row r="46" spans="2:26" ht="31.8" thickBot="1" x14ac:dyDescent="0.35">
      <c r="C46" s="72"/>
      <c r="D46" s="72"/>
      <c r="E46" s="72"/>
      <c r="F46" s="72"/>
      <c r="G46" s="72"/>
      <c r="H46" s="72"/>
      <c r="I46" s="264"/>
      <c r="J46" s="62" t="s">
        <v>486</v>
      </c>
      <c r="K46" s="62" t="s">
        <v>487</v>
      </c>
      <c r="L46" s="62" t="s">
        <v>488</v>
      </c>
      <c r="M46" s="62" t="s">
        <v>489</v>
      </c>
      <c r="N46" s="62" t="s">
        <v>490</v>
      </c>
      <c r="O46" s="265"/>
      <c r="P46" s="63"/>
      <c r="Q46" s="266"/>
      <c r="R46" s="64" t="s">
        <v>473</v>
      </c>
      <c r="S46" s="64" t="s">
        <v>491</v>
      </c>
      <c r="T46" s="64" t="s">
        <v>492</v>
      </c>
      <c r="U46" s="64" t="s">
        <v>493</v>
      </c>
      <c r="V46" s="268"/>
      <c r="W46" s="65" t="s">
        <v>494</v>
      </c>
      <c r="X46" s="66" t="s">
        <v>495</v>
      </c>
      <c r="Y46" s="70" t="s">
        <v>496</v>
      </c>
      <c r="Z46" s="72"/>
    </row>
    <row r="47" spans="2:26" ht="32.25" customHeight="1" thickBot="1" x14ac:dyDescent="0.35">
      <c r="C47" s="60"/>
      <c r="D47" s="72"/>
      <c r="E47" s="72"/>
      <c r="F47" s="72"/>
      <c r="G47" s="72"/>
      <c r="H47" s="72"/>
      <c r="I47" s="67">
        <f>SUM(I7:I44)</f>
        <v>111626.85</v>
      </c>
      <c r="J47" s="68">
        <f t="shared" ref="J47:Y47" si="8">SUM(J7:J44)</f>
        <v>0</v>
      </c>
      <c r="K47" s="68">
        <f t="shared" si="8"/>
        <v>0</v>
      </c>
      <c r="L47" s="68">
        <f t="shared" si="8"/>
        <v>4500</v>
      </c>
      <c r="M47" s="68">
        <f t="shared" si="8"/>
        <v>0</v>
      </c>
      <c r="N47" s="68">
        <f t="shared" si="8"/>
        <v>10.53</v>
      </c>
      <c r="O47" s="68">
        <f t="shared" si="8"/>
        <v>116137.38</v>
      </c>
      <c r="P47" s="68">
        <f t="shared" si="8"/>
        <v>10191.424104000003</v>
      </c>
      <c r="Q47" s="68">
        <f t="shared" si="8"/>
        <v>1081.5779687499999</v>
      </c>
      <c r="R47" s="68">
        <f t="shared" si="8"/>
        <v>0</v>
      </c>
      <c r="S47" s="68">
        <f t="shared" si="8"/>
        <v>0</v>
      </c>
      <c r="T47" s="68">
        <f t="shared" si="8"/>
        <v>0</v>
      </c>
      <c r="U47" s="68">
        <f t="shared" si="8"/>
        <v>0</v>
      </c>
      <c r="V47" s="68">
        <f t="shared" si="8"/>
        <v>11273.002072750003</v>
      </c>
      <c r="W47" s="68">
        <f t="shared" si="8"/>
        <v>104864.37792725004</v>
      </c>
      <c r="X47" s="68">
        <f t="shared" si="8"/>
        <v>0</v>
      </c>
      <c r="Y47" s="69">
        <f t="shared" si="8"/>
        <v>104864.37792725004</v>
      </c>
      <c r="Z47" s="72"/>
    </row>
  </sheetData>
  <mergeCells count="17">
    <mergeCell ref="B3:B5"/>
    <mergeCell ref="C3:C5"/>
    <mergeCell ref="H4:H5"/>
    <mergeCell ref="D3:D5"/>
    <mergeCell ref="E3:O3"/>
    <mergeCell ref="I45:I46"/>
    <mergeCell ref="O45:O46"/>
    <mergeCell ref="Q45:Q46"/>
    <mergeCell ref="V45:V46"/>
    <mergeCell ref="V4:V5"/>
    <mergeCell ref="Z3:Z5"/>
    <mergeCell ref="E4:E5"/>
    <mergeCell ref="F4:F5"/>
    <mergeCell ref="I4:I5"/>
    <mergeCell ref="O4:O5"/>
    <mergeCell ref="Q4:Q5"/>
    <mergeCell ref="P3:U3"/>
  </mergeCells>
  <pageMargins left="0.70866141732283472" right="0.70866141732283472" top="0.74803149606299213" bottom="0.74803149606299213" header="0.31496062992125984" footer="0.31496062992125984"/>
  <pageSetup scale="40" orientation="landscape" r:id="rId1"/>
  <headerFooter>
    <oddHeader>&amp;CMUNICIPIO DE TECALITLAN JALISCO
PORTAL VICTORIA NO. 9   RFC: MTE871101HLA     TEL: 371 41 801 69
NOMINA GENERAL SEGURIDAD PUBLICA DEL 01 AL 15 DE OCTUBRE DEL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6"/>
  <sheetViews>
    <sheetView tabSelected="1" view="pageLayout" zoomScale="60" zoomScaleNormal="55" zoomScalePageLayoutView="60" workbookViewId="0">
      <selection activeCell="I3" sqref="I3:V3"/>
    </sheetView>
  </sheetViews>
  <sheetFormatPr baseColWidth="10" defaultRowHeight="14.4" x14ac:dyDescent="0.3"/>
  <cols>
    <col min="1" max="1" width="5" customWidth="1"/>
    <col min="2" max="2" width="24" customWidth="1"/>
    <col min="3" max="3" width="30.88671875" customWidth="1"/>
    <col min="4" max="6" width="0" hidden="1" customWidth="1"/>
    <col min="7" max="8" width="14" bestFit="1" customWidth="1"/>
    <col min="9" max="9" width="18.88671875" bestFit="1" customWidth="1"/>
    <col min="10" max="13" width="11.109375" hidden="1" customWidth="1"/>
    <col min="14" max="14" width="11.109375" bestFit="1" customWidth="1"/>
    <col min="15" max="15" width="18.88671875" bestFit="1" customWidth="1"/>
    <col min="16" max="16" width="15.109375" customWidth="1"/>
    <col min="17" max="17" width="14" customWidth="1"/>
    <col min="18" max="19" width="11.109375" hidden="1" customWidth="1"/>
    <col min="20" max="20" width="12.109375" hidden="1" customWidth="1"/>
    <col min="21" max="21" width="11.109375" hidden="1" customWidth="1"/>
    <col min="22" max="22" width="18.109375" customWidth="1"/>
    <col min="23" max="23" width="18.88671875" bestFit="1" customWidth="1"/>
    <col min="24" max="24" width="12.33203125" customWidth="1"/>
    <col min="25" max="25" width="18.109375" customWidth="1"/>
    <col min="26" max="26" width="41.5546875" customWidth="1"/>
  </cols>
  <sheetData>
    <row r="2" spans="1:26" ht="17.399999999999999" x14ac:dyDescent="0.3">
      <c r="I2" s="296" t="s">
        <v>513</v>
      </c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</row>
    <row r="3" spans="1:26" ht="17.399999999999999" x14ac:dyDescent="0.3">
      <c r="I3" s="296" t="s">
        <v>514</v>
      </c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</row>
    <row r="4" spans="1:26" ht="17.399999999999999" x14ac:dyDescent="0.3">
      <c r="I4" s="296" t="s">
        <v>516</v>
      </c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</row>
    <row r="5" spans="1:26" ht="15" thickBot="1" x14ac:dyDescent="0.35"/>
    <row r="6" spans="1:26" ht="41.25" customHeight="1" thickBot="1" x14ac:dyDescent="0.35">
      <c r="A6" s="8"/>
      <c r="B6" s="300" t="s">
        <v>0</v>
      </c>
      <c r="C6" s="297" t="s">
        <v>1</v>
      </c>
      <c r="D6" s="287" t="s">
        <v>466</v>
      </c>
      <c r="E6" s="306" t="s">
        <v>16</v>
      </c>
      <c r="F6" s="307"/>
      <c r="G6" s="307"/>
      <c r="H6" s="307"/>
      <c r="I6" s="307"/>
      <c r="J6" s="307"/>
      <c r="K6" s="307"/>
      <c r="L6" s="307"/>
      <c r="M6" s="307"/>
      <c r="N6" s="307"/>
      <c r="O6" s="308"/>
      <c r="P6" s="261" t="s">
        <v>467</v>
      </c>
      <c r="Q6" s="262"/>
      <c r="R6" s="262"/>
      <c r="S6" s="262"/>
      <c r="T6" s="262"/>
      <c r="U6" s="263"/>
      <c r="V6" s="29"/>
      <c r="W6" s="29"/>
      <c r="X6" s="30"/>
      <c r="Y6" s="31"/>
      <c r="Z6" s="278" t="s">
        <v>14</v>
      </c>
    </row>
    <row r="7" spans="1:26" ht="31.2" x14ac:dyDescent="0.3">
      <c r="A7" s="8"/>
      <c r="B7" s="301"/>
      <c r="C7" s="298"/>
      <c r="D7" s="305"/>
      <c r="E7" s="281" t="s">
        <v>468</v>
      </c>
      <c r="F7" s="281" t="s">
        <v>469</v>
      </c>
      <c r="G7" s="137" t="s">
        <v>470</v>
      </c>
      <c r="H7" s="138" t="s">
        <v>471</v>
      </c>
      <c r="I7" s="283" t="s">
        <v>472</v>
      </c>
      <c r="J7" s="285" t="s">
        <v>499</v>
      </c>
      <c r="K7" s="120" t="s">
        <v>473</v>
      </c>
      <c r="L7" s="120" t="s">
        <v>475</v>
      </c>
      <c r="M7" s="120" t="s">
        <v>476</v>
      </c>
      <c r="N7" s="120" t="s">
        <v>477</v>
      </c>
      <c r="O7" s="287" t="s">
        <v>8</v>
      </c>
      <c r="P7" s="121" t="s">
        <v>500</v>
      </c>
      <c r="Q7" s="292" t="s">
        <v>10</v>
      </c>
      <c r="R7" s="121" t="s">
        <v>478</v>
      </c>
      <c r="S7" s="121" t="s">
        <v>479</v>
      </c>
      <c r="T7" s="121" t="s">
        <v>480</v>
      </c>
      <c r="U7" s="121" t="s">
        <v>481</v>
      </c>
      <c r="V7" s="294" t="s">
        <v>8</v>
      </c>
      <c r="W7" s="32" t="s">
        <v>8</v>
      </c>
      <c r="X7" s="33" t="s">
        <v>482</v>
      </c>
      <c r="Y7" s="34" t="s">
        <v>483</v>
      </c>
      <c r="Z7" s="279"/>
    </row>
    <row r="8" spans="1:26" ht="31.8" thickBot="1" x14ac:dyDescent="0.35">
      <c r="A8" s="8"/>
      <c r="B8" s="302"/>
      <c r="C8" s="299"/>
      <c r="D8" s="288"/>
      <c r="E8" s="282"/>
      <c r="F8" s="282"/>
      <c r="G8" s="139" t="s">
        <v>484</v>
      </c>
      <c r="H8" s="140" t="s">
        <v>485</v>
      </c>
      <c r="I8" s="284"/>
      <c r="J8" s="286"/>
      <c r="K8" s="122" t="s">
        <v>486</v>
      </c>
      <c r="L8" s="122" t="s">
        <v>488</v>
      </c>
      <c r="M8" s="122" t="s">
        <v>497</v>
      </c>
      <c r="N8" s="122" t="s">
        <v>490</v>
      </c>
      <c r="O8" s="288"/>
      <c r="P8" s="123">
        <v>1</v>
      </c>
      <c r="Q8" s="303"/>
      <c r="R8" s="124" t="s">
        <v>473</v>
      </c>
      <c r="S8" s="124" t="s">
        <v>491</v>
      </c>
      <c r="T8" s="124" t="s">
        <v>492</v>
      </c>
      <c r="U8" s="124" t="s">
        <v>493</v>
      </c>
      <c r="V8" s="304"/>
      <c r="W8" s="36" t="s">
        <v>494</v>
      </c>
      <c r="X8" s="35" t="s">
        <v>501</v>
      </c>
      <c r="Y8" s="37" t="s">
        <v>496</v>
      </c>
      <c r="Z8" s="280"/>
    </row>
    <row r="9" spans="1:26" ht="18" customHeight="1" x14ac:dyDescent="0.3">
      <c r="A9" s="8"/>
      <c r="B9" s="119"/>
      <c r="C9" s="8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s="92" customFormat="1" ht="45" customHeight="1" x14ac:dyDescent="0.3">
      <c r="A10" s="131"/>
      <c r="B10" s="141" t="s">
        <v>143</v>
      </c>
      <c r="C10" s="94" t="s">
        <v>153</v>
      </c>
      <c r="D10" s="95"/>
      <c r="E10" s="96"/>
      <c r="F10" s="96"/>
      <c r="G10" s="97">
        <v>348.03</v>
      </c>
      <c r="H10" s="98">
        <v>15</v>
      </c>
      <c r="I10" s="99">
        <f t="shared" ref="I10:I22" si="0">G10*H10</f>
        <v>5220.45</v>
      </c>
      <c r="J10" s="100">
        <v>0</v>
      </c>
      <c r="K10" s="101">
        <v>0</v>
      </c>
      <c r="L10" s="100">
        <v>0</v>
      </c>
      <c r="M10" s="102">
        <v>0</v>
      </c>
      <c r="N10" s="102">
        <v>0</v>
      </c>
      <c r="O10" s="100">
        <f t="shared" ref="O10:O22" si="1">I10+J10+K10+L10+M10+N10</f>
        <v>5220.45</v>
      </c>
      <c r="P10" s="100">
        <v>501.09</v>
      </c>
      <c r="Q10" s="100">
        <f t="shared" ref="Q10:Q19" si="2">I10*1.1875%</f>
        <v>61.992843749999999</v>
      </c>
      <c r="R10" s="100">
        <v>0</v>
      </c>
      <c r="S10" s="100">
        <v>0</v>
      </c>
      <c r="T10" s="100">
        <v>0</v>
      </c>
      <c r="U10" s="100">
        <v>0</v>
      </c>
      <c r="V10" s="100">
        <f t="shared" ref="V10:V22" si="3">P10+Q10+R10+S10+T10+U10</f>
        <v>563.08284374999994</v>
      </c>
      <c r="W10" s="100">
        <f t="shared" ref="W10:W22" si="4">O10-V10</f>
        <v>4657.3671562500003</v>
      </c>
      <c r="X10" s="100"/>
      <c r="Y10" s="102">
        <f t="shared" ref="Y10:Y22" si="5">W10-X10</f>
        <v>4657.3671562500003</v>
      </c>
      <c r="Z10" s="95"/>
    </row>
    <row r="11" spans="1:26" s="92" customFormat="1" ht="45" customHeight="1" x14ac:dyDescent="0.3">
      <c r="A11" s="131"/>
      <c r="B11" s="142" t="s">
        <v>144</v>
      </c>
      <c r="C11" s="94" t="s">
        <v>145</v>
      </c>
      <c r="D11" s="95"/>
      <c r="E11" s="96"/>
      <c r="F11" s="96"/>
      <c r="G11" s="103">
        <v>214.05</v>
      </c>
      <c r="H11" s="98">
        <v>15</v>
      </c>
      <c r="I11" s="104">
        <f t="shared" si="0"/>
        <v>3210.75</v>
      </c>
      <c r="J11" s="105">
        <v>0</v>
      </c>
      <c r="K11" s="101">
        <v>0</v>
      </c>
      <c r="L11" s="105">
        <v>0</v>
      </c>
      <c r="M11" s="100">
        <f>E11*1.1875%</f>
        <v>0</v>
      </c>
      <c r="N11" s="106">
        <v>0</v>
      </c>
      <c r="O11" s="105">
        <f t="shared" si="1"/>
        <v>3210.75</v>
      </c>
      <c r="P11" s="105">
        <v>102.83</v>
      </c>
      <c r="Q11" s="100">
        <f t="shared" si="2"/>
        <v>38.127656250000001</v>
      </c>
      <c r="R11" s="105">
        <v>0</v>
      </c>
      <c r="S11" s="105">
        <v>0</v>
      </c>
      <c r="T11" s="105">
        <v>0</v>
      </c>
      <c r="U11" s="105">
        <v>0</v>
      </c>
      <c r="V11" s="105">
        <f t="shared" si="3"/>
        <v>140.95765625000001</v>
      </c>
      <c r="W11" s="105">
        <f t="shared" si="4"/>
        <v>3069.7923437499999</v>
      </c>
      <c r="X11" s="105">
        <v>0</v>
      </c>
      <c r="Y11" s="106">
        <f t="shared" si="5"/>
        <v>3069.7923437499999</v>
      </c>
      <c r="Z11" s="95"/>
    </row>
    <row r="12" spans="1:26" s="92" customFormat="1" ht="45" customHeight="1" x14ac:dyDescent="0.3">
      <c r="A12" s="131"/>
      <c r="B12" s="142" t="s">
        <v>144</v>
      </c>
      <c r="C12" s="94"/>
      <c r="D12" s="96"/>
      <c r="E12" s="95"/>
      <c r="F12" s="95"/>
      <c r="G12" s="107">
        <v>348.03</v>
      </c>
      <c r="H12" s="98">
        <v>0</v>
      </c>
      <c r="I12" s="104">
        <f t="shared" si="0"/>
        <v>0</v>
      </c>
      <c r="J12" s="108">
        <v>0</v>
      </c>
      <c r="K12" s="101">
        <v>0</v>
      </c>
      <c r="L12" s="108">
        <v>0</v>
      </c>
      <c r="M12" s="105">
        <v>0</v>
      </c>
      <c r="N12" s="105">
        <v>0</v>
      </c>
      <c r="O12" s="105">
        <f t="shared" si="1"/>
        <v>0</v>
      </c>
      <c r="P12" s="108"/>
      <c r="Q12" s="100">
        <f t="shared" si="2"/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f t="shared" si="3"/>
        <v>0</v>
      </c>
      <c r="W12" s="105">
        <f t="shared" si="4"/>
        <v>0</v>
      </c>
      <c r="X12" s="105">
        <v>0</v>
      </c>
      <c r="Y12" s="106">
        <f t="shared" si="5"/>
        <v>0</v>
      </c>
      <c r="Z12" s="96"/>
    </row>
    <row r="13" spans="1:26" s="92" customFormat="1" ht="45" customHeight="1" x14ac:dyDescent="0.3">
      <c r="A13" s="131"/>
      <c r="B13" s="142" t="s">
        <v>144</v>
      </c>
      <c r="C13" s="109" t="s">
        <v>146</v>
      </c>
      <c r="D13" s="96"/>
      <c r="E13" s="95"/>
      <c r="F13" s="95"/>
      <c r="G13" s="107">
        <v>214.05</v>
      </c>
      <c r="H13" s="98">
        <v>15</v>
      </c>
      <c r="I13" s="104">
        <f t="shared" si="0"/>
        <v>3210.75</v>
      </c>
      <c r="J13" s="108">
        <v>0</v>
      </c>
      <c r="K13" s="101">
        <v>0</v>
      </c>
      <c r="L13" s="108">
        <v>0</v>
      </c>
      <c r="M13" s="105">
        <v>0</v>
      </c>
      <c r="N13" s="105">
        <v>0</v>
      </c>
      <c r="O13" s="105">
        <f t="shared" si="1"/>
        <v>3210.75</v>
      </c>
      <c r="P13" s="108">
        <v>102.83</v>
      </c>
      <c r="Q13" s="100">
        <f t="shared" si="2"/>
        <v>38.127656250000001</v>
      </c>
      <c r="R13" s="105">
        <v>0</v>
      </c>
      <c r="S13" s="105">
        <v>0</v>
      </c>
      <c r="T13" s="105">
        <v>0</v>
      </c>
      <c r="U13" s="105"/>
      <c r="V13" s="105">
        <f t="shared" si="3"/>
        <v>140.95765625000001</v>
      </c>
      <c r="W13" s="105">
        <f t="shared" si="4"/>
        <v>3069.7923437499999</v>
      </c>
      <c r="X13" s="105">
        <v>0</v>
      </c>
      <c r="Y13" s="106">
        <f t="shared" si="5"/>
        <v>3069.7923437499999</v>
      </c>
      <c r="Z13" s="96"/>
    </row>
    <row r="14" spans="1:26" s="92" customFormat="1" ht="45" customHeight="1" x14ac:dyDescent="0.3">
      <c r="A14" s="131"/>
      <c r="B14" s="142" t="s">
        <v>144</v>
      </c>
      <c r="C14" s="109" t="s">
        <v>147</v>
      </c>
      <c r="D14" s="96"/>
      <c r="E14" s="95"/>
      <c r="F14" s="95"/>
      <c r="G14" s="107">
        <v>285.86</v>
      </c>
      <c r="H14" s="98">
        <v>15</v>
      </c>
      <c r="I14" s="104">
        <f t="shared" si="0"/>
        <v>4287.9000000000005</v>
      </c>
      <c r="J14" s="108">
        <v>0</v>
      </c>
      <c r="K14" s="101">
        <v>0</v>
      </c>
      <c r="L14" s="108">
        <v>0</v>
      </c>
      <c r="M14" s="105">
        <v>0</v>
      </c>
      <c r="N14" s="105">
        <v>0</v>
      </c>
      <c r="O14" s="105">
        <f t="shared" si="1"/>
        <v>4287.9000000000005</v>
      </c>
      <c r="P14" s="108">
        <v>346.65</v>
      </c>
      <c r="Q14" s="100">
        <f t="shared" si="2"/>
        <v>50.918812500000008</v>
      </c>
      <c r="R14" s="105">
        <v>0</v>
      </c>
      <c r="S14" s="105">
        <v>0</v>
      </c>
      <c r="T14" s="105">
        <v>0</v>
      </c>
      <c r="U14" s="105">
        <v>0</v>
      </c>
      <c r="V14" s="105">
        <f t="shared" si="3"/>
        <v>397.56881249999998</v>
      </c>
      <c r="W14" s="105">
        <f t="shared" si="4"/>
        <v>3890.3311875000004</v>
      </c>
      <c r="X14" s="105"/>
      <c r="Y14" s="106">
        <f t="shared" si="5"/>
        <v>3890.3311875000004</v>
      </c>
      <c r="Z14" s="96"/>
    </row>
    <row r="15" spans="1:26" s="92" customFormat="1" ht="45" customHeight="1" x14ac:dyDescent="0.3">
      <c r="A15" s="131"/>
      <c r="B15" s="142" t="s">
        <v>144</v>
      </c>
      <c r="C15" s="109" t="s">
        <v>148</v>
      </c>
      <c r="D15" s="96"/>
      <c r="E15" s="95"/>
      <c r="F15" s="95"/>
      <c r="G15" s="107">
        <v>214.05</v>
      </c>
      <c r="H15" s="98">
        <v>15</v>
      </c>
      <c r="I15" s="104">
        <f t="shared" si="0"/>
        <v>3210.75</v>
      </c>
      <c r="J15" s="108">
        <v>0</v>
      </c>
      <c r="K15" s="101">
        <v>0</v>
      </c>
      <c r="L15" s="108">
        <v>0</v>
      </c>
      <c r="M15" s="105">
        <v>0</v>
      </c>
      <c r="N15" s="105">
        <v>0</v>
      </c>
      <c r="O15" s="105">
        <f t="shared" si="1"/>
        <v>3210.75</v>
      </c>
      <c r="P15" s="108">
        <v>102.83</v>
      </c>
      <c r="Q15" s="100">
        <f t="shared" si="2"/>
        <v>38.127656250000001</v>
      </c>
      <c r="R15" s="105">
        <v>0</v>
      </c>
      <c r="S15" s="105">
        <v>0</v>
      </c>
      <c r="T15" s="105">
        <v>0</v>
      </c>
      <c r="U15" s="105">
        <v>0</v>
      </c>
      <c r="V15" s="105">
        <f t="shared" si="3"/>
        <v>140.95765625000001</v>
      </c>
      <c r="W15" s="105">
        <f t="shared" si="4"/>
        <v>3069.7923437499999</v>
      </c>
      <c r="X15" s="105"/>
      <c r="Y15" s="106">
        <f t="shared" si="5"/>
        <v>3069.7923437499999</v>
      </c>
      <c r="Z15" s="96"/>
    </row>
    <row r="16" spans="1:26" s="92" customFormat="1" ht="45" customHeight="1" x14ac:dyDescent="0.3">
      <c r="A16" s="131"/>
      <c r="B16" s="142" t="s">
        <v>144</v>
      </c>
      <c r="C16" s="109" t="s">
        <v>149</v>
      </c>
      <c r="D16" s="96"/>
      <c r="E16" s="95"/>
      <c r="F16" s="95"/>
      <c r="G16" s="107">
        <v>214.05</v>
      </c>
      <c r="H16" s="98">
        <v>15</v>
      </c>
      <c r="I16" s="104">
        <f t="shared" si="0"/>
        <v>3210.75</v>
      </c>
      <c r="J16" s="108">
        <v>0</v>
      </c>
      <c r="K16" s="101">
        <v>0</v>
      </c>
      <c r="L16" s="108">
        <v>0</v>
      </c>
      <c r="M16" s="105">
        <v>0</v>
      </c>
      <c r="N16" s="105">
        <v>0</v>
      </c>
      <c r="O16" s="105">
        <f t="shared" si="1"/>
        <v>3210.75</v>
      </c>
      <c r="P16" s="108">
        <v>102.83</v>
      </c>
      <c r="Q16" s="100">
        <f t="shared" si="2"/>
        <v>38.127656250000001</v>
      </c>
      <c r="R16" s="105">
        <v>0</v>
      </c>
      <c r="S16" s="105">
        <v>0</v>
      </c>
      <c r="T16" s="105">
        <v>0</v>
      </c>
      <c r="U16" s="105">
        <v>0</v>
      </c>
      <c r="V16" s="105">
        <f t="shared" si="3"/>
        <v>140.95765625000001</v>
      </c>
      <c r="W16" s="105">
        <f t="shared" si="4"/>
        <v>3069.7923437499999</v>
      </c>
      <c r="X16" s="105"/>
      <c r="Y16" s="106">
        <f t="shared" si="5"/>
        <v>3069.7923437499999</v>
      </c>
      <c r="Z16" s="96"/>
    </row>
    <row r="17" spans="1:26" s="92" customFormat="1" ht="45" customHeight="1" x14ac:dyDescent="0.3">
      <c r="A17" s="131"/>
      <c r="B17" s="142" t="s">
        <v>144</v>
      </c>
      <c r="C17" s="94" t="s">
        <v>150</v>
      </c>
      <c r="D17" s="96"/>
      <c r="E17" s="96"/>
      <c r="F17" s="96"/>
      <c r="G17" s="103">
        <v>214.05</v>
      </c>
      <c r="H17" s="98">
        <v>15</v>
      </c>
      <c r="I17" s="104">
        <f t="shared" si="0"/>
        <v>3210.75</v>
      </c>
      <c r="J17" s="105">
        <v>0</v>
      </c>
      <c r="K17" s="101">
        <v>0</v>
      </c>
      <c r="L17" s="101"/>
      <c r="M17" s="101">
        <v>0</v>
      </c>
      <c r="N17" s="101">
        <v>0</v>
      </c>
      <c r="O17" s="105">
        <f t="shared" si="1"/>
        <v>3210.75</v>
      </c>
      <c r="P17" s="105">
        <v>102.83</v>
      </c>
      <c r="Q17" s="100">
        <f t="shared" si="2"/>
        <v>38.127656250000001</v>
      </c>
      <c r="R17" s="105"/>
      <c r="S17" s="105">
        <v>0</v>
      </c>
      <c r="T17" s="105">
        <v>0</v>
      </c>
      <c r="U17" s="105">
        <v>0</v>
      </c>
      <c r="V17" s="105">
        <f t="shared" si="3"/>
        <v>140.95765625000001</v>
      </c>
      <c r="W17" s="105">
        <f t="shared" si="4"/>
        <v>3069.7923437499999</v>
      </c>
      <c r="X17" s="105">
        <v>0</v>
      </c>
      <c r="Y17" s="106">
        <f t="shared" si="5"/>
        <v>3069.7923437499999</v>
      </c>
      <c r="Z17" s="96"/>
    </row>
    <row r="18" spans="1:26" s="92" customFormat="1" ht="45" customHeight="1" x14ac:dyDescent="0.3">
      <c r="A18" s="131"/>
      <c r="B18" s="142" t="s">
        <v>30</v>
      </c>
      <c r="C18" s="94" t="s">
        <v>151</v>
      </c>
      <c r="D18" s="96"/>
      <c r="E18" s="96"/>
      <c r="F18" s="96"/>
      <c r="G18" s="103">
        <v>207.79</v>
      </c>
      <c r="H18" s="98">
        <v>15</v>
      </c>
      <c r="I18" s="104">
        <f t="shared" si="0"/>
        <v>3116.85</v>
      </c>
      <c r="J18" s="105">
        <v>0</v>
      </c>
      <c r="K18" s="101">
        <v>0</v>
      </c>
      <c r="L18" s="101">
        <v>0</v>
      </c>
      <c r="M18" s="101">
        <v>0</v>
      </c>
      <c r="N18" s="101">
        <v>0</v>
      </c>
      <c r="O18" s="105">
        <f t="shared" si="1"/>
        <v>3116.85</v>
      </c>
      <c r="P18" s="105">
        <v>92.61</v>
      </c>
      <c r="Q18" s="100">
        <f t="shared" si="2"/>
        <v>37.012593750000001</v>
      </c>
      <c r="R18" s="105">
        <v>0</v>
      </c>
      <c r="S18" s="105">
        <v>0</v>
      </c>
      <c r="T18" s="105">
        <f>(I18*1%)</f>
        <v>31.168499999999998</v>
      </c>
      <c r="U18" s="105">
        <v>0</v>
      </c>
      <c r="V18" s="105">
        <f t="shared" si="3"/>
        <v>160.79109374999999</v>
      </c>
      <c r="W18" s="105">
        <f t="shared" si="4"/>
        <v>2956.0589062499998</v>
      </c>
      <c r="X18" s="105">
        <v>0</v>
      </c>
      <c r="Y18" s="106">
        <f t="shared" si="5"/>
        <v>2956.0589062499998</v>
      </c>
      <c r="Z18" s="96" t="s">
        <v>502</v>
      </c>
    </row>
    <row r="19" spans="1:26" s="92" customFormat="1" ht="45" customHeight="1" x14ac:dyDescent="0.3">
      <c r="A19" s="131"/>
      <c r="B19" s="142" t="s">
        <v>144</v>
      </c>
      <c r="C19" s="93" t="s">
        <v>152</v>
      </c>
      <c r="D19" s="96"/>
      <c r="E19" s="96"/>
      <c r="F19" s="96"/>
      <c r="G19" s="103">
        <v>214.05</v>
      </c>
      <c r="H19" s="98">
        <v>15</v>
      </c>
      <c r="I19" s="104">
        <f t="shared" si="0"/>
        <v>3210.75</v>
      </c>
      <c r="J19" s="105">
        <v>0</v>
      </c>
      <c r="K19" s="101">
        <v>0</v>
      </c>
      <c r="L19" s="101"/>
      <c r="M19" s="101">
        <v>0</v>
      </c>
      <c r="N19" s="101">
        <v>0</v>
      </c>
      <c r="O19" s="105">
        <f t="shared" si="1"/>
        <v>3210.75</v>
      </c>
      <c r="P19" s="105">
        <v>102.83</v>
      </c>
      <c r="Q19" s="100">
        <f t="shared" si="2"/>
        <v>38.127656250000001</v>
      </c>
      <c r="R19" s="105">
        <v>0</v>
      </c>
      <c r="S19" s="105">
        <v>0</v>
      </c>
      <c r="T19" s="105">
        <v>0</v>
      </c>
      <c r="U19" s="105">
        <v>0</v>
      </c>
      <c r="V19" s="105">
        <f t="shared" si="3"/>
        <v>140.95765625000001</v>
      </c>
      <c r="W19" s="105">
        <f t="shared" si="4"/>
        <v>3069.7923437499999</v>
      </c>
      <c r="X19" s="105">
        <v>0</v>
      </c>
      <c r="Y19" s="106">
        <f t="shared" si="5"/>
        <v>3069.7923437499999</v>
      </c>
      <c r="Z19" s="96"/>
    </row>
    <row r="20" spans="1:26" s="92" customFormat="1" ht="45" customHeight="1" x14ac:dyDescent="0.3">
      <c r="A20" s="131"/>
      <c r="B20" s="142" t="s">
        <v>144</v>
      </c>
      <c r="C20" s="131"/>
      <c r="D20" s="96"/>
      <c r="E20" s="96"/>
      <c r="F20" s="96"/>
      <c r="G20" s="103">
        <v>214.05</v>
      </c>
      <c r="H20" s="98"/>
      <c r="I20" s="104">
        <f t="shared" si="0"/>
        <v>0</v>
      </c>
      <c r="J20" s="105">
        <v>0</v>
      </c>
      <c r="K20" s="101">
        <v>0</v>
      </c>
      <c r="L20" s="101"/>
      <c r="M20" s="101">
        <v>0</v>
      </c>
      <c r="N20" s="101">
        <v>0</v>
      </c>
      <c r="O20" s="105">
        <f t="shared" si="1"/>
        <v>0</v>
      </c>
      <c r="P20" s="105"/>
      <c r="Q20" s="100"/>
      <c r="R20" s="105">
        <v>0</v>
      </c>
      <c r="S20" s="105">
        <v>0</v>
      </c>
      <c r="T20" s="105">
        <v>0</v>
      </c>
      <c r="U20" s="105">
        <v>0</v>
      </c>
      <c r="V20" s="105">
        <f t="shared" si="3"/>
        <v>0</v>
      </c>
      <c r="W20" s="105">
        <f t="shared" si="4"/>
        <v>0</v>
      </c>
      <c r="X20" s="105">
        <v>0</v>
      </c>
      <c r="Y20" s="106">
        <f t="shared" si="5"/>
        <v>0</v>
      </c>
      <c r="Z20" s="96"/>
    </row>
    <row r="21" spans="1:26" s="92" customFormat="1" ht="45" customHeight="1" x14ac:dyDescent="0.3">
      <c r="A21" s="131"/>
      <c r="B21" s="142" t="s">
        <v>144</v>
      </c>
      <c r="C21" s="94" t="s">
        <v>154</v>
      </c>
      <c r="D21" s="96"/>
      <c r="E21" s="96"/>
      <c r="F21" s="96"/>
      <c r="G21" s="103">
        <v>214.05</v>
      </c>
      <c r="H21" s="98">
        <v>15</v>
      </c>
      <c r="I21" s="104">
        <f t="shared" si="0"/>
        <v>3210.75</v>
      </c>
      <c r="J21" s="105">
        <v>0</v>
      </c>
      <c r="K21" s="101">
        <v>0</v>
      </c>
      <c r="L21" s="101"/>
      <c r="M21" s="101">
        <v>0</v>
      </c>
      <c r="N21" s="101">
        <v>0</v>
      </c>
      <c r="O21" s="105">
        <f t="shared" si="1"/>
        <v>3210.75</v>
      </c>
      <c r="P21" s="105">
        <v>102.83</v>
      </c>
      <c r="Q21" s="100">
        <f>I21*1.1875%</f>
        <v>38.127656250000001</v>
      </c>
      <c r="R21" s="105">
        <v>0</v>
      </c>
      <c r="S21" s="105">
        <v>0</v>
      </c>
      <c r="T21" s="105">
        <v>0</v>
      </c>
      <c r="U21" s="105">
        <v>0</v>
      </c>
      <c r="V21" s="105">
        <f t="shared" si="3"/>
        <v>140.95765625000001</v>
      </c>
      <c r="W21" s="105">
        <f t="shared" si="4"/>
        <v>3069.7923437499999</v>
      </c>
      <c r="X21" s="105"/>
      <c r="Y21" s="106">
        <f t="shared" si="5"/>
        <v>3069.7923437499999</v>
      </c>
      <c r="Z21" s="96"/>
    </row>
    <row r="22" spans="1:26" s="92" customFormat="1" ht="45" customHeight="1" thickBot="1" x14ac:dyDescent="0.35">
      <c r="A22" s="131"/>
      <c r="B22" s="142" t="s">
        <v>144</v>
      </c>
      <c r="C22" s="111" t="s">
        <v>155</v>
      </c>
      <c r="D22" s="95"/>
      <c r="E22" s="95"/>
      <c r="F22" s="95"/>
      <c r="G22" s="114">
        <v>214.05</v>
      </c>
      <c r="H22" s="115">
        <v>15</v>
      </c>
      <c r="I22" s="116">
        <f t="shared" si="0"/>
        <v>3210.75</v>
      </c>
      <c r="J22" s="108">
        <v>0</v>
      </c>
      <c r="K22" s="117">
        <v>0</v>
      </c>
      <c r="L22" s="117">
        <v>0</v>
      </c>
      <c r="M22" s="117">
        <v>0</v>
      </c>
      <c r="N22" s="117">
        <v>0</v>
      </c>
      <c r="O22" s="108">
        <f t="shared" si="1"/>
        <v>3210.75</v>
      </c>
      <c r="P22" s="108">
        <v>102.83</v>
      </c>
      <c r="Q22" s="118">
        <f>I22*1.1875%</f>
        <v>38.127656250000001</v>
      </c>
      <c r="R22" s="108">
        <v>0</v>
      </c>
      <c r="S22" s="108">
        <v>0</v>
      </c>
      <c r="T22" s="108">
        <v>0</v>
      </c>
      <c r="U22" s="108">
        <v>0</v>
      </c>
      <c r="V22" s="108">
        <f t="shared" si="3"/>
        <v>140.95765625000001</v>
      </c>
      <c r="W22" s="108">
        <f t="shared" si="4"/>
        <v>3069.7923437499999</v>
      </c>
      <c r="X22" s="108">
        <v>0</v>
      </c>
      <c r="Y22" s="110">
        <f t="shared" si="5"/>
        <v>3069.7923437499999</v>
      </c>
      <c r="Z22" s="95"/>
    </row>
    <row r="23" spans="1:26" ht="27" customHeight="1" x14ac:dyDescent="0.3">
      <c r="A23" s="8"/>
      <c r="B23" s="8"/>
      <c r="C23" s="8"/>
      <c r="D23" s="38"/>
      <c r="E23" s="38"/>
      <c r="F23" s="38"/>
      <c r="G23" s="112"/>
      <c r="H23" s="113"/>
      <c r="I23" s="283" t="s">
        <v>472</v>
      </c>
      <c r="J23" s="285" t="s">
        <v>499</v>
      </c>
      <c r="K23" s="120" t="s">
        <v>473</v>
      </c>
      <c r="L23" s="120" t="s">
        <v>475</v>
      </c>
      <c r="M23" s="120" t="s">
        <v>476</v>
      </c>
      <c r="N23" s="120" t="s">
        <v>477</v>
      </c>
      <c r="O23" s="287" t="s">
        <v>8</v>
      </c>
      <c r="P23" s="121" t="s">
        <v>500</v>
      </c>
      <c r="Q23" s="292" t="s">
        <v>10</v>
      </c>
      <c r="R23" s="121" t="s">
        <v>478</v>
      </c>
      <c r="S23" s="121" t="s">
        <v>479</v>
      </c>
      <c r="T23" s="121" t="s">
        <v>480</v>
      </c>
      <c r="U23" s="121" t="s">
        <v>481</v>
      </c>
      <c r="V23" s="294" t="s">
        <v>8</v>
      </c>
      <c r="W23" s="32" t="s">
        <v>8</v>
      </c>
      <c r="X23" s="33" t="s">
        <v>482</v>
      </c>
      <c r="Y23" s="34" t="s">
        <v>483</v>
      </c>
      <c r="Z23" s="38"/>
    </row>
    <row r="24" spans="1:26" ht="27" customHeight="1" thickBot="1" x14ac:dyDescent="0.35">
      <c r="A24" s="8"/>
      <c r="B24" s="8"/>
      <c r="C24" s="88"/>
      <c r="D24" s="89"/>
      <c r="E24" s="89"/>
      <c r="F24" s="89"/>
      <c r="G24" s="90"/>
      <c r="H24" s="91"/>
      <c r="I24" s="289"/>
      <c r="J24" s="290"/>
      <c r="K24" s="125" t="s">
        <v>486</v>
      </c>
      <c r="L24" s="125" t="s">
        <v>488</v>
      </c>
      <c r="M24" s="125" t="s">
        <v>497</v>
      </c>
      <c r="N24" s="125" t="s">
        <v>490</v>
      </c>
      <c r="O24" s="291"/>
      <c r="P24" s="126">
        <v>1</v>
      </c>
      <c r="Q24" s="293"/>
      <c r="R24" s="127" t="s">
        <v>473</v>
      </c>
      <c r="S24" s="127" t="s">
        <v>491</v>
      </c>
      <c r="T24" s="127" t="s">
        <v>492</v>
      </c>
      <c r="U24" s="127" t="s">
        <v>493</v>
      </c>
      <c r="V24" s="295"/>
      <c r="W24" s="128" t="s">
        <v>494</v>
      </c>
      <c r="X24" s="129" t="s">
        <v>501</v>
      </c>
      <c r="Y24" s="130" t="s">
        <v>496</v>
      </c>
      <c r="Z24" s="38"/>
    </row>
    <row r="25" spans="1:26" ht="16.2" thickBot="1" x14ac:dyDescent="0.35">
      <c r="A25" s="8"/>
      <c r="B25" s="8"/>
      <c r="C25" s="8"/>
      <c r="D25" s="8"/>
      <c r="E25" s="8"/>
      <c r="F25" s="8"/>
      <c r="G25" s="8"/>
      <c r="H25" s="8"/>
      <c r="I25" s="132">
        <f>SUM(I10:I22)</f>
        <v>38311.199999999997</v>
      </c>
      <c r="J25" s="133">
        <f t="shared" ref="J25:Y25" si="6">SUM(J10:J22)</f>
        <v>0</v>
      </c>
      <c r="K25" s="133">
        <f t="shared" si="6"/>
        <v>0</v>
      </c>
      <c r="L25" s="133">
        <f t="shared" si="6"/>
        <v>0</v>
      </c>
      <c r="M25" s="133">
        <f t="shared" si="6"/>
        <v>0</v>
      </c>
      <c r="N25" s="133">
        <f t="shared" si="6"/>
        <v>0</v>
      </c>
      <c r="O25" s="133">
        <f t="shared" si="6"/>
        <v>38311.199999999997</v>
      </c>
      <c r="P25" s="133">
        <f t="shared" si="6"/>
        <v>1762.9899999999996</v>
      </c>
      <c r="Q25" s="133">
        <f t="shared" si="6"/>
        <v>454.94549999999992</v>
      </c>
      <c r="R25" s="133">
        <f t="shared" si="6"/>
        <v>0</v>
      </c>
      <c r="S25" s="133">
        <f t="shared" si="6"/>
        <v>0</v>
      </c>
      <c r="T25" s="133">
        <f t="shared" si="6"/>
        <v>31.168499999999998</v>
      </c>
      <c r="U25" s="133">
        <f t="shared" si="6"/>
        <v>0</v>
      </c>
      <c r="V25" s="134">
        <f t="shared" si="6"/>
        <v>2249.1040000000007</v>
      </c>
      <c r="W25" s="135">
        <f t="shared" si="6"/>
        <v>36062.095999999998</v>
      </c>
      <c r="X25" s="136">
        <f t="shared" si="6"/>
        <v>0</v>
      </c>
      <c r="Y25" s="136">
        <f t="shared" si="6"/>
        <v>36062.095999999998</v>
      </c>
      <c r="Z25" s="8"/>
    </row>
    <row r="26" spans="1:26" ht="15.6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</sheetData>
  <mergeCells count="21">
    <mergeCell ref="I2:V2"/>
    <mergeCell ref="C6:C8"/>
    <mergeCell ref="B6:B8"/>
    <mergeCell ref="Q7:Q8"/>
    <mergeCell ref="I4:V4"/>
    <mergeCell ref="I3:V3"/>
    <mergeCell ref="V7:V8"/>
    <mergeCell ref="D6:D8"/>
    <mergeCell ref="E6:O6"/>
    <mergeCell ref="P6:U6"/>
    <mergeCell ref="I23:I24"/>
    <mergeCell ref="J23:J24"/>
    <mergeCell ref="O23:O24"/>
    <mergeCell ref="Q23:Q24"/>
    <mergeCell ref="V23:V24"/>
    <mergeCell ref="Z6:Z8"/>
    <mergeCell ref="E7:E8"/>
    <mergeCell ref="F7:F8"/>
    <mergeCell ref="I7:I8"/>
    <mergeCell ref="J7:J8"/>
    <mergeCell ref="O7:O8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Nomina General Primer Quincena</vt:lpstr>
      <vt:lpstr>Nómina Eventual Primer Quincena</vt:lpstr>
      <vt:lpstr>Nomina SP Primer Quincena</vt:lpstr>
      <vt:lpstr>Nómina PC Primer Quincena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Pavilion</cp:lastModifiedBy>
  <cp:lastPrinted>2018-10-25T15:57:11Z</cp:lastPrinted>
  <dcterms:created xsi:type="dcterms:W3CDTF">2018-10-01T00:42:43Z</dcterms:created>
  <dcterms:modified xsi:type="dcterms:W3CDTF">2019-06-24T18:44:44Z</dcterms:modified>
</cp:coreProperties>
</file>