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0496" windowHeight="7752" firstSheet="3" activeTab="4"/>
  </bookViews>
  <sheets>
    <sheet name="Nomina general 1" sheetId="2" r:id="rId1"/>
    <sheet name="eventuales 1" sheetId="4" r:id="rId2"/>
    <sheet name="Lumbreros 1 " sheetId="6" r:id="rId3"/>
    <sheet name="Proteccion Civil 1" sheetId="8" r:id="rId4"/>
    <sheet name="Seg. Pub. 1" sheetId="10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'eventuales 1'!$A$1:$X$289</definedName>
    <definedName name="_xlnm.Print_Area" localSheetId="2">'Lumbreros 1 '!$A$1:$X$33</definedName>
    <definedName name="_xlnm.Print_Area" localSheetId="0">'Nomina general 1'!$A$1:$X$694</definedName>
    <definedName name="_xlnm.Print_Area" localSheetId="3">'Proteccion Civil 1'!$A$1:$X$31</definedName>
    <definedName name="_xlnm.Print_Area" localSheetId="4">'Seg. Pub. 1'!$A$1:$Y$155</definedName>
    <definedName name="cie" localSheetId="2">[1]Concentrado!$O$1</definedName>
    <definedName name="cie" localSheetId="3">[2]Concentrado!$O$1</definedName>
    <definedName name="cie" localSheetId="4">[3]Concentrado!$O$1</definedName>
    <definedName name="cie">[4]Concentrado!$O$1</definedName>
    <definedName name="cin" localSheetId="2">[1]Concentrado!$R$1</definedName>
    <definedName name="cin" localSheetId="3">[2]Concentrado!$R$1</definedName>
    <definedName name="cin" localSheetId="4">[3]Concentrado!$R$1</definedName>
    <definedName name="cin">[4]Concentrado!$R$1</definedName>
    <definedName name="d" localSheetId="2">[1]Concentrado!$L$1</definedName>
    <definedName name="d" localSheetId="3">[2]Concentrado!$L$1</definedName>
    <definedName name="d" localSheetId="4">[3]Concentrado!$L$1</definedName>
    <definedName name="d">[4]Concentrado!$L$1</definedName>
    <definedName name="DIEZ" localSheetId="2">[1]Concentrado!$X$1</definedName>
    <definedName name="DIEZ" localSheetId="3">[2]Concentrado!$X$1</definedName>
    <definedName name="DIEZ" localSheetId="4">[3]Concentrado!$X$1</definedName>
    <definedName name="DIEZ">[4]Concentrado!$X$1</definedName>
    <definedName name="q" localSheetId="2">[1]Concentrado!$I$1</definedName>
    <definedName name="q" localSheetId="3">[2]Concentrado!$I$1</definedName>
    <definedName name="q" localSheetId="4">[3]Concentrado!$I$1</definedName>
    <definedName name="q">[4]Concentrado!$I$1</definedName>
    <definedName name="TABLA" localSheetId="1">'eventuales 1'!#REF!</definedName>
    <definedName name="TABLA" localSheetId="2">'Lumbreros 1 '!$M$5:$M$6</definedName>
    <definedName name="TABLA" localSheetId="3">'Proteccion Civil 1'!$M$5:$M$6</definedName>
    <definedName name="TABLA" localSheetId="4">'Seg. Pub.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 localSheetId="4">[3]Concentrado!$U$1</definedName>
    <definedName name="VE">[4]Concentrado!$U$1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0" l="1"/>
  <c r="V150" i="10"/>
  <c r="S150" i="10"/>
  <c r="R150" i="10"/>
  <c r="Q150" i="10"/>
  <c r="Q153" i="10" s="1"/>
  <c r="P150" i="10"/>
  <c r="N150" i="10"/>
  <c r="L150" i="10"/>
  <c r="K150" i="10"/>
  <c r="K153" i="10" s="1"/>
  <c r="J150" i="10"/>
  <c r="J153" i="10" s="1"/>
  <c r="I150" i="10"/>
  <c r="H150" i="10"/>
  <c r="T148" i="10"/>
  <c r="G148" i="10"/>
  <c r="M148" i="10" s="1"/>
  <c r="U148" i="10" s="1"/>
  <c r="W148" i="10" s="1"/>
  <c r="W146" i="10"/>
  <c r="T146" i="10"/>
  <c r="G146" i="10"/>
  <c r="M146" i="10" s="1"/>
  <c r="U146" i="10" s="1"/>
  <c r="T144" i="10"/>
  <c r="M144" i="10"/>
  <c r="U144" i="10" s="1"/>
  <c r="W144" i="10" s="1"/>
  <c r="G144" i="10"/>
  <c r="G142" i="10"/>
  <c r="O140" i="10"/>
  <c r="T140" i="10" s="1"/>
  <c r="M140" i="10"/>
  <c r="G140" i="10"/>
  <c r="G138" i="10"/>
  <c r="O138" i="10" s="1"/>
  <c r="T138" i="10" s="1"/>
  <c r="O136" i="10"/>
  <c r="M136" i="10"/>
  <c r="G136" i="10"/>
  <c r="G134" i="10"/>
  <c r="O132" i="10"/>
  <c r="T132" i="10" s="1"/>
  <c r="M132" i="10"/>
  <c r="U132" i="10" s="1"/>
  <c r="W132" i="10" s="1"/>
  <c r="G132" i="10"/>
  <c r="V127" i="10"/>
  <c r="S127" i="10"/>
  <c r="R127" i="10"/>
  <c r="Q127" i="10"/>
  <c r="P127" i="10"/>
  <c r="N127" i="10"/>
  <c r="L127" i="10"/>
  <c r="K127" i="10"/>
  <c r="J127" i="10"/>
  <c r="I127" i="10"/>
  <c r="H127" i="10"/>
  <c r="G125" i="10"/>
  <c r="T123" i="10"/>
  <c r="O123" i="10"/>
  <c r="G123" i="10"/>
  <c r="M123" i="10" s="1"/>
  <c r="G121" i="10"/>
  <c r="O121" i="10" s="1"/>
  <c r="T121" i="10" s="1"/>
  <c r="T119" i="10"/>
  <c r="M119" i="10"/>
  <c r="U119" i="10" s="1"/>
  <c r="W119" i="10" s="1"/>
  <c r="G119" i="10"/>
  <c r="G117" i="10"/>
  <c r="O117" i="10" s="1"/>
  <c r="T117" i="10" s="1"/>
  <c r="O115" i="10"/>
  <c r="T115" i="10" s="1"/>
  <c r="M115" i="10"/>
  <c r="U115" i="10" s="1"/>
  <c r="W115" i="10" s="1"/>
  <c r="G115" i="10"/>
  <c r="G113" i="10"/>
  <c r="O111" i="10"/>
  <c r="T111" i="10" s="1"/>
  <c r="M111" i="10"/>
  <c r="U111" i="10" s="1"/>
  <c r="W111" i="10" s="1"/>
  <c r="G111" i="10"/>
  <c r="G109" i="10"/>
  <c r="O109" i="10" s="1"/>
  <c r="T109" i="10" s="1"/>
  <c r="O107" i="10"/>
  <c r="T107" i="10" s="1"/>
  <c r="M107" i="10"/>
  <c r="U107" i="10" s="1"/>
  <c r="W107" i="10" s="1"/>
  <c r="G107" i="10"/>
  <c r="G105" i="10"/>
  <c r="O103" i="10"/>
  <c r="T103" i="10" s="1"/>
  <c r="M103" i="10"/>
  <c r="G103" i="10"/>
  <c r="G101" i="10"/>
  <c r="M101" i="10" s="1"/>
  <c r="O101" i="10" s="1"/>
  <c r="T101" i="10" s="1"/>
  <c r="M99" i="10"/>
  <c r="O99" i="10" s="1"/>
  <c r="T99" i="10" s="1"/>
  <c r="G99" i="10"/>
  <c r="G97" i="10"/>
  <c r="O95" i="10"/>
  <c r="T95" i="10" s="1"/>
  <c r="M95" i="10"/>
  <c r="U95" i="10" s="1"/>
  <c r="W95" i="10" s="1"/>
  <c r="G95" i="10"/>
  <c r="T93" i="10"/>
  <c r="G93" i="10"/>
  <c r="O93" i="10" s="1"/>
  <c r="T91" i="10"/>
  <c r="G91" i="10"/>
  <c r="M91" i="10" s="1"/>
  <c r="U91" i="10" s="1"/>
  <c r="W91" i="10" s="1"/>
  <c r="O89" i="10"/>
  <c r="T89" i="10" s="1"/>
  <c r="G89" i="10"/>
  <c r="M89" i="10" s="1"/>
  <c r="U89" i="10" s="1"/>
  <c r="W89" i="10" s="1"/>
  <c r="G87" i="10"/>
  <c r="V82" i="10"/>
  <c r="S82" i="10"/>
  <c r="R82" i="10"/>
  <c r="Q82" i="10"/>
  <c r="P82" i="10"/>
  <c r="P153" i="10" s="1"/>
  <c r="N82" i="10"/>
  <c r="L82" i="10"/>
  <c r="L153" i="10" s="1"/>
  <c r="K82" i="10"/>
  <c r="J82" i="10"/>
  <c r="I82" i="10"/>
  <c r="H82" i="10"/>
  <c r="G80" i="10"/>
  <c r="O80" i="10" s="1"/>
  <c r="T80" i="10" s="1"/>
  <c r="O78" i="10"/>
  <c r="T78" i="10" s="1"/>
  <c r="M78" i="10"/>
  <c r="U78" i="10" s="1"/>
  <c r="W78" i="10" s="1"/>
  <c r="G78" i="10"/>
  <c r="G76" i="10"/>
  <c r="O74" i="10"/>
  <c r="T74" i="10" s="1"/>
  <c r="M74" i="10"/>
  <c r="U74" i="10" s="1"/>
  <c r="W74" i="10" s="1"/>
  <c r="G74" i="10"/>
  <c r="T72" i="10"/>
  <c r="G72" i="10"/>
  <c r="O72" i="10" s="1"/>
  <c r="O70" i="10"/>
  <c r="T70" i="10" s="1"/>
  <c r="M70" i="10"/>
  <c r="U70" i="10" s="1"/>
  <c r="W70" i="10" s="1"/>
  <c r="G70" i="10"/>
  <c r="G68" i="10"/>
  <c r="O66" i="10"/>
  <c r="T66" i="10" s="1"/>
  <c r="M66" i="10"/>
  <c r="G66" i="10"/>
  <c r="G64" i="10"/>
  <c r="O64" i="10" s="1"/>
  <c r="T64" i="10" s="1"/>
  <c r="O62" i="10"/>
  <c r="T62" i="10" s="1"/>
  <c r="M62" i="10"/>
  <c r="G62" i="10"/>
  <c r="G60" i="10"/>
  <c r="O58" i="10"/>
  <c r="T58" i="10" s="1"/>
  <c r="M58" i="10"/>
  <c r="U58" i="10" s="1"/>
  <c r="W58" i="10" s="1"/>
  <c r="G58" i="10"/>
  <c r="G56" i="10"/>
  <c r="O56" i="10" s="1"/>
  <c r="T56" i="10" s="1"/>
  <c r="T54" i="10"/>
  <c r="G54" i="10"/>
  <c r="M54" i="10" s="1"/>
  <c r="U54" i="10" s="1"/>
  <c r="W54" i="10" s="1"/>
  <c r="T52" i="10"/>
  <c r="M52" i="10"/>
  <c r="U52" i="10" s="1"/>
  <c r="W52" i="10" s="1"/>
  <c r="G52" i="10"/>
  <c r="G50" i="10"/>
  <c r="O50" i="10" s="1"/>
  <c r="T50" i="10" s="1"/>
  <c r="O48" i="10"/>
  <c r="T48" i="10" s="1"/>
  <c r="M48" i="10"/>
  <c r="U48" i="10" s="1"/>
  <c r="W48" i="10" s="1"/>
  <c r="G48" i="10"/>
  <c r="G46" i="10"/>
  <c r="V41" i="10"/>
  <c r="S41" i="10"/>
  <c r="Q41" i="10"/>
  <c r="P41" i="10"/>
  <c r="N41" i="10"/>
  <c r="L41" i="10"/>
  <c r="K41" i="10"/>
  <c r="J41" i="10"/>
  <c r="I41" i="10"/>
  <c r="H41" i="10"/>
  <c r="H153" i="10" s="1"/>
  <c r="O39" i="10"/>
  <c r="T39" i="10" s="1"/>
  <c r="G39" i="10"/>
  <c r="M39" i="10" s="1"/>
  <c r="G37" i="10"/>
  <c r="O35" i="10"/>
  <c r="T35" i="10" s="1"/>
  <c r="G35" i="10"/>
  <c r="M35" i="10" s="1"/>
  <c r="G33" i="10"/>
  <c r="O33" i="10" s="1"/>
  <c r="T33" i="10" s="1"/>
  <c r="O31" i="10"/>
  <c r="T31" i="10" s="1"/>
  <c r="G31" i="10"/>
  <c r="M31" i="10" s="1"/>
  <c r="U31" i="10" s="1"/>
  <c r="W31" i="10" s="1"/>
  <c r="G29" i="10"/>
  <c r="T27" i="10"/>
  <c r="O27" i="10"/>
  <c r="G27" i="10"/>
  <c r="M27" i="10" s="1"/>
  <c r="U27" i="10" s="1"/>
  <c r="W27" i="10" s="1"/>
  <c r="G25" i="10"/>
  <c r="O25" i="10" s="1"/>
  <c r="T25" i="10" s="1"/>
  <c r="O23" i="10"/>
  <c r="T23" i="10" s="1"/>
  <c r="G23" i="10"/>
  <c r="M23" i="10" s="1"/>
  <c r="U23" i="10" s="1"/>
  <c r="W23" i="10" s="1"/>
  <c r="G21" i="10"/>
  <c r="O19" i="10"/>
  <c r="T19" i="10" s="1"/>
  <c r="G19" i="10"/>
  <c r="M19" i="10" s="1"/>
  <c r="U17" i="10"/>
  <c r="W17" i="10" s="1"/>
  <c r="R17" i="10"/>
  <c r="O17" i="10"/>
  <c r="T17" i="10" s="1"/>
  <c r="M17" i="10"/>
  <c r="G17" i="10"/>
  <c r="G15" i="10"/>
  <c r="O13" i="10"/>
  <c r="T13" i="10" s="1"/>
  <c r="M13" i="10"/>
  <c r="U13" i="10" s="1"/>
  <c r="W13" i="10" s="1"/>
  <c r="G13" i="10"/>
  <c r="G11" i="10"/>
  <c r="O9" i="10"/>
  <c r="T9" i="10" s="1"/>
  <c r="U9" i="10" s="1"/>
  <c r="W9" i="10" s="1"/>
  <c r="G9" i="10"/>
  <c r="M9" i="10" s="1"/>
  <c r="G7" i="10"/>
  <c r="M7" i="10" s="1"/>
  <c r="G5" i="10"/>
  <c r="M5" i="10" s="1"/>
  <c r="V31" i="8"/>
  <c r="S31" i="8"/>
  <c r="R31" i="8"/>
  <c r="Q31" i="8"/>
  <c r="P31" i="8"/>
  <c r="N31" i="8"/>
  <c r="L31" i="8"/>
  <c r="J31" i="8"/>
  <c r="I31" i="8"/>
  <c r="H31" i="8"/>
  <c r="T29" i="8"/>
  <c r="G29" i="8"/>
  <c r="M29" i="8" s="1"/>
  <c r="U29" i="8" s="1"/>
  <c r="W29" i="8" s="1"/>
  <c r="M27" i="8"/>
  <c r="G27" i="8"/>
  <c r="O27" i="8" s="1"/>
  <c r="T27" i="8" s="1"/>
  <c r="U27" i="8" s="1"/>
  <c r="W27" i="8" s="1"/>
  <c r="O25" i="8"/>
  <c r="T25" i="8" s="1"/>
  <c r="U25" i="8" s="1"/>
  <c r="W25" i="8" s="1"/>
  <c r="M25" i="8"/>
  <c r="G25" i="8"/>
  <c r="G23" i="8"/>
  <c r="M23" i="8" s="1"/>
  <c r="G21" i="8"/>
  <c r="O21" i="8" s="1"/>
  <c r="T21" i="8" s="1"/>
  <c r="M19" i="8"/>
  <c r="G19" i="8"/>
  <c r="O19" i="8" s="1"/>
  <c r="T19" i="8" s="1"/>
  <c r="U19" i="8" s="1"/>
  <c r="W19" i="8" s="1"/>
  <c r="O17" i="8"/>
  <c r="T17" i="8" s="1"/>
  <c r="U17" i="8" s="1"/>
  <c r="W17" i="8" s="1"/>
  <c r="M17" i="8"/>
  <c r="G17" i="8"/>
  <c r="G15" i="8"/>
  <c r="O15" i="8" s="1"/>
  <c r="T15" i="8" s="1"/>
  <c r="G13" i="8"/>
  <c r="O13" i="8" s="1"/>
  <c r="T13" i="8" s="1"/>
  <c r="M11" i="8"/>
  <c r="G11" i="8"/>
  <c r="O11" i="8" s="1"/>
  <c r="T11" i="8" s="1"/>
  <c r="U11" i="8" s="1"/>
  <c r="W11" i="8" s="1"/>
  <c r="O9" i="8"/>
  <c r="T9" i="8" s="1"/>
  <c r="U9" i="8" s="1"/>
  <c r="W9" i="8" s="1"/>
  <c r="M9" i="8"/>
  <c r="G9" i="8"/>
  <c r="O7" i="8"/>
  <c r="T7" i="8" s="1"/>
  <c r="K7" i="8"/>
  <c r="K31" i="8" s="1"/>
  <c r="G7" i="8"/>
  <c r="G5" i="8"/>
  <c r="G31" i="8" s="1"/>
  <c r="V33" i="6"/>
  <c r="S33" i="6"/>
  <c r="R33" i="6"/>
  <c r="Q33" i="6"/>
  <c r="P33" i="6"/>
  <c r="N33" i="6"/>
  <c r="L33" i="6"/>
  <c r="J33" i="6"/>
  <c r="I33" i="6"/>
  <c r="H33" i="6"/>
  <c r="T31" i="6"/>
  <c r="G31" i="6"/>
  <c r="M31" i="6" s="1"/>
  <c r="U31" i="6" s="1"/>
  <c r="W31" i="6" s="1"/>
  <c r="T29" i="6"/>
  <c r="G29" i="6"/>
  <c r="M29" i="6" s="1"/>
  <c r="U29" i="6" s="1"/>
  <c r="W29" i="6" s="1"/>
  <c r="T27" i="6"/>
  <c r="G27" i="6"/>
  <c r="M27" i="6" s="1"/>
  <c r="U27" i="6" s="1"/>
  <c r="W27" i="6" s="1"/>
  <c r="T25" i="6"/>
  <c r="G25" i="6"/>
  <c r="M25" i="6" s="1"/>
  <c r="U25" i="6" s="1"/>
  <c r="W25" i="6" s="1"/>
  <c r="T23" i="6"/>
  <c r="U23" i="6" s="1"/>
  <c r="W23" i="6" s="1"/>
  <c r="M23" i="6"/>
  <c r="G23" i="6"/>
  <c r="T21" i="6"/>
  <c r="G21" i="6"/>
  <c r="M21" i="6" s="1"/>
  <c r="U21" i="6" s="1"/>
  <c r="W21" i="6" s="1"/>
  <c r="G19" i="6"/>
  <c r="O19" i="6" s="1"/>
  <c r="T17" i="6"/>
  <c r="U17" i="6" s="1"/>
  <c r="W17" i="6" s="1"/>
  <c r="M17" i="6"/>
  <c r="G17" i="6"/>
  <c r="T15" i="6"/>
  <c r="G15" i="6"/>
  <c r="M15" i="6" s="1"/>
  <c r="U15" i="6" s="1"/>
  <c r="W15" i="6" s="1"/>
  <c r="T13" i="6"/>
  <c r="M13" i="6"/>
  <c r="U13" i="6" s="1"/>
  <c r="W13" i="6" s="1"/>
  <c r="G13" i="6"/>
  <c r="T11" i="6"/>
  <c r="M11" i="6"/>
  <c r="U11" i="6" s="1"/>
  <c r="W11" i="6" s="1"/>
  <c r="G11" i="6"/>
  <c r="T9" i="6"/>
  <c r="G9" i="6"/>
  <c r="M9" i="6" s="1"/>
  <c r="U9" i="6" s="1"/>
  <c r="W9" i="6" s="1"/>
  <c r="T7" i="6"/>
  <c r="K7" i="6"/>
  <c r="K33" i="6" s="1"/>
  <c r="G7" i="6"/>
  <c r="M7" i="6" s="1"/>
  <c r="U7" i="6" s="1"/>
  <c r="W7" i="6" s="1"/>
  <c r="T5" i="6"/>
  <c r="M5" i="6"/>
  <c r="G5" i="6"/>
  <c r="G33" i="6" s="1"/>
  <c r="P357" i="4"/>
  <c r="H357" i="4"/>
  <c r="R355" i="4"/>
  <c r="R357" i="4" s="1"/>
  <c r="P355" i="4"/>
  <c r="N355" i="4"/>
  <c r="N357" i="4" s="1"/>
  <c r="L355" i="4"/>
  <c r="I355" i="4"/>
  <c r="U353" i="4"/>
  <c r="W353" i="4" s="1"/>
  <c r="T353" i="4"/>
  <c r="M353" i="4"/>
  <c r="G353" i="4"/>
  <c r="T351" i="4"/>
  <c r="G351" i="4"/>
  <c r="M351" i="4" s="1"/>
  <c r="U351" i="4" s="1"/>
  <c r="W351" i="4" s="1"/>
  <c r="G349" i="4"/>
  <c r="T347" i="4"/>
  <c r="O347" i="4"/>
  <c r="G347" i="4"/>
  <c r="M347" i="4" s="1"/>
  <c r="U347" i="4" s="1"/>
  <c r="W347" i="4" s="1"/>
  <c r="U345" i="4"/>
  <c r="W345" i="4" s="1"/>
  <c r="T345" i="4"/>
  <c r="M345" i="4"/>
  <c r="G345" i="4"/>
  <c r="T343" i="4"/>
  <c r="G343" i="4"/>
  <c r="M343" i="4" s="1"/>
  <c r="U343" i="4" s="1"/>
  <c r="W343" i="4" s="1"/>
  <c r="T341" i="4"/>
  <c r="U341" i="4" s="1"/>
  <c r="W341" i="4" s="1"/>
  <c r="M341" i="4"/>
  <c r="G341" i="4"/>
  <c r="T339" i="4"/>
  <c r="G339" i="4"/>
  <c r="M339" i="4" s="1"/>
  <c r="U339" i="4" s="1"/>
  <c r="W339" i="4" s="1"/>
  <c r="T337" i="4"/>
  <c r="G337" i="4"/>
  <c r="M337" i="4" s="1"/>
  <c r="U337" i="4" s="1"/>
  <c r="W337" i="4" s="1"/>
  <c r="T335" i="4"/>
  <c r="M335" i="4"/>
  <c r="U335" i="4" s="1"/>
  <c r="W335" i="4" s="1"/>
  <c r="G335" i="4"/>
  <c r="T333" i="4"/>
  <c r="G333" i="4"/>
  <c r="M333" i="4" s="1"/>
  <c r="U333" i="4" s="1"/>
  <c r="W333" i="4" s="1"/>
  <c r="T331" i="4"/>
  <c r="G331" i="4"/>
  <c r="M331" i="4" s="1"/>
  <c r="U331" i="4" s="1"/>
  <c r="W331" i="4" s="1"/>
  <c r="T329" i="4"/>
  <c r="G329" i="4"/>
  <c r="M329" i="4" s="1"/>
  <c r="U329" i="4" s="1"/>
  <c r="W329" i="4" s="1"/>
  <c r="T327" i="4"/>
  <c r="G327" i="4"/>
  <c r="M327" i="4" s="1"/>
  <c r="U327" i="4" s="1"/>
  <c r="W327" i="4" s="1"/>
  <c r="T324" i="4"/>
  <c r="U324" i="4" s="1"/>
  <c r="W324" i="4" s="1"/>
  <c r="M324" i="4"/>
  <c r="G324" i="4"/>
  <c r="T322" i="4"/>
  <c r="G322" i="4"/>
  <c r="M322" i="4" s="1"/>
  <c r="U322" i="4" s="1"/>
  <c r="W322" i="4" s="1"/>
  <c r="G320" i="4"/>
  <c r="T318" i="4"/>
  <c r="U318" i="4" s="1"/>
  <c r="W318" i="4" s="1"/>
  <c r="M318" i="4"/>
  <c r="G318" i="4"/>
  <c r="T316" i="4"/>
  <c r="G316" i="4"/>
  <c r="M316" i="4" s="1"/>
  <c r="U316" i="4" s="1"/>
  <c r="W316" i="4" s="1"/>
  <c r="G314" i="4"/>
  <c r="U312" i="4"/>
  <c r="W312" i="4" s="1"/>
  <c r="T312" i="4"/>
  <c r="M312" i="4"/>
  <c r="G312" i="4"/>
  <c r="G310" i="4"/>
  <c r="O310" i="4" s="1"/>
  <c r="T310" i="4" s="1"/>
  <c r="T308" i="4"/>
  <c r="G308" i="4"/>
  <c r="M308" i="4" s="1"/>
  <c r="U308" i="4" s="1"/>
  <c r="W308" i="4" s="1"/>
  <c r="T306" i="4"/>
  <c r="U306" i="4" s="1"/>
  <c r="W306" i="4" s="1"/>
  <c r="M306" i="4"/>
  <c r="G306" i="4"/>
  <c r="T304" i="4"/>
  <c r="M304" i="4"/>
  <c r="U304" i="4" s="1"/>
  <c r="W304" i="4" s="1"/>
  <c r="G304" i="4"/>
  <c r="T302" i="4"/>
  <c r="G302" i="4"/>
  <c r="M302" i="4" s="1"/>
  <c r="U302" i="4" s="1"/>
  <c r="W302" i="4" s="1"/>
  <c r="T300" i="4"/>
  <c r="M300" i="4"/>
  <c r="U300" i="4" s="1"/>
  <c r="W300" i="4" s="1"/>
  <c r="G300" i="4"/>
  <c r="T298" i="4"/>
  <c r="G298" i="4"/>
  <c r="M298" i="4" s="1"/>
  <c r="U298" i="4" s="1"/>
  <c r="W298" i="4" s="1"/>
  <c r="T296" i="4"/>
  <c r="G296" i="4"/>
  <c r="M296" i="4" s="1"/>
  <c r="U296" i="4" s="1"/>
  <c r="W296" i="4" s="1"/>
  <c r="T294" i="4"/>
  <c r="G294" i="4"/>
  <c r="M294" i="4" s="1"/>
  <c r="U294" i="4" s="1"/>
  <c r="W294" i="4" s="1"/>
  <c r="T292" i="4"/>
  <c r="G292" i="4"/>
  <c r="M292" i="4" s="1"/>
  <c r="U292" i="4" s="1"/>
  <c r="W292" i="4" s="1"/>
  <c r="U290" i="4"/>
  <c r="W290" i="4" s="1"/>
  <c r="T290" i="4"/>
  <c r="M290" i="4"/>
  <c r="G290" i="4"/>
  <c r="T287" i="4"/>
  <c r="G287" i="4"/>
  <c r="M287" i="4" s="1"/>
  <c r="U287" i="4" s="1"/>
  <c r="W287" i="4" s="1"/>
  <c r="G285" i="4"/>
  <c r="U283" i="4"/>
  <c r="W283" i="4" s="1"/>
  <c r="T283" i="4"/>
  <c r="M283" i="4"/>
  <c r="G283" i="4"/>
  <c r="T281" i="4"/>
  <c r="G281" i="4"/>
  <c r="M281" i="4" s="1"/>
  <c r="U281" i="4" s="1"/>
  <c r="W281" i="4" s="1"/>
  <c r="T279" i="4"/>
  <c r="G279" i="4"/>
  <c r="M279" i="4" s="1"/>
  <c r="U279" i="4" s="1"/>
  <c r="W279" i="4" s="1"/>
  <c r="T277" i="4"/>
  <c r="M277" i="4"/>
  <c r="U277" i="4" s="1"/>
  <c r="W277" i="4" s="1"/>
  <c r="G277" i="4"/>
  <c r="T275" i="4"/>
  <c r="M275" i="4"/>
  <c r="U275" i="4" s="1"/>
  <c r="W275" i="4" s="1"/>
  <c r="G275" i="4"/>
  <c r="T271" i="4"/>
  <c r="G271" i="4"/>
  <c r="M271" i="4" s="1"/>
  <c r="U271" i="4" s="1"/>
  <c r="W271" i="4" s="1"/>
  <c r="U266" i="4"/>
  <c r="W266" i="4" s="1"/>
  <c r="T266" i="4"/>
  <c r="M266" i="4"/>
  <c r="G266" i="4"/>
  <c r="T264" i="4"/>
  <c r="G264" i="4"/>
  <c r="M264" i="4" s="1"/>
  <c r="U264" i="4" s="1"/>
  <c r="W264" i="4" s="1"/>
  <c r="T260" i="4"/>
  <c r="U260" i="4" s="1"/>
  <c r="W260" i="4" s="1"/>
  <c r="O260" i="4"/>
  <c r="G260" i="4"/>
  <c r="M260" i="4" s="1"/>
  <c r="T257" i="4"/>
  <c r="G257" i="4"/>
  <c r="M257" i="4" s="1"/>
  <c r="U257" i="4" s="1"/>
  <c r="W257" i="4" s="1"/>
  <c r="T255" i="4"/>
  <c r="G255" i="4"/>
  <c r="M255" i="4" s="1"/>
  <c r="U255" i="4" s="1"/>
  <c r="W255" i="4" s="1"/>
  <c r="U253" i="4"/>
  <c r="W253" i="4" s="1"/>
  <c r="T253" i="4"/>
  <c r="M253" i="4"/>
  <c r="G253" i="4"/>
  <c r="T251" i="4"/>
  <c r="G251" i="4"/>
  <c r="M251" i="4" s="1"/>
  <c r="U251" i="4" s="1"/>
  <c r="W251" i="4" s="1"/>
  <c r="T249" i="4"/>
  <c r="G249" i="4"/>
  <c r="M249" i="4" s="1"/>
  <c r="U249" i="4" s="1"/>
  <c r="W249" i="4" s="1"/>
  <c r="T244" i="4"/>
  <c r="M244" i="4"/>
  <c r="U244" i="4" s="1"/>
  <c r="W244" i="4" s="1"/>
  <c r="G244" i="4"/>
  <c r="T236" i="4"/>
  <c r="M236" i="4"/>
  <c r="U236" i="4" s="1"/>
  <c r="W236" i="4" s="1"/>
  <c r="G236" i="4"/>
  <c r="T234" i="4"/>
  <c r="G234" i="4"/>
  <c r="M234" i="4" s="1"/>
  <c r="U234" i="4" s="1"/>
  <c r="W234" i="4" s="1"/>
  <c r="U231" i="4"/>
  <c r="W231" i="4" s="1"/>
  <c r="T231" i="4"/>
  <c r="M231" i="4"/>
  <c r="G231" i="4"/>
  <c r="T225" i="4"/>
  <c r="G225" i="4"/>
  <c r="M225" i="4" s="1"/>
  <c r="U225" i="4" s="1"/>
  <c r="W225" i="4" s="1"/>
  <c r="T221" i="4"/>
  <c r="U221" i="4" s="1"/>
  <c r="W221" i="4" s="1"/>
  <c r="M221" i="4"/>
  <c r="G221" i="4"/>
  <c r="T219" i="4"/>
  <c r="G219" i="4"/>
  <c r="M219" i="4" s="1"/>
  <c r="U219" i="4" s="1"/>
  <c r="W219" i="4" s="1"/>
  <c r="T217" i="4"/>
  <c r="G217" i="4"/>
  <c r="M217" i="4" s="1"/>
  <c r="U217" i="4" s="1"/>
  <c r="W217" i="4" s="1"/>
  <c r="V215" i="4"/>
  <c r="T215" i="4"/>
  <c r="U215" i="4" s="1"/>
  <c r="W215" i="4" s="1"/>
  <c r="M215" i="4"/>
  <c r="G215" i="4"/>
  <c r="T213" i="4"/>
  <c r="M213" i="4"/>
  <c r="U213" i="4" s="1"/>
  <c r="W213" i="4" s="1"/>
  <c r="G213" i="4"/>
  <c r="T211" i="4"/>
  <c r="G211" i="4"/>
  <c r="M211" i="4" s="1"/>
  <c r="U211" i="4" s="1"/>
  <c r="W211" i="4" s="1"/>
  <c r="T209" i="4"/>
  <c r="M209" i="4"/>
  <c r="U209" i="4" s="1"/>
  <c r="W209" i="4" s="1"/>
  <c r="G209" i="4"/>
  <c r="T207" i="4"/>
  <c r="G207" i="4"/>
  <c r="M207" i="4" s="1"/>
  <c r="U207" i="4" s="1"/>
  <c r="W207" i="4" s="1"/>
  <c r="T205" i="4"/>
  <c r="G205" i="4"/>
  <c r="M205" i="4" s="1"/>
  <c r="U205" i="4" s="1"/>
  <c r="W205" i="4" s="1"/>
  <c r="T200" i="4"/>
  <c r="G200" i="4"/>
  <c r="M200" i="4" s="1"/>
  <c r="U200" i="4" s="1"/>
  <c r="W200" i="4" s="1"/>
  <c r="G198" i="4"/>
  <c r="O198" i="4" s="1"/>
  <c r="T198" i="4" s="1"/>
  <c r="U192" i="4"/>
  <c r="W192" i="4" s="1"/>
  <c r="T192" i="4"/>
  <c r="G192" i="4"/>
  <c r="M192" i="4" s="1"/>
  <c r="T187" i="4"/>
  <c r="G187" i="4"/>
  <c r="M187" i="4" s="1"/>
  <c r="U187" i="4" s="1"/>
  <c r="W187" i="4" s="1"/>
  <c r="G185" i="4"/>
  <c r="O185" i="4" s="1"/>
  <c r="T185" i="4" s="1"/>
  <c r="T181" i="4"/>
  <c r="G181" i="4"/>
  <c r="M181" i="4" s="1"/>
  <c r="U181" i="4" s="1"/>
  <c r="W181" i="4" s="1"/>
  <c r="V178" i="4"/>
  <c r="T178" i="4"/>
  <c r="M178" i="4"/>
  <c r="U178" i="4" s="1"/>
  <c r="W178" i="4" s="1"/>
  <c r="G178" i="4"/>
  <c r="T175" i="4"/>
  <c r="G175" i="4"/>
  <c r="M175" i="4" s="1"/>
  <c r="U175" i="4" s="1"/>
  <c r="W175" i="4" s="1"/>
  <c r="T171" i="4"/>
  <c r="G171" i="4"/>
  <c r="M171" i="4" s="1"/>
  <c r="U171" i="4" s="1"/>
  <c r="W171" i="4" s="1"/>
  <c r="T168" i="4"/>
  <c r="G168" i="4"/>
  <c r="M168" i="4" s="1"/>
  <c r="U168" i="4" s="1"/>
  <c r="W168" i="4" s="1"/>
  <c r="T165" i="4"/>
  <c r="G165" i="4"/>
  <c r="M165" i="4" s="1"/>
  <c r="U165" i="4" s="1"/>
  <c r="W165" i="4" s="1"/>
  <c r="U163" i="4"/>
  <c r="W163" i="4" s="1"/>
  <c r="T163" i="4"/>
  <c r="M163" i="4"/>
  <c r="G163" i="4"/>
  <c r="T159" i="4"/>
  <c r="G159" i="4"/>
  <c r="M159" i="4" s="1"/>
  <c r="U159" i="4" s="1"/>
  <c r="W159" i="4" s="1"/>
  <c r="W156" i="4"/>
  <c r="T156" i="4"/>
  <c r="G156" i="4"/>
  <c r="M156" i="4" s="1"/>
  <c r="U156" i="4" s="1"/>
  <c r="T153" i="4"/>
  <c r="M153" i="4"/>
  <c r="U153" i="4" s="1"/>
  <c r="W153" i="4" s="1"/>
  <c r="G153" i="4"/>
  <c r="T151" i="4"/>
  <c r="M151" i="4"/>
  <c r="U151" i="4" s="1"/>
  <c r="W151" i="4" s="1"/>
  <c r="G151" i="4"/>
  <c r="T149" i="4"/>
  <c r="G149" i="4"/>
  <c r="M149" i="4" s="1"/>
  <c r="U149" i="4" s="1"/>
  <c r="W149" i="4" s="1"/>
  <c r="T147" i="4"/>
  <c r="M147" i="4"/>
  <c r="U147" i="4" s="1"/>
  <c r="W147" i="4" s="1"/>
  <c r="G147" i="4"/>
  <c r="T144" i="4"/>
  <c r="G144" i="4"/>
  <c r="M144" i="4" s="1"/>
  <c r="U144" i="4" s="1"/>
  <c r="W144" i="4" s="1"/>
  <c r="T141" i="4"/>
  <c r="U141" i="4" s="1"/>
  <c r="W141" i="4" s="1"/>
  <c r="M141" i="4"/>
  <c r="G141" i="4"/>
  <c r="T139" i="4"/>
  <c r="M139" i="4"/>
  <c r="U139" i="4" s="1"/>
  <c r="W139" i="4" s="1"/>
  <c r="G139" i="4"/>
  <c r="T136" i="4"/>
  <c r="G136" i="4"/>
  <c r="M136" i="4" s="1"/>
  <c r="U136" i="4" s="1"/>
  <c r="W136" i="4" s="1"/>
  <c r="U133" i="4"/>
  <c r="W133" i="4" s="1"/>
  <c r="T133" i="4"/>
  <c r="M133" i="4"/>
  <c r="G133" i="4"/>
  <c r="G131" i="4"/>
  <c r="O131" i="4" s="1"/>
  <c r="T131" i="4" s="1"/>
  <c r="W128" i="4"/>
  <c r="T128" i="4"/>
  <c r="G128" i="4"/>
  <c r="M128" i="4" s="1"/>
  <c r="U128" i="4" s="1"/>
  <c r="T126" i="4"/>
  <c r="M126" i="4"/>
  <c r="U126" i="4" s="1"/>
  <c r="W126" i="4" s="1"/>
  <c r="G126" i="4"/>
  <c r="T124" i="4"/>
  <c r="M124" i="4"/>
  <c r="U124" i="4" s="1"/>
  <c r="W124" i="4" s="1"/>
  <c r="G124" i="4"/>
  <c r="T122" i="4"/>
  <c r="G122" i="4"/>
  <c r="M122" i="4" s="1"/>
  <c r="U122" i="4" s="1"/>
  <c r="W122" i="4" s="1"/>
  <c r="T120" i="4"/>
  <c r="M120" i="4"/>
  <c r="U120" i="4" s="1"/>
  <c r="W120" i="4" s="1"/>
  <c r="G120" i="4"/>
  <c r="T118" i="4"/>
  <c r="G118" i="4"/>
  <c r="M118" i="4" s="1"/>
  <c r="U118" i="4" s="1"/>
  <c r="W118" i="4" s="1"/>
  <c r="T116" i="4"/>
  <c r="U116" i="4" s="1"/>
  <c r="W116" i="4" s="1"/>
  <c r="M116" i="4"/>
  <c r="G116" i="4"/>
  <c r="T114" i="4"/>
  <c r="M114" i="4"/>
  <c r="U114" i="4" s="1"/>
  <c r="W114" i="4" s="1"/>
  <c r="G114" i="4"/>
  <c r="T112" i="4"/>
  <c r="G112" i="4"/>
  <c r="M112" i="4" s="1"/>
  <c r="U112" i="4" s="1"/>
  <c r="W112" i="4" s="1"/>
  <c r="U110" i="4"/>
  <c r="W110" i="4" s="1"/>
  <c r="T110" i="4"/>
  <c r="M110" i="4"/>
  <c r="G110" i="4"/>
  <c r="T108" i="4"/>
  <c r="G108" i="4"/>
  <c r="M108" i="4" s="1"/>
  <c r="U108" i="4" s="1"/>
  <c r="W108" i="4" s="1"/>
  <c r="U106" i="4"/>
  <c r="W106" i="4" s="1"/>
  <c r="T106" i="4"/>
  <c r="G106" i="4"/>
  <c r="M106" i="4" s="1"/>
  <c r="T104" i="4"/>
  <c r="G104" i="4"/>
  <c r="M104" i="4" s="1"/>
  <c r="U104" i="4" s="1"/>
  <c r="W104" i="4" s="1"/>
  <c r="T102" i="4"/>
  <c r="G102" i="4"/>
  <c r="M102" i="4" s="1"/>
  <c r="U102" i="4" s="1"/>
  <c r="W102" i="4" s="1"/>
  <c r="U100" i="4"/>
  <c r="W100" i="4" s="1"/>
  <c r="T100" i="4"/>
  <c r="M100" i="4"/>
  <c r="G100" i="4"/>
  <c r="T98" i="4"/>
  <c r="G98" i="4"/>
  <c r="M98" i="4" s="1"/>
  <c r="U98" i="4" s="1"/>
  <c r="W98" i="4" s="1"/>
  <c r="T95" i="4"/>
  <c r="G95" i="4"/>
  <c r="M95" i="4" s="1"/>
  <c r="U95" i="4" s="1"/>
  <c r="W95" i="4" s="1"/>
  <c r="T93" i="4"/>
  <c r="M93" i="4"/>
  <c r="U93" i="4" s="1"/>
  <c r="W93" i="4" s="1"/>
  <c r="G93" i="4"/>
  <c r="G91" i="4"/>
  <c r="M91" i="4" s="1"/>
  <c r="U91" i="4" s="1"/>
  <c r="W91" i="4" s="1"/>
  <c r="T89" i="4"/>
  <c r="U89" i="4" s="1"/>
  <c r="W89" i="4" s="1"/>
  <c r="M89" i="4"/>
  <c r="G89" i="4"/>
  <c r="T85" i="4"/>
  <c r="M85" i="4"/>
  <c r="U85" i="4" s="1"/>
  <c r="W85" i="4" s="1"/>
  <c r="G85" i="4"/>
  <c r="T83" i="4"/>
  <c r="G83" i="4"/>
  <c r="M83" i="4" s="1"/>
  <c r="U83" i="4" s="1"/>
  <c r="W83" i="4" s="1"/>
  <c r="V81" i="4"/>
  <c r="T81" i="4"/>
  <c r="U81" i="4" s="1"/>
  <c r="W81" i="4" s="1"/>
  <c r="M81" i="4"/>
  <c r="G81" i="4"/>
  <c r="G79" i="4"/>
  <c r="O79" i="4" s="1"/>
  <c r="T79" i="4" s="1"/>
  <c r="T77" i="4"/>
  <c r="M77" i="4"/>
  <c r="U77" i="4" s="1"/>
  <c r="W77" i="4" s="1"/>
  <c r="G77" i="4"/>
  <c r="V77" i="4" s="1"/>
  <c r="V75" i="4"/>
  <c r="T75" i="4"/>
  <c r="G75" i="4"/>
  <c r="M75" i="4" s="1"/>
  <c r="U75" i="4" s="1"/>
  <c r="W75" i="4" s="1"/>
  <c r="T72" i="4"/>
  <c r="U72" i="4" s="1"/>
  <c r="W72" i="4" s="1"/>
  <c r="M72" i="4"/>
  <c r="G72" i="4"/>
  <c r="T70" i="4"/>
  <c r="G70" i="4"/>
  <c r="V70" i="4" s="1"/>
  <c r="T68" i="4"/>
  <c r="G68" i="4"/>
  <c r="M68" i="4" s="1"/>
  <c r="U68" i="4" s="1"/>
  <c r="W68" i="4" s="1"/>
  <c r="V66" i="4"/>
  <c r="T66" i="4"/>
  <c r="U66" i="4" s="1"/>
  <c r="W66" i="4" s="1"/>
  <c r="M66" i="4"/>
  <c r="G66" i="4"/>
  <c r="T64" i="4"/>
  <c r="M64" i="4"/>
  <c r="U64" i="4" s="1"/>
  <c r="W64" i="4" s="1"/>
  <c r="G64" i="4"/>
  <c r="T62" i="4"/>
  <c r="G62" i="4"/>
  <c r="M62" i="4" s="1"/>
  <c r="U62" i="4" s="1"/>
  <c r="W62" i="4" s="1"/>
  <c r="V60" i="4"/>
  <c r="T60" i="4"/>
  <c r="U60" i="4" s="1"/>
  <c r="W60" i="4" s="1"/>
  <c r="M60" i="4"/>
  <c r="G60" i="4"/>
  <c r="T58" i="4"/>
  <c r="G58" i="4"/>
  <c r="V58" i="4" s="1"/>
  <c r="V355" i="4" s="1"/>
  <c r="T56" i="4"/>
  <c r="G56" i="4"/>
  <c r="M56" i="4" s="1"/>
  <c r="U56" i="4" s="1"/>
  <c r="W56" i="4" s="1"/>
  <c r="U54" i="4"/>
  <c r="W54" i="4" s="1"/>
  <c r="T54" i="4"/>
  <c r="M54" i="4"/>
  <c r="G54" i="4"/>
  <c r="T52" i="4"/>
  <c r="G52" i="4"/>
  <c r="M52" i="4" s="1"/>
  <c r="U52" i="4" s="1"/>
  <c r="W52" i="4" s="1"/>
  <c r="T50" i="4"/>
  <c r="G50" i="4"/>
  <c r="M50" i="4" s="1"/>
  <c r="U50" i="4" s="1"/>
  <c r="W50" i="4" s="1"/>
  <c r="O48" i="4"/>
  <c r="M48" i="4"/>
  <c r="G48" i="4"/>
  <c r="T46" i="4"/>
  <c r="G46" i="4"/>
  <c r="M46" i="4" s="1"/>
  <c r="U46" i="4" s="1"/>
  <c r="W46" i="4" s="1"/>
  <c r="T44" i="4"/>
  <c r="G44" i="4"/>
  <c r="M44" i="4" s="1"/>
  <c r="U44" i="4" s="1"/>
  <c r="W44" i="4" s="1"/>
  <c r="T42" i="4"/>
  <c r="M42" i="4"/>
  <c r="G42" i="4"/>
  <c r="S37" i="4"/>
  <c r="S357" i="4" s="1"/>
  <c r="R37" i="4"/>
  <c r="Q37" i="4"/>
  <c r="Q357" i="4" s="1"/>
  <c r="P37" i="4"/>
  <c r="O37" i="4"/>
  <c r="N37" i="4"/>
  <c r="L37" i="4"/>
  <c r="L357" i="4" s="1"/>
  <c r="K37" i="4"/>
  <c r="K357" i="4" s="1"/>
  <c r="J37" i="4"/>
  <c r="J357" i="4" s="1"/>
  <c r="I37" i="4"/>
  <c r="I357" i="4" s="1"/>
  <c r="H37" i="4"/>
  <c r="T35" i="4"/>
  <c r="G35" i="4"/>
  <c r="M35" i="4" s="1"/>
  <c r="U35" i="4" s="1"/>
  <c r="W35" i="4" s="1"/>
  <c r="T33" i="4"/>
  <c r="G33" i="4"/>
  <c r="M33" i="4" s="1"/>
  <c r="U33" i="4" s="1"/>
  <c r="W33" i="4" s="1"/>
  <c r="U31" i="4"/>
  <c r="W31" i="4" s="1"/>
  <c r="T31" i="4"/>
  <c r="M31" i="4"/>
  <c r="G31" i="4"/>
  <c r="T29" i="4"/>
  <c r="G29" i="4"/>
  <c r="M29" i="4" s="1"/>
  <c r="U29" i="4" s="1"/>
  <c r="W29" i="4" s="1"/>
  <c r="V27" i="4"/>
  <c r="V37" i="4" s="1"/>
  <c r="T27" i="4"/>
  <c r="G27" i="4"/>
  <c r="M27" i="4" s="1"/>
  <c r="U27" i="4" s="1"/>
  <c r="T25" i="4"/>
  <c r="M25" i="4"/>
  <c r="U25" i="4" s="1"/>
  <c r="W25" i="4" s="1"/>
  <c r="G25" i="4"/>
  <c r="T23" i="4"/>
  <c r="G23" i="4"/>
  <c r="M23" i="4" s="1"/>
  <c r="U23" i="4" s="1"/>
  <c r="W23" i="4" s="1"/>
  <c r="U21" i="4"/>
  <c r="W21" i="4" s="1"/>
  <c r="T21" i="4"/>
  <c r="M21" i="4"/>
  <c r="G21" i="4"/>
  <c r="U19" i="4"/>
  <c r="W19" i="4" s="1"/>
  <c r="T19" i="4"/>
  <c r="M19" i="4"/>
  <c r="G19" i="4"/>
  <c r="T17" i="4"/>
  <c r="G17" i="4"/>
  <c r="M17" i="4" s="1"/>
  <c r="U17" i="4" s="1"/>
  <c r="W17" i="4" s="1"/>
  <c r="T15" i="4"/>
  <c r="T37" i="4" s="1"/>
  <c r="M15" i="4"/>
  <c r="G15" i="4"/>
  <c r="T13" i="4"/>
  <c r="G13" i="4"/>
  <c r="M13" i="4" s="1"/>
  <c r="U13" i="4" s="1"/>
  <c r="W13" i="4" s="1"/>
  <c r="T11" i="4"/>
  <c r="G11" i="4"/>
  <c r="M11" i="4" s="1"/>
  <c r="U11" i="4" s="1"/>
  <c r="W11" i="4" s="1"/>
  <c r="T9" i="4"/>
  <c r="M9" i="4"/>
  <c r="U9" i="4" s="1"/>
  <c r="W9" i="4" s="1"/>
  <c r="G9" i="4"/>
  <c r="T7" i="4"/>
  <c r="G7" i="4"/>
  <c r="M7" i="4" s="1"/>
  <c r="U5" i="4"/>
  <c r="T5" i="4"/>
  <c r="M5" i="4"/>
  <c r="G5" i="4"/>
  <c r="V692" i="2"/>
  <c r="S692" i="2"/>
  <c r="R692" i="2"/>
  <c r="Q692" i="2"/>
  <c r="P692" i="2"/>
  <c r="O692" i="2"/>
  <c r="L692" i="2"/>
  <c r="K692" i="2"/>
  <c r="J692" i="2"/>
  <c r="I692" i="2"/>
  <c r="H692" i="2"/>
  <c r="T690" i="2"/>
  <c r="M690" i="2"/>
  <c r="U690" i="2" s="1"/>
  <c r="W690" i="2" s="1"/>
  <c r="G690" i="2"/>
  <c r="O688" i="2"/>
  <c r="T688" i="2" s="1"/>
  <c r="G688" i="2"/>
  <c r="M688" i="2" s="1"/>
  <c r="U688" i="2" s="1"/>
  <c r="W688" i="2" s="1"/>
  <c r="T686" i="2"/>
  <c r="U686" i="2" s="1"/>
  <c r="W686" i="2" s="1"/>
  <c r="M686" i="2"/>
  <c r="G686" i="2"/>
  <c r="T684" i="2"/>
  <c r="G684" i="2"/>
  <c r="M684" i="2" s="1"/>
  <c r="U684" i="2" s="1"/>
  <c r="W684" i="2" s="1"/>
  <c r="U682" i="2"/>
  <c r="W682" i="2" s="1"/>
  <c r="T682" i="2"/>
  <c r="M682" i="2"/>
  <c r="G682" i="2"/>
  <c r="O680" i="2"/>
  <c r="T680" i="2" s="1"/>
  <c r="U680" i="2" s="1"/>
  <c r="W680" i="2" s="1"/>
  <c r="M680" i="2"/>
  <c r="G680" i="2"/>
  <c r="T678" i="2"/>
  <c r="G678" i="2"/>
  <c r="M678" i="2" s="1"/>
  <c r="U678" i="2" s="1"/>
  <c r="W678" i="2" s="1"/>
  <c r="U676" i="2"/>
  <c r="W676" i="2" s="1"/>
  <c r="O676" i="2"/>
  <c r="T676" i="2" s="1"/>
  <c r="G676" i="2"/>
  <c r="M676" i="2" s="1"/>
  <c r="T674" i="2"/>
  <c r="M674" i="2"/>
  <c r="U674" i="2" s="1"/>
  <c r="W674" i="2" s="1"/>
  <c r="G674" i="2"/>
  <c r="W672" i="2"/>
  <c r="T672" i="2"/>
  <c r="M672" i="2"/>
  <c r="U672" i="2" s="1"/>
  <c r="G672" i="2"/>
  <c r="T670" i="2"/>
  <c r="M670" i="2"/>
  <c r="U670" i="2" s="1"/>
  <c r="W670" i="2" s="1"/>
  <c r="G670" i="2"/>
  <c r="T668" i="2"/>
  <c r="U668" i="2" s="1"/>
  <c r="W668" i="2" s="1"/>
  <c r="G668" i="2"/>
  <c r="M668" i="2" s="1"/>
  <c r="T666" i="2"/>
  <c r="G666" i="2"/>
  <c r="M666" i="2" s="1"/>
  <c r="U666" i="2" s="1"/>
  <c r="W666" i="2" s="1"/>
  <c r="W664" i="2"/>
  <c r="U664" i="2"/>
  <c r="T664" i="2"/>
  <c r="G664" i="2"/>
  <c r="M664" i="2" s="1"/>
  <c r="T662" i="2"/>
  <c r="G662" i="2"/>
  <c r="M662" i="2" s="1"/>
  <c r="T660" i="2"/>
  <c r="G660" i="2"/>
  <c r="M660" i="2" s="1"/>
  <c r="U660" i="2" s="1"/>
  <c r="W660" i="2" s="1"/>
  <c r="T658" i="2"/>
  <c r="M658" i="2"/>
  <c r="G658" i="2"/>
  <c r="G692" i="2" s="1"/>
  <c r="V645" i="2"/>
  <c r="T645" i="2"/>
  <c r="S645" i="2"/>
  <c r="R645" i="2"/>
  <c r="Q645" i="2"/>
  <c r="P645" i="2"/>
  <c r="O645" i="2"/>
  <c r="N645" i="2"/>
  <c r="L645" i="2"/>
  <c r="L647" i="2" s="1"/>
  <c r="K645" i="2"/>
  <c r="J645" i="2"/>
  <c r="I645" i="2"/>
  <c r="H645" i="2"/>
  <c r="T643" i="2"/>
  <c r="G643" i="2"/>
  <c r="V631" i="2"/>
  <c r="Q631" i="2"/>
  <c r="P631" i="2"/>
  <c r="O631" i="2"/>
  <c r="N631" i="2"/>
  <c r="L631" i="2"/>
  <c r="K631" i="2"/>
  <c r="J631" i="2"/>
  <c r="I631" i="2"/>
  <c r="H631" i="2"/>
  <c r="S629" i="2"/>
  <c r="S631" i="2" s="1"/>
  <c r="G629" i="2"/>
  <c r="S625" i="2"/>
  <c r="Q625" i="2"/>
  <c r="P625" i="2"/>
  <c r="N625" i="2"/>
  <c r="L625" i="2"/>
  <c r="K625" i="2"/>
  <c r="J625" i="2"/>
  <c r="I625" i="2"/>
  <c r="H625" i="2"/>
  <c r="G623" i="2"/>
  <c r="R621" i="2"/>
  <c r="T621" i="2" s="1"/>
  <c r="U621" i="2" s="1"/>
  <c r="W621" i="2" s="1"/>
  <c r="O621" i="2"/>
  <c r="G621" i="2"/>
  <c r="G619" i="2"/>
  <c r="G617" i="2"/>
  <c r="G615" i="2"/>
  <c r="U613" i="2"/>
  <c r="W613" i="2" s="1"/>
  <c r="T613" i="2"/>
  <c r="O613" i="2"/>
  <c r="M613" i="2"/>
  <c r="G613" i="2"/>
  <c r="T611" i="2"/>
  <c r="M611" i="2"/>
  <c r="G611" i="2"/>
  <c r="G609" i="2"/>
  <c r="M607" i="2"/>
  <c r="G607" i="2"/>
  <c r="W605" i="2"/>
  <c r="V605" i="2"/>
  <c r="V625" i="2" s="1"/>
  <c r="T605" i="2"/>
  <c r="G605" i="2"/>
  <c r="M605" i="2" s="1"/>
  <c r="U605" i="2" s="1"/>
  <c r="T600" i="2"/>
  <c r="M600" i="2"/>
  <c r="U600" i="2" s="1"/>
  <c r="W600" i="2" s="1"/>
  <c r="G600" i="2"/>
  <c r="T598" i="2"/>
  <c r="M598" i="2"/>
  <c r="U598" i="2" s="1"/>
  <c r="W598" i="2" s="1"/>
  <c r="G598" i="2"/>
  <c r="V595" i="2"/>
  <c r="T595" i="2"/>
  <c r="S595" i="2"/>
  <c r="R595" i="2"/>
  <c r="Q595" i="2"/>
  <c r="P595" i="2"/>
  <c r="O595" i="2"/>
  <c r="N595" i="2"/>
  <c r="L595" i="2"/>
  <c r="K595" i="2"/>
  <c r="J595" i="2"/>
  <c r="I595" i="2"/>
  <c r="I647" i="2" s="1"/>
  <c r="H595" i="2"/>
  <c r="G595" i="2"/>
  <c r="T593" i="2"/>
  <c r="G593" i="2"/>
  <c r="M593" i="2" s="1"/>
  <c r="V591" i="2"/>
  <c r="N591" i="2"/>
  <c r="L591" i="2"/>
  <c r="K591" i="2"/>
  <c r="J591" i="2"/>
  <c r="I591" i="2"/>
  <c r="H591" i="2"/>
  <c r="S589" i="2"/>
  <c r="R589" i="2"/>
  <c r="Q589" i="2"/>
  <c r="P589" i="2"/>
  <c r="P591" i="2" s="1"/>
  <c r="G589" i="2"/>
  <c r="S587" i="2"/>
  <c r="Q587" i="2"/>
  <c r="P587" i="2"/>
  <c r="M587" i="2"/>
  <c r="G587" i="2"/>
  <c r="R587" i="2" s="1"/>
  <c r="T585" i="2"/>
  <c r="S585" i="2"/>
  <c r="G585" i="2"/>
  <c r="M585" i="2" s="1"/>
  <c r="T583" i="2"/>
  <c r="R583" i="2"/>
  <c r="M583" i="2"/>
  <c r="G583" i="2"/>
  <c r="S581" i="2"/>
  <c r="G581" i="2"/>
  <c r="T579" i="2"/>
  <c r="G579" i="2"/>
  <c r="M579" i="2" s="1"/>
  <c r="U579" i="2" s="1"/>
  <c r="W579" i="2" s="1"/>
  <c r="S577" i="2"/>
  <c r="Q577" i="2"/>
  <c r="P577" i="2"/>
  <c r="O577" i="2"/>
  <c r="O591" i="2" s="1"/>
  <c r="M577" i="2"/>
  <c r="U577" i="2" s="1"/>
  <c r="W577" i="2" s="1"/>
  <c r="G577" i="2"/>
  <c r="R577" i="2" s="1"/>
  <c r="T577" i="2" s="1"/>
  <c r="W572" i="2"/>
  <c r="T572" i="2"/>
  <c r="M572" i="2"/>
  <c r="U572" i="2" s="1"/>
  <c r="G572" i="2"/>
  <c r="S570" i="2"/>
  <c r="G570" i="2"/>
  <c r="V568" i="2"/>
  <c r="P568" i="2"/>
  <c r="N568" i="2"/>
  <c r="L568" i="2"/>
  <c r="K568" i="2"/>
  <c r="J568" i="2"/>
  <c r="I568" i="2"/>
  <c r="H568" i="2"/>
  <c r="S566" i="2"/>
  <c r="S568" i="2" s="1"/>
  <c r="Q566" i="2"/>
  <c r="Q568" i="2" s="1"/>
  <c r="O566" i="2"/>
  <c r="G566" i="2"/>
  <c r="G564" i="2"/>
  <c r="U562" i="2"/>
  <c r="W562" i="2" s="1"/>
  <c r="T562" i="2"/>
  <c r="O562" i="2"/>
  <c r="M562" i="2"/>
  <c r="G562" i="2"/>
  <c r="T560" i="2"/>
  <c r="O560" i="2"/>
  <c r="M560" i="2"/>
  <c r="U560" i="2" s="1"/>
  <c r="W560" i="2" s="1"/>
  <c r="G560" i="2"/>
  <c r="R558" i="2"/>
  <c r="G558" i="2"/>
  <c r="M558" i="2" s="1"/>
  <c r="T556" i="2"/>
  <c r="S556" i="2"/>
  <c r="G556" i="2"/>
  <c r="V554" i="2"/>
  <c r="S554" i="2"/>
  <c r="P554" i="2"/>
  <c r="O554" i="2"/>
  <c r="N554" i="2"/>
  <c r="L554" i="2"/>
  <c r="K554" i="2"/>
  <c r="J554" i="2"/>
  <c r="I554" i="2"/>
  <c r="H554" i="2"/>
  <c r="S552" i="2"/>
  <c r="Q552" i="2"/>
  <c r="P552" i="2"/>
  <c r="G552" i="2"/>
  <c r="S550" i="2"/>
  <c r="Q550" i="2"/>
  <c r="P550" i="2"/>
  <c r="G550" i="2"/>
  <c r="S548" i="2"/>
  <c r="R548" i="2"/>
  <c r="Q548" i="2"/>
  <c r="G548" i="2"/>
  <c r="M548" i="2" s="1"/>
  <c r="S543" i="2"/>
  <c r="Q543" i="2"/>
  <c r="G543" i="2"/>
  <c r="V541" i="2"/>
  <c r="S541" i="2"/>
  <c r="Q541" i="2"/>
  <c r="P541" i="2"/>
  <c r="N541" i="2"/>
  <c r="L541" i="2"/>
  <c r="K541" i="2"/>
  <c r="J541" i="2"/>
  <c r="I541" i="2"/>
  <c r="H541" i="2"/>
  <c r="S539" i="2"/>
  <c r="R539" i="2"/>
  <c r="O539" i="2"/>
  <c r="T539" i="2" s="1"/>
  <c r="M539" i="2"/>
  <c r="G539" i="2"/>
  <c r="S537" i="2"/>
  <c r="R537" i="2"/>
  <c r="O537" i="2"/>
  <c r="M537" i="2"/>
  <c r="G537" i="2"/>
  <c r="S535" i="2"/>
  <c r="R535" i="2"/>
  <c r="O535" i="2"/>
  <c r="M535" i="2"/>
  <c r="G535" i="2"/>
  <c r="S533" i="2"/>
  <c r="R533" i="2"/>
  <c r="O533" i="2"/>
  <c r="M533" i="2"/>
  <c r="G533" i="2"/>
  <c r="R531" i="2"/>
  <c r="O531" i="2"/>
  <c r="M531" i="2"/>
  <c r="G531" i="2"/>
  <c r="S529" i="2"/>
  <c r="M529" i="2"/>
  <c r="G529" i="2"/>
  <c r="S527" i="2"/>
  <c r="O527" i="2"/>
  <c r="G527" i="2"/>
  <c r="V525" i="2"/>
  <c r="Q525" i="2"/>
  <c r="P525" i="2"/>
  <c r="N525" i="2"/>
  <c r="L525" i="2"/>
  <c r="K525" i="2"/>
  <c r="J525" i="2"/>
  <c r="I525" i="2"/>
  <c r="H525" i="2"/>
  <c r="S523" i="2"/>
  <c r="R523" i="2"/>
  <c r="O523" i="2"/>
  <c r="M523" i="2"/>
  <c r="G523" i="2"/>
  <c r="S518" i="2"/>
  <c r="G518" i="2"/>
  <c r="S516" i="2"/>
  <c r="G516" i="2"/>
  <c r="U514" i="2"/>
  <c r="W514" i="2" s="1"/>
  <c r="T514" i="2"/>
  <c r="G514" i="2"/>
  <c r="M514" i="2" s="1"/>
  <c r="U512" i="2"/>
  <c r="W512" i="2" s="1"/>
  <c r="T512" i="2"/>
  <c r="S512" i="2"/>
  <c r="M512" i="2"/>
  <c r="G512" i="2"/>
  <c r="S510" i="2"/>
  <c r="T510" i="2" s="1"/>
  <c r="U510" i="2" s="1"/>
  <c r="W510" i="2" s="1"/>
  <c r="M510" i="2"/>
  <c r="G510" i="2"/>
  <c r="S508" i="2"/>
  <c r="R508" i="2"/>
  <c r="O508" i="2"/>
  <c r="M508" i="2"/>
  <c r="G508" i="2"/>
  <c r="V506" i="2"/>
  <c r="S506" i="2"/>
  <c r="Q506" i="2"/>
  <c r="P506" i="2"/>
  <c r="N506" i="2"/>
  <c r="L506" i="2"/>
  <c r="K506" i="2"/>
  <c r="J506" i="2"/>
  <c r="I506" i="2"/>
  <c r="H506" i="2"/>
  <c r="S504" i="2"/>
  <c r="G504" i="2"/>
  <c r="T502" i="2"/>
  <c r="M502" i="2"/>
  <c r="G502" i="2"/>
  <c r="V496" i="2"/>
  <c r="Q496" i="2"/>
  <c r="P496" i="2"/>
  <c r="N496" i="2"/>
  <c r="L496" i="2"/>
  <c r="K496" i="2"/>
  <c r="J496" i="2"/>
  <c r="I496" i="2"/>
  <c r="H496" i="2"/>
  <c r="T494" i="2"/>
  <c r="S494" i="2"/>
  <c r="S496" i="2" s="1"/>
  <c r="M494" i="2"/>
  <c r="U494" i="2" s="1"/>
  <c r="S492" i="2"/>
  <c r="G492" i="2"/>
  <c r="T490" i="2"/>
  <c r="U490" i="2" s="1"/>
  <c r="W490" i="2" s="1"/>
  <c r="S490" i="2"/>
  <c r="R490" i="2"/>
  <c r="M490" i="2"/>
  <c r="G490" i="2"/>
  <c r="T484" i="2"/>
  <c r="U484" i="2" s="1"/>
  <c r="W484" i="2" s="1"/>
  <c r="R484" i="2"/>
  <c r="O484" i="2"/>
  <c r="M484" i="2"/>
  <c r="G484" i="2"/>
  <c r="T482" i="2"/>
  <c r="S482" i="2"/>
  <c r="R482" i="2"/>
  <c r="O482" i="2"/>
  <c r="M482" i="2"/>
  <c r="G482" i="2"/>
  <c r="R480" i="2"/>
  <c r="O480" i="2"/>
  <c r="T480" i="2" s="1"/>
  <c r="U480" i="2" s="1"/>
  <c r="W480" i="2" s="1"/>
  <c r="G480" i="2"/>
  <c r="M480" i="2" s="1"/>
  <c r="S478" i="2"/>
  <c r="T478" i="2" s="1"/>
  <c r="R478" i="2"/>
  <c r="M478" i="2"/>
  <c r="U478" i="2" s="1"/>
  <c r="W478" i="2" s="1"/>
  <c r="G478" i="2"/>
  <c r="S476" i="2"/>
  <c r="T476" i="2" s="1"/>
  <c r="G476" i="2"/>
  <c r="S474" i="2"/>
  <c r="M474" i="2"/>
  <c r="G474" i="2"/>
  <c r="V472" i="2"/>
  <c r="Q472" i="2"/>
  <c r="P472" i="2"/>
  <c r="N472" i="2"/>
  <c r="L472" i="2"/>
  <c r="K472" i="2"/>
  <c r="J472" i="2"/>
  <c r="I472" i="2"/>
  <c r="H472" i="2"/>
  <c r="G472" i="2"/>
  <c r="U470" i="2"/>
  <c r="W470" i="2" s="1"/>
  <c r="M470" i="2"/>
  <c r="G470" i="2"/>
  <c r="O470" i="2" s="1"/>
  <c r="T470" i="2" s="1"/>
  <c r="R468" i="2"/>
  <c r="G468" i="2"/>
  <c r="U466" i="2"/>
  <c r="W466" i="2" s="1"/>
  <c r="T466" i="2"/>
  <c r="R466" i="2"/>
  <c r="O466" i="2"/>
  <c r="M466" i="2"/>
  <c r="G466" i="2"/>
  <c r="S464" i="2"/>
  <c r="T464" i="2" s="1"/>
  <c r="U464" i="2" s="1"/>
  <c r="W464" i="2" s="1"/>
  <c r="R464" i="2"/>
  <c r="M464" i="2"/>
  <c r="G464" i="2"/>
  <c r="S462" i="2"/>
  <c r="R462" i="2"/>
  <c r="O462" i="2"/>
  <c r="M462" i="2"/>
  <c r="G462" i="2"/>
  <c r="T460" i="2"/>
  <c r="S460" i="2"/>
  <c r="R460" i="2"/>
  <c r="O460" i="2"/>
  <c r="M460" i="2"/>
  <c r="G460" i="2"/>
  <c r="V455" i="2"/>
  <c r="Q455" i="2"/>
  <c r="P455" i="2"/>
  <c r="N455" i="2"/>
  <c r="L455" i="2"/>
  <c r="K455" i="2"/>
  <c r="K647" i="2" s="1"/>
  <c r="J455" i="2"/>
  <c r="I455" i="2"/>
  <c r="H455" i="2"/>
  <c r="S453" i="2"/>
  <c r="S455" i="2" s="1"/>
  <c r="R453" i="2"/>
  <c r="R455" i="2" s="1"/>
  <c r="Q453" i="2"/>
  <c r="G453" i="2"/>
  <c r="V451" i="2"/>
  <c r="Q451" i="2"/>
  <c r="P451" i="2"/>
  <c r="N451" i="2"/>
  <c r="L451" i="2"/>
  <c r="K451" i="2"/>
  <c r="J451" i="2"/>
  <c r="I451" i="2"/>
  <c r="H451" i="2"/>
  <c r="S449" i="2"/>
  <c r="G449" i="2"/>
  <c r="S447" i="2"/>
  <c r="S451" i="2" s="1"/>
  <c r="M447" i="2"/>
  <c r="G447" i="2"/>
  <c r="G445" i="2"/>
  <c r="X443" i="2"/>
  <c r="V443" i="2"/>
  <c r="P443" i="2"/>
  <c r="O443" i="2"/>
  <c r="N443" i="2"/>
  <c r="L443" i="2"/>
  <c r="K443" i="2"/>
  <c r="J443" i="2"/>
  <c r="I443" i="2"/>
  <c r="H443" i="2"/>
  <c r="G443" i="2"/>
  <c r="U441" i="2"/>
  <c r="W441" i="2" s="1"/>
  <c r="T441" i="2"/>
  <c r="S441" i="2"/>
  <c r="S443" i="2" s="1"/>
  <c r="Q441" i="2"/>
  <c r="Q443" i="2" s="1"/>
  <c r="P441" i="2"/>
  <c r="O441" i="2"/>
  <c r="M441" i="2"/>
  <c r="M443" i="2" s="1"/>
  <c r="G441" i="2"/>
  <c r="R441" i="2" s="1"/>
  <c r="R439" i="2"/>
  <c r="R443" i="2" s="1"/>
  <c r="O439" i="2"/>
  <c r="M439" i="2"/>
  <c r="G439" i="2"/>
  <c r="X434" i="2"/>
  <c r="V434" i="2"/>
  <c r="Q434" i="2"/>
  <c r="P434" i="2"/>
  <c r="N434" i="2"/>
  <c r="L434" i="2"/>
  <c r="K434" i="2"/>
  <c r="J434" i="2"/>
  <c r="I434" i="2"/>
  <c r="H434" i="2"/>
  <c r="S432" i="2"/>
  <c r="R432" i="2"/>
  <c r="O432" i="2"/>
  <c r="T432" i="2" s="1"/>
  <c r="M432" i="2"/>
  <c r="G432" i="2"/>
  <c r="T430" i="2"/>
  <c r="S430" i="2"/>
  <c r="R430" i="2"/>
  <c r="M430" i="2"/>
  <c r="U430" i="2" s="1"/>
  <c r="W430" i="2" s="1"/>
  <c r="G430" i="2"/>
  <c r="S427" i="2"/>
  <c r="O427" i="2"/>
  <c r="M427" i="2"/>
  <c r="G427" i="2"/>
  <c r="S422" i="2"/>
  <c r="R422" i="2"/>
  <c r="T422" i="2" s="1"/>
  <c r="U422" i="2" s="1"/>
  <c r="W422" i="2" s="1"/>
  <c r="M422" i="2"/>
  <c r="G422" i="2"/>
  <c r="G420" i="2"/>
  <c r="U418" i="2"/>
  <c r="W418" i="2" s="1"/>
  <c r="O418" i="2"/>
  <c r="T418" i="2" s="1"/>
  <c r="M418" i="2"/>
  <c r="G418" i="2"/>
  <c r="W416" i="2"/>
  <c r="U416" i="2"/>
  <c r="T416" i="2"/>
  <c r="S416" i="2"/>
  <c r="R416" i="2"/>
  <c r="O416" i="2"/>
  <c r="M416" i="2"/>
  <c r="G416" i="2"/>
  <c r="W414" i="2"/>
  <c r="U414" i="2"/>
  <c r="T414" i="2"/>
  <c r="S414" i="2"/>
  <c r="R414" i="2"/>
  <c r="O414" i="2"/>
  <c r="M414" i="2"/>
  <c r="G414" i="2"/>
  <c r="W412" i="2"/>
  <c r="U412" i="2"/>
  <c r="T412" i="2"/>
  <c r="R412" i="2"/>
  <c r="O412" i="2"/>
  <c r="M412" i="2"/>
  <c r="G412" i="2"/>
  <c r="T410" i="2"/>
  <c r="U410" i="2" s="1"/>
  <c r="W410" i="2" s="1"/>
  <c r="S410" i="2"/>
  <c r="R410" i="2"/>
  <c r="O410" i="2"/>
  <c r="M410" i="2"/>
  <c r="G410" i="2"/>
  <c r="S408" i="2"/>
  <c r="S434" i="2" s="1"/>
  <c r="R408" i="2"/>
  <c r="T408" i="2" s="1"/>
  <c r="O408" i="2"/>
  <c r="M408" i="2"/>
  <c r="G408" i="2"/>
  <c r="S406" i="2"/>
  <c r="R406" i="2"/>
  <c r="O406" i="2"/>
  <c r="T406" i="2" s="1"/>
  <c r="M406" i="2"/>
  <c r="U406" i="2" s="1"/>
  <c r="W406" i="2" s="1"/>
  <c r="G406" i="2"/>
  <c r="S404" i="2"/>
  <c r="G404" i="2"/>
  <c r="S402" i="2"/>
  <c r="G402" i="2"/>
  <c r="T400" i="2"/>
  <c r="R400" i="2"/>
  <c r="O400" i="2"/>
  <c r="G400" i="2"/>
  <c r="M400" i="2" s="1"/>
  <c r="T398" i="2"/>
  <c r="M398" i="2"/>
  <c r="G398" i="2"/>
  <c r="Q389" i="2"/>
  <c r="H389" i="2"/>
  <c r="E389" i="2"/>
  <c r="E651" i="2" s="1"/>
  <c r="V387" i="2"/>
  <c r="S387" i="2"/>
  <c r="Q387" i="2"/>
  <c r="P387" i="2"/>
  <c r="N387" i="2"/>
  <c r="L387" i="2"/>
  <c r="L389" i="2" s="1"/>
  <c r="K387" i="2"/>
  <c r="J387" i="2"/>
  <c r="J389" i="2" s="1"/>
  <c r="I387" i="2"/>
  <c r="H387" i="2"/>
  <c r="G387" i="2"/>
  <c r="T385" i="2"/>
  <c r="M385" i="2"/>
  <c r="U385" i="2" s="1"/>
  <c r="W385" i="2" s="1"/>
  <c r="G385" i="2"/>
  <c r="T383" i="2"/>
  <c r="S383" i="2"/>
  <c r="R383" i="2"/>
  <c r="O383" i="2"/>
  <c r="M383" i="2"/>
  <c r="G383" i="2"/>
  <c r="G381" i="2"/>
  <c r="R381" i="2" s="1"/>
  <c r="M379" i="2"/>
  <c r="G379" i="2"/>
  <c r="T377" i="2"/>
  <c r="R377" i="2"/>
  <c r="O377" i="2"/>
  <c r="G377" i="2"/>
  <c r="M377" i="2" s="1"/>
  <c r="V372" i="2"/>
  <c r="S372" i="2"/>
  <c r="Q372" i="2"/>
  <c r="P372" i="2"/>
  <c r="N372" i="2"/>
  <c r="L372" i="2"/>
  <c r="K372" i="2"/>
  <c r="J372" i="2"/>
  <c r="I372" i="2"/>
  <c r="H372" i="2"/>
  <c r="G372" i="2"/>
  <c r="T370" i="2"/>
  <c r="M370" i="2"/>
  <c r="G370" i="2"/>
  <c r="R368" i="2"/>
  <c r="R372" i="2" s="1"/>
  <c r="O368" i="2"/>
  <c r="M368" i="2"/>
  <c r="M372" i="2" s="1"/>
  <c r="G368" i="2"/>
  <c r="X366" i="2"/>
  <c r="V366" i="2"/>
  <c r="S366" i="2"/>
  <c r="Q366" i="2"/>
  <c r="P366" i="2"/>
  <c r="N366" i="2"/>
  <c r="L366" i="2"/>
  <c r="K366" i="2"/>
  <c r="J366" i="2"/>
  <c r="I366" i="2"/>
  <c r="I389" i="2" s="1"/>
  <c r="H366" i="2"/>
  <c r="M364" i="2"/>
  <c r="G364" i="2"/>
  <c r="T362" i="2"/>
  <c r="R362" i="2"/>
  <c r="O362" i="2"/>
  <c r="M362" i="2"/>
  <c r="U362" i="2" s="1"/>
  <c r="W362" i="2" s="1"/>
  <c r="G362" i="2"/>
  <c r="R360" i="2"/>
  <c r="T360" i="2" s="1"/>
  <c r="M360" i="2"/>
  <c r="G360" i="2"/>
  <c r="M358" i="2"/>
  <c r="U358" i="2" s="1"/>
  <c r="W358" i="2" s="1"/>
  <c r="G358" i="2"/>
  <c r="O358" i="2" s="1"/>
  <c r="T358" i="2" s="1"/>
  <c r="U356" i="2"/>
  <c r="W356" i="2" s="1"/>
  <c r="T356" i="2"/>
  <c r="G356" i="2"/>
  <c r="M356" i="2" s="1"/>
  <c r="S354" i="2"/>
  <c r="G354" i="2"/>
  <c r="M354" i="2" s="1"/>
  <c r="S352" i="2"/>
  <c r="R352" i="2"/>
  <c r="T352" i="2" s="1"/>
  <c r="M352" i="2"/>
  <c r="G352" i="2"/>
  <c r="S350" i="2"/>
  <c r="G350" i="2"/>
  <c r="T348" i="2"/>
  <c r="G348" i="2"/>
  <c r="X346" i="2"/>
  <c r="V346" i="2"/>
  <c r="U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W344" i="2"/>
  <c r="W346" i="2" s="1"/>
  <c r="U344" i="2"/>
  <c r="T344" i="2"/>
  <c r="T346" i="2" s="1"/>
  <c r="G344" i="2"/>
  <c r="M344" i="2" s="1"/>
  <c r="V339" i="2"/>
  <c r="V389" i="2" s="1"/>
  <c r="S339" i="2"/>
  <c r="Q339" i="2"/>
  <c r="P339" i="2"/>
  <c r="N339" i="2"/>
  <c r="L339" i="2"/>
  <c r="K339" i="2"/>
  <c r="J339" i="2"/>
  <c r="I339" i="2"/>
  <c r="H339" i="2"/>
  <c r="T337" i="2"/>
  <c r="S337" i="2"/>
  <c r="M337" i="2"/>
  <c r="G337" i="2"/>
  <c r="T335" i="2"/>
  <c r="S335" i="2"/>
  <c r="R335" i="2"/>
  <c r="O335" i="2"/>
  <c r="M335" i="2"/>
  <c r="G335" i="2"/>
  <c r="S333" i="2"/>
  <c r="R333" i="2"/>
  <c r="O333" i="2"/>
  <c r="T333" i="2" s="1"/>
  <c r="M333" i="2"/>
  <c r="G333" i="2"/>
  <c r="S331" i="2"/>
  <c r="R331" i="2"/>
  <c r="R339" i="2" s="1"/>
  <c r="O331" i="2"/>
  <c r="T331" i="2" s="1"/>
  <c r="M331" i="2"/>
  <c r="U331" i="2" s="1"/>
  <c r="W331" i="2" s="1"/>
  <c r="G331" i="2"/>
  <c r="S329" i="2"/>
  <c r="R329" i="2"/>
  <c r="O329" i="2"/>
  <c r="M329" i="2"/>
  <c r="G329" i="2"/>
  <c r="T327" i="2"/>
  <c r="G327" i="2"/>
  <c r="M327" i="2" s="1"/>
  <c r="T325" i="2"/>
  <c r="M325" i="2"/>
  <c r="G325" i="2"/>
  <c r="G339" i="2" s="1"/>
  <c r="P317" i="2"/>
  <c r="E317" i="2"/>
  <c r="V315" i="2"/>
  <c r="Q315" i="2"/>
  <c r="P315" i="2"/>
  <c r="N315" i="2"/>
  <c r="L315" i="2"/>
  <c r="K315" i="2"/>
  <c r="K317" i="2" s="1"/>
  <c r="J315" i="2"/>
  <c r="I315" i="2"/>
  <c r="H315" i="2"/>
  <c r="T313" i="2"/>
  <c r="G313" i="2"/>
  <c r="M313" i="2" s="1"/>
  <c r="U313" i="2" s="1"/>
  <c r="W313" i="2" s="1"/>
  <c r="R311" i="2"/>
  <c r="G311" i="2"/>
  <c r="S309" i="2"/>
  <c r="S315" i="2" s="1"/>
  <c r="S317" i="2" s="1"/>
  <c r="R309" i="2"/>
  <c r="O309" i="2"/>
  <c r="G309" i="2"/>
  <c r="M309" i="2" s="1"/>
  <c r="S307" i="2"/>
  <c r="G307" i="2"/>
  <c r="U305" i="2"/>
  <c r="W305" i="2" s="1"/>
  <c r="T305" i="2"/>
  <c r="M305" i="2"/>
  <c r="G305" i="2"/>
  <c r="V300" i="2"/>
  <c r="S300" i="2"/>
  <c r="Q300" i="2"/>
  <c r="P300" i="2"/>
  <c r="N300" i="2"/>
  <c r="L300" i="2"/>
  <c r="K300" i="2"/>
  <c r="J300" i="2"/>
  <c r="I300" i="2"/>
  <c r="H300" i="2"/>
  <c r="G298" i="2"/>
  <c r="S296" i="2"/>
  <c r="G296" i="2"/>
  <c r="S294" i="2"/>
  <c r="R294" i="2"/>
  <c r="O294" i="2"/>
  <c r="M294" i="2"/>
  <c r="G294" i="2"/>
  <c r="O292" i="2"/>
  <c r="T292" i="2" s="1"/>
  <c r="M292" i="2"/>
  <c r="G292" i="2"/>
  <c r="V289" i="2"/>
  <c r="S289" i="2"/>
  <c r="R289" i="2"/>
  <c r="Q289" i="2"/>
  <c r="P289" i="2"/>
  <c r="O289" i="2"/>
  <c r="N289" i="2"/>
  <c r="L289" i="2"/>
  <c r="K289" i="2"/>
  <c r="J289" i="2"/>
  <c r="I289" i="2"/>
  <c r="H289" i="2"/>
  <c r="T287" i="2"/>
  <c r="T289" i="2" s="1"/>
  <c r="G287" i="2"/>
  <c r="T285" i="2"/>
  <c r="M285" i="2"/>
  <c r="U285" i="2" s="1"/>
  <c r="W285" i="2" s="1"/>
  <c r="G285" i="2"/>
  <c r="R285" i="2" s="1"/>
  <c r="V283" i="2"/>
  <c r="S283" i="2"/>
  <c r="Q283" i="2"/>
  <c r="P283" i="2"/>
  <c r="N283" i="2"/>
  <c r="L283" i="2"/>
  <c r="K283" i="2"/>
  <c r="J283" i="2"/>
  <c r="I283" i="2"/>
  <c r="H283" i="2"/>
  <c r="G283" i="2"/>
  <c r="R281" i="2"/>
  <c r="R283" i="2" s="1"/>
  <c r="G281" i="2"/>
  <c r="T279" i="2"/>
  <c r="U279" i="2" s="1"/>
  <c r="W279" i="2" s="1"/>
  <c r="G279" i="2"/>
  <c r="M279" i="2" s="1"/>
  <c r="T277" i="2"/>
  <c r="M277" i="2"/>
  <c r="U277" i="2" s="1"/>
  <c r="G277" i="2"/>
  <c r="V277" i="2" s="1"/>
  <c r="V275" i="2"/>
  <c r="S275" i="2"/>
  <c r="Q275" i="2"/>
  <c r="P275" i="2"/>
  <c r="N275" i="2"/>
  <c r="L275" i="2"/>
  <c r="L317" i="2" s="1"/>
  <c r="K275" i="2"/>
  <c r="J275" i="2"/>
  <c r="I275" i="2"/>
  <c r="H275" i="2"/>
  <c r="R273" i="2"/>
  <c r="R275" i="2" s="1"/>
  <c r="O273" i="2"/>
  <c r="M273" i="2"/>
  <c r="G273" i="2"/>
  <c r="G275" i="2" s="1"/>
  <c r="S268" i="2"/>
  <c r="Q268" i="2"/>
  <c r="P268" i="2"/>
  <c r="N268" i="2"/>
  <c r="N317" i="2" s="1"/>
  <c r="L268" i="2"/>
  <c r="K268" i="2"/>
  <c r="J268" i="2"/>
  <c r="I268" i="2"/>
  <c r="H268" i="2"/>
  <c r="U266" i="2"/>
  <c r="W266" i="2" s="1"/>
  <c r="T266" i="2"/>
  <c r="M266" i="2"/>
  <c r="G266" i="2"/>
  <c r="V266" i="2" s="1"/>
  <c r="V268" i="2" s="1"/>
  <c r="S264" i="2"/>
  <c r="G264" i="2"/>
  <c r="T262" i="2"/>
  <c r="G262" i="2"/>
  <c r="V259" i="2"/>
  <c r="T259" i="2"/>
  <c r="S259" i="2"/>
  <c r="Q259" i="2"/>
  <c r="P259" i="2"/>
  <c r="N259" i="2"/>
  <c r="L259" i="2"/>
  <c r="K259" i="2"/>
  <c r="J259" i="2"/>
  <c r="I259" i="2"/>
  <c r="H259" i="2"/>
  <c r="W257" i="2"/>
  <c r="T257" i="2"/>
  <c r="G257" i="2"/>
  <c r="M257" i="2" s="1"/>
  <c r="U257" i="2" s="1"/>
  <c r="R255" i="2"/>
  <c r="T255" i="2" s="1"/>
  <c r="O255" i="2"/>
  <c r="M255" i="2"/>
  <c r="U255" i="2" s="1"/>
  <c r="W255" i="2" s="1"/>
  <c r="G255" i="2"/>
  <c r="T253" i="2"/>
  <c r="R253" i="2"/>
  <c r="R259" i="2" s="1"/>
  <c r="O253" i="2"/>
  <c r="O259" i="2" s="1"/>
  <c r="M253" i="2"/>
  <c r="G253" i="2"/>
  <c r="G259" i="2" s="1"/>
  <c r="V251" i="2"/>
  <c r="S251" i="2"/>
  <c r="Q251" i="2"/>
  <c r="P251" i="2"/>
  <c r="N251" i="2"/>
  <c r="L251" i="2"/>
  <c r="K251" i="2"/>
  <c r="J251" i="2"/>
  <c r="I251" i="2"/>
  <c r="H251" i="2"/>
  <c r="R249" i="2"/>
  <c r="M249" i="2"/>
  <c r="G249" i="2"/>
  <c r="O249" i="2" s="1"/>
  <c r="G247" i="2"/>
  <c r="T245" i="2"/>
  <c r="S245" i="2"/>
  <c r="R245" i="2"/>
  <c r="O245" i="2"/>
  <c r="M245" i="2"/>
  <c r="G245" i="2"/>
  <c r="T243" i="2"/>
  <c r="S243" i="2"/>
  <c r="G243" i="2"/>
  <c r="M243" i="2" s="1"/>
  <c r="U243" i="2" s="1"/>
  <c r="W243" i="2" s="1"/>
  <c r="T241" i="2"/>
  <c r="G241" i="2"/>
  <c r="S233" i="2"/>
  <c r="V231" i="2"/>
  <c r="V233" i="2" s="1"/>
  <c r="T231" i="2"/>
  <c r="S231" i="2"/>
  <c r="Q231" i="2"/>
  <c r="P231" i="2"/>
  <c r="O231" i="2"/>
  <c r="O233" i="2" s="1"/>
  <c r="N231" i="2"/>
  <c r="N233" i="2" s="1"/>
  <c r="L231" i="2"/>
  <c r="L233" i="2" s="1"/>
  <c r="K231" i="2"/>
  <c r="K233" i="2" s="1"/>
  <c r="J231" i="2"/>
  <c r="I231" i="2"/>
  <c r="H231" i="2"/>
  <c r="R229" i="2"/>
  <c r="T229" i="2" s="1"/>
  <c r="O229" i="2"/>
  <c r="M229" i="2"/>
  <c r="U229" i="2" s="1"/>
  <c r="W229" i="2" s="1"/>
  <c r="G229" i="2"/>
  <c r="U227" i="2"/>
  <c r="W227" i="2" s="1"/>
  <c r="T227" i="2"/>
  <c r="G227" i="2"/>
  <c r="M227" i="2" s="1"/>
  <c r="T225" i="2"/>
  <c r="G225" i="2"/>
  <c r="W223" i="2"/>
  <c r="U223" i="2"/>
  <c r="T223" i="2"/>
  <c r="R223" i="2"/>
  <c r="M223" i="2"/>
  <c r="G223" i="2"/>
  <c r="U221" i="2"/>
  <c r="T221" i="2"/>
  <c r="M221" i="2"/>
  <c r="G221" i="2"/>
  <c r="V216" i="2"/>
  <c r="S216" i="2"/>
  <c r="R216" i="2"/>
  <c r="Q216" i="2"/>
  <c r="P216" i="2"/>
  <c r="P233" i="2" s="1"/>
  <c r="O216" i="2"/>
  <c r="N216" i="2"/>
  <c r="L216" i="2"/>
  <c r="K216" i="2"/>
  <c r="J216" i="2"/>
  <c r="J233" i="2" s="1"/>
  <c r="I216" i="2"/>
  <c r="H216" i="2"/>
  <c r="H233" i="2" s="1"/>
  <c r="G216" i="2"/>
  <c r="T214" i="2"/>
  <c r="M214" i="2"/>
  <c r="U214" i="2" s="1"/>
  <c r="W214" i="2" s="1"/>
  <c r="G214" i="2"/>
  <c r="T212" i="2"/>
  <c r="M212" i="2"/>
  <c r="U212" i="2" s="1"/>
  <c r="W212" i="2" s="1"/>
  <c r="G212" i="2"/>
  <c r="U210" i="2"/>
  <c r="W210" i="2" s="1"/>
  <c r="T210" i="2"/>
  <c r="G210" i="2"/>
  <c r="M210" i="2" s="1"/>
  <c r="T208" i="2"/>
  <c r="G208" i="2"/>
  <c r="M208" i="2" s="1"/>
  <c r="L204" i="2"/>
  <c r="V202" i="2"/>
  <c r="S202" i="2"/>
  <c r="R202" i="2"/>
  <c r="Q202" i="2"/>
  <c r="P202" i="2"/>
  <c r="P204" i="2" s="1"/>
  <c r="O202" i="2"/>
  <c r="N202" i="2"/>
  <c r="L202" i="2"/>
  <c r="K202" i="2"/>
  <c r="J202" i="2"/>
  <c r="I202" i="2"/>
  <c r="H202" i="2"/>
  <c r="G202" i="2"/>
  <c r="T200" i="2"/>
  <c r="M200" i="2"/>
  <c r="G200" i="2"/>
  <c r="V195" i="2"/>
  <c r="Q195" i="2"/>
  <c r="P195" i="2"/>
  <c r="N195" i="2"/>
  <c r="L195" i="2"/>
  <c r="K195" i="2"/>
  <c r="J195" i="2"/>
  <c r="I195" i="2"/>
  <c r="H195" i="2"/>
  <c r="S193" i="2"/>
  <c r="S195" i="2" s="1"/>
  <c r="Q193" i="2"/>
  <c r="G193" i="2"/>
  <c r="M193" i="2" s="1"/>
  <c r="O191" i="2"/>
  <c r="G191" i="2"/>
  <c r="M191" i="2" s="1"/>
  <c r="T189" i="2"/>
  <c r="U189" i="2" s="1"/>
  <c r="M189" i="2"/>
  <c r="G189" i="2"/>
  <c r="V185" i="2"/>
  <c r="S185" i="2"/>
  <c r="R185" i="2"/>
  <c r="Q185" i="2"/>
  <c r="P185" i="2"/>
  <c r="O185" i="2"/>
  <c r="N185" i="2"/>
  <c r="L185" i="2"/>
  <c r="K185" i="2"/>
  <c r="K204" i="2" s="1"/>
  <c r="J185" i="2"/>
  <c r="I185" i="2"/>
  <c r="H185" i="2"/>
  <c r="T183" i="2"/>
  <c r="T185" i="2" s="1"/>
  <c r="G183" i="2"/>
  <c r="G185" i="2" s="1"/>
  <c r="V181" i="2"/>
  <c r="S181" i="2"/>
  <c r="R181" i="2"/>
  <c r="Q181" i="2"/>
  <c r="P181" i="2"/>
  <c r="O181" i="2"/>
  <c r="N181" i="2"/>
  <c r="L181" i="2"/>
  <c r="K181" i="2"/>
  <c r="J181" i="2"/>
  <c r="I181" i="2"/>
  <c r="H181" i="2"/>
  <c r="G181" i="2"/>
  <c r="T179" i="2"/>
  <c r="M179" i="2"/>
  <c r="U179" i="2" s="1"/>
  <c r="W179" i="2" s="1"/>
  <c r="G179" i="2"/>
  <c r="V177" i="2"/>
  <c r="U177" i="2"/>
  <c r="W177" i="2" s="1"/>
  <c r="W181" i="2" s="1"/>
  <c r="T177" i="2"/>
  <c r="T181" i="2" s="1"/>
  <c r="M177" i="2"/>
  <c r="G177" i="2"/>
  <c r="Q174" i="2"/>
  <c r="P174" i="2"/>
  <c r="N174" i="2"/>
  <c r="L174" i="2"/>
  <c r="K174" i="2"/>
  <c r="J174" i="2"/>
  <c r="I174" i="2"/>
  <c r="H174" i="2"/>
  <c r="G172" i="2"/>
  <c r="R170" i="2"/>
  <c r="G170" i="2"/>
  <c r="O170" i="2" s="1"/>
  <c r="G168" i="2"/>
  <c r="S166" i="2"/>
  <c r="S174" i="2" s="1"/>
  <c r="O166" i="2"/>
  <c r="M166" i="2"/>
  <c r="G166" i="2"/>
  <c r="R166" i="2" s="1"/>
  <c r="T164" i="2"/>
  <c r="M164" i="2"/>
  <c r="U164" i="2" s="1"/>
  <c r="W164" i="2" s="1"/>
  <c r="G164" i="2"/>
  <c r="W162" i="2"/>
  <c r="T162" i="2"/>
  <c r="M162" i="2"/>
  <c r="U162" i="2" s="1"/>
  <c r="G162" i="2"/>
  <c r="T160" i="2"/>
  <c r="M160" i="2"/>
  <c r="G160" i="2"/>
  <c r="G174" i="2" s="1"/>
  <c r="T158" i="2"/>
  <c r="M158" i="2"/>
  <c r="U158" i="2" s="1"/>
  <c r="G158" i="2"/>
  <c r="V153" i="2"/>
  <c r="Q153" i="2"/>
  <c r="P153" i="2"/>
  <c r="N153" i="2"/>
  <c r="L153" i="2"/>
  <c r="K153" i="2"/>
  <c r="J153" i="2"/>
  <c r="I153" i="2"/>
  <c r="I204" i="2" s="1"/>
  <c r="H153" i="2"/>
  <c r="R151" i="2"/>
  <c r="T151" i="2" s="1"/>
  <c r="G151" i="2"/>
  <c r="M151" i="2" s="1"/>
  <c r="S149" i="2"/>
  <c r="T149" i="2" s="1"/>
  <c r="U149" i="2" s="1"/>
  <c r="W149" i="2" s="1"/>
  <c r="M149" i="2"/>
  <c r="G149" i="2"/>
  <c r="G146" i="2"/>
  <c r="R146" i="2" s="1"/>
  <c r="T144" i="2"/>
  <c r="S144" i="2"/>
  <c r="G144" i="2"/>
  <c r="M144" i="2" s="1"/>
  <c r="T142" i="2"/>
  <c r="S142" i="2"/>
  <c r="M142" i="2"/>
  <c r="U142" i="2" s="1"/>
  <c r="W142" i="2" s="1"/>
  <c r="G142" i="2"/>
  <c r="S140" i="2"/>
  <c r="G140" i="2"/>
  <c r="S138" i="2"/>
  <c r="S153" i="2" s="1"/>
  <c r="R138" i="2"/>
  <c r="T138" i="2" s="1"/>
  <c r="O138" i="2"/>
  <c r="M138" i="2"/>
  <c r="G138" i="2"/>
  <c r="S136" i="2"/>
  <c r="G136" i="2"/>
  <c r="O136" i="2" s="1"/>
  <c r="T136" i="2" s="1"/>
  <c r="M134" i="2"/>
  <c r="G134" i="2"/>
  <c r="S132" i="2"/>
  <c r="R132" i="2"/>
  <c r="O132" i="2"/>
  <c r="T132" i="2" s="1"/>
  <c r="M132" i="2"/>
  <c r="U132" i="2" s="1"/>
  <c r="W132" i="2" s="1"/>
  <c r="G132" i="2"/>
  <c r="S130" i="2"/>
  <c r="R130" i="2"/>
  <c r="O130" i="2"/>
  <c r="T130" i="2" s="1"/>
  <c r="M130" i="2"/>
  <c r="S128" i="2"/>
  <c r="G128" i="2"/>
  <c r="R128" i="2" s="1"/>
  <c r="G126" i="2"/>
  <c r="M126" i="2" s="1"/>
  <c r="T124" i="2"/>
  <c r="M124" i="2"/>
  <c r="G124" i="2"/>
  <c r="V122" i="2"/>
  <c r="Q122" i="2"/>
  <c r="N122" i="2"/>
  <c r="L122" i="2"/>
  <c r="K122" i="2"/>
  <c r="J122" i="2"/>
  <c r="I122" i="2"/>
  <c r="H122" i="2"/>
  <c r="R120" i="2"/>
  <c r="Q120" i="2"/>
  <c r="O120" i="2"/>
  <c r="M120" i="2"/>
  <c r="G120" i="2"/>
  <c r="G122" i="2" s="1"/>
  <c r="U118" i="2"/>
  <c r="W118" i="2" s="1"/>
  <c r="S118" i="2"/>
  <c r="O118" i="2"/>
  <c r="T118" i="2" s="1"/>
  <c r="M118" i="2"/>
  <c r="G118" i="2"/>
  <c r="R118" i="2" s="1"/>
  <c r="S113" i="2"/>
  <c r="O113" i="2"/>
  <c r="T113" i="2" s="1"/>
  <c r="M113" i="2"/>
  <c r="U113" i="2" s="1"/>
  <c r="W113" i="2" s="1"/>
  <c r="G113" i="2"/>
  <c r="R113" i="2" s="1"/>
  <c r="S111" i="2"/>
  <c r="G111" i="2"/>
  <c r="S109" i="2"/>
  <c r="G109" i="2"/>
  <c r="O109" i="2" s="1"/>
  <c r="T107" i="2"/>
  <c r="U107" i="2" s="1"/>
  <c r="W107" i="2" s="1"/>
  <c r="M107" i="2"/>
  <c r="G107" i="2"/>
  <c r="S105" i="2"/>
  <c r="R105" i="2"/>
  <c r="Q105" i="2"/>
  <c r="P105" i="2"/>
  <c r="O105" i="2"/>
  <c r="N105" i="2"/>
  <c r="L105" i="2"/>
  <c r="K105" i="2"/>
  <c r="J105" i="2"/>
  <c r="I105" i="2"/>
  <c r="H105" i="2"/>
  <c r="G105" i="2"/>
  <c r="U103" i="2"/>
  <c r="W103" i="2" s="1"/>
  <c r="T103" i="2"/>
  <c r="G103" i="2"/>
  <c r="M103" i="2" s="1"/>
  <c r="T101" i="2"/>
  <c r="M101" i="2"/>
  <c r="U101" i="2" s="1"/>
  <c r="W101" i="2" s="1"/>
  <c r="G101" i="2"/>
  <c r="V99" i="2"/>
  <c r="V105" i="2" s="1"/>
  <c r="T99" i="2"/>
  <c r="U99" i="2" s="1"/>
  <c r="M99" i="2"/>
  <c r="G99" i="2"/>
  <c r="T97" i="2"/>
  <c r="T105" i="2" s="1"/>
  <c r="G97" i="2"/>
  <c r="M97" i="2" s="1"/>
  <c r="S95" i="2"/>
  <c r="R95" i="2"/>
  <c r="Q95" i="2"/>
  <c r="P95" i="2"/>
  <c r="O95" i="2"/>
  <c r="N95" i="2"/>
  <c r="L95" i="2"/>
  <c r="K95" i="2"/>
  <c r="J95" i="2"/>
  <c r="I95" i="2"/>
  <c r="H95" i="2"/>
  <c r="G95" i="2"/>
  <c r="T93" i="2"/>
  <c r="S93" i="2"/>
  <c r="G93" i="2"/>
  <c r="V93" i="2" s="1"/>
  <c r="V95" i="2" s="1"/>
  <c r="X90" i="2"/>
  <c r="V90" i="2"/>
  <c r="Q90" i="2"/>
  <c r="P90" i="2"/>
  <c r="N90" i="2"/>
  <c r="L90" i="2"/>
  <c r="K90" i="2"/>
  <c r="J90" i="2"/>
  <c r="I90" i="2"/>
  <c r="H90" i="2"/>
  <c r="S88" i="2"/>
  <c r="S90" i="2" s="1"/>
  <c r="G88" i="2"/>
  <c r="V82" i="2"/>
  <c r="S82" i="2"/>
  <c r="Q82" i="2"/>
  <c r="P82" i="2"/>
  <c r="N82" i="2"/>
  <c r="L82" i="2"/>
  <c r="K82" i="2"/>
  <c r="J82" i="2"/>
  <c r="I82" i="2"/>
  <c r="H82" i="2"/>
  <c r="R80" i="2"/>
  <c r="R82" i="2" s="1"/>
  <c r="O80" i="2"/>
  <c r="M80" i="2"/>
  <c r="G80" i="2"/>
  <c r="T78" i="2"/>
  <c r="S78" i="2"/>
  <c r="G78" i="2"/>
  <c r="M78" i="2" s="1"/>
  <c r="U78" i="2" s="1"/>
  <c r="W78" i="2" s="1"/>
  <c r="U76" i="2"/>
  <c r="W76" i="2" s="1"/>
  <c r="T76" i="2"/>
  <c r="G76" i="2"/>
  <c r="M76" i="2" s="1"/>
  <c r="T74" i="2"/>
  <c r="G74" i="2"/>
  <c r="G82" i="2" s="1"/>
  <c r="V72" i="2"/>
  <c r="S72" i="2"/>
  <c r="R72" i="2"/>
  <c r="Q72" i="2"/>
  <c r="P72" i="2"/>
  <c r="O72" i="2"/>
  <c r="N72" i="2"/>
  <c r="L72" i="2"/>
  <c r="K72" i="2"/>
  <c r="J72" i="2"/>
  <c r="I72" i="2"/>
  <c r="H72" i="2"/>
  <c r="T70" i="2"/>
  <c r="T72" i="2" s="1"/>
  <c r="G70" i="2"/>
  <c r="V68" i="2"/>
  <c r="S68" i="2"/>
  <c r="P68" i="2"/>
  <c r="N68" i="2"/>
  <c r="L68" i="2"/>
  <c r="K68" i="2"/>
  <c r="J68" i="2"/>
  <c r="I68" i="2"/>
  <c r="H68" i="2"/>
  <c r="G68" i="2"/>
  <c r="S66" i="2"/>
  <c r="Q66" i="2"/>
  <c r="Q68" i="2" s="1"/>
  <c r="G66" i="2"/>
  <c r="R66" i="2" s="1"/>
  <c r="T64" i="2"/>
  <c r="S64" i="2"/>
  <c r="G64" i="2"/>
  <c r="M64" i="2" s="1"/>
  <c r="U64" i="2" s="1"/>
  <c r="W64" i="2" s="1"/>
  <c r="T62" i="2"/>
  <c r="R62" i="2"/>
  <c r="R68" i="2" s="1"/>
  <c r="M62" i="2"/>
  <c r="U62" i="2" s="1"/>
  <c r="W62" i="2" s="1"/>
  <c r="G62" i="2"/>
  <c r="T60" i="2"/>
  <c r="G60" i="2"/>
  <c r="M60" i="2" s="1"/>
  <c r="U60" i="2" s="1"/>
  <c r="V55" i="2"/>
  <c r="S55" i="2"/>
  <c r="Q55" i="2"/>
  <c r="P55" i="2"/>
  <c r="N55" i="2"/>
  <c r="L55" i="2"/>
  <c r="K55" i="2"/>
  <c r="J55" i="2"/>
  <c r="I55" i="2"/>
  <c r="H55" i="2"/>
  <c r="T53" i="2"/>
  <c r="S53" i="2"/>
  <c r="G53" i="2"/>
  <c r="M53" i="2" s="1"/>
  <c r="U53" i="2" s="1"/>
  <c r="W53" i="2" s="1"/>
  <c r="S51" i="2"/>
  <c r="G51" i="2"/>
  <c r="R51" i="2" s="1"/>
  <c r="M49" i="2"/>
  <c r="G49" i="2"/>
  <c r="V46" i="2"/>
  <c r="S46" i="2"/>
  <c r="Q46" i="2"/>
  <c r="P46" i="2"/>
  <c r="N46" i="2"/>
  <c r="L46" i="2"/>
  <c r="K46" i="2"/>
  <c r="J46" i="2"/>
  <c r="I46" i="2"/>
  <c r="H46" i="2"/>
  <c r="U44" i="2"/>
  <c r="W44" i="2" s="1"/>
  <c r="T44" i="2"/>
  <c r="M44" i="2"/>
  <c r="G44" i="2"/>
  <c r="U42" i="2"/>
  <c r="W42" i="2" s="1"/>
  <c r="T42" i="2"/>
  <c r="G42" i="2"/>
  <c r="M42" i="2" s="1"/>
  <c r="G40" i="2"/>
  <c r="S38" i="2"/>
  <c r="G38" i="2"/>
  <c r="R38" i="2" s="1"/>
  <c r="T36" i="2"/>
  <c r="G36" i="2"/>
  <c r="M36" i="2" s="1"/>
  <c r="T34" i="2"/>
  <c r="M34" i="2"/>
  <c r="G34" i="2"/>
  <c r="V29" i="2"/>
  <c r="S29" i="2"/>
  <c r="R29" i="2"/>
  <c r="Q29" i="2"/>
  <c r="P29" i="2"/>
  <c r="O29" i="2"/>
  <c r="N29" i="2"/>
  <c r="L29" i="2"/>
  <c r="K29" i="2"/>
  <c r="J29" i="2"/>
  <c r="I29" i="2"/>
  <c r="H29" i="2"/>
  <c r="U27" i="2"/>
  <c r="W27" i="2" s="1"/>
  <c r="T27" i="2"/>
  <c r="G27" i="2"/>
  <c r="M27" i="2" s="1"/>
  <c r="T25" i="2"/>
  <c r="G25" i="2"/>
  <c r="M25" i="2" s="1"/>
  <c r="U25" i="2" s="1"/>
  <c r="W25" i="2" s="1"/>
  <c r="W21" i="2"/>
  <c r="U21" i="2"/>
  <c r="T21" i="2"/>
  <c r="M21" i="2"/>
  <c r="G21" i="2"/>
  <c r="T19" i="2"/>
  <c r="G19" i="2"/>
  <c r="M19" i="2" s="1"/>
  <c r="U19" i="2" s="1"/>
  <c r="W19" i="2" s="1"/>
  <c r="W17" i="2"/>
  <c r="T17" i="2"/>
  <c r="M17" i="2"/>
  <c r="U17" i="2" s="1"/>
  <c r="G17" i="2"/>
  <c r="T15" i="2"/>
  <c r="M15" i="2"/>
  <c r="U15" i="2" s="1"/>
  <c r="W15" i="2" s="1"/>
  <c r="G15" i="2"/>
  <c r="T13" i="2"/>
  <c r="G13" i="2"/>
  <c r="M13" i="2" s="1"/>
  <c r="U13" i="2" s="1"/>
  <c r="W13" i="2" s="1"/>
  <c r="U11" i="2"/>
  <c r="W11" i="2" s="1"/>
  <c r="T11" i="2"/>
  <c r="G11" i="2"/>
  <c r="M11" i="2" s="1"/>
  <c r="T9" i="2"/>
  <c r="G9" i="2"/>
  <c r="M9" i="2" s="1"/>
  <c r="U9" i="2" s="1"/>
  <c r="W9" i="2" s="1"/>
  <c r="T7" i="2"/>
  <c r="G7" i="2"/>
  <c r="M7" i="2" s="1"/>
  <c r="T5" i="2"/>
  <c r="T29" i="2" s="1"/>
  <c r="M5" i="2"/>
  <c r="G5" i="2"/>
  <c r="M29" i="10" l="1"/>
  <c r="O29" i="10"/>
  <c r="T29" i="10" s="1"/>
  <c r="G41" i="10"/>
  <c r="U136" i="10"/>
  <c r="O68" i="10"/>
  <c r="T68" i="10" s="1"/>
  <c r="M68" i="10"/>
  <c r="U68" i="10" s="1"/>
  <c r="W68" i="10" s="1"/>
  <c r="O150" i="10"/>
  <c r="T136" i="10"/>
  <c r="U19" i="10"/>
  <c r="W19" i="10" s="1"/>
  <c r="R11" i="10"/>
  <c r="R41" i="10" s="1"/>
  <c r="M11" i="10"/>
  <c r="M25" i="10"/>
  <c r="U25" i="10" s="1"/>
  <c r="W25" i="10" s="1"/>
  <c r="O60" i="10"/>
  <c r="T60" i="10" s="1"/>
  <c r="M60" i="10"/>
  <c r="U60" i="10" s="1"/>
  <c r="W60" i="10" s="1"/>
  <c r="M121" i="10"/>
  <c r="U121" i="10" s="1"/>
  <c r="W121" i="10" s="1"/>
  <c r="O7" i="10"/>
  <c r="T7" i="10" s="1"/>
  <c r="U7" i="10" s="1"/>
  <c r="W7" i="10" s="1"/>
  <c r="M21" i="10"/>
  <c r="O21" i="10"/>
  <c r="T21" i="10" s="1"/>
  <c r="G82" i="10"/>
  <c r="O46" i="10"/>
  <c r="M46" i="10"/>
  <c r="O87" i="10"/>
  <c r="M87" i="10"/>
  <c r="G127" i="10"/>
  <c r="O97" i="10"/>
  <c r="T97" i="10" s="1"/>
  <c r="M97" i="10"/>
  <c r="U97" i="10" s="1"/>
  <c r="W97" i="10" s="1"/>
  <c r="U101" i="10"/>
  <c r="W101" i="10" s="1"/>
  <c r="O134" i="10"/>
  <c r="T134" i="10" s="1"/>
  <c r="M134" i="10"/>
  <c r="U134" i="10" s="1"/>
  <c r="W134" i="10" s="1"/>
  <c r="V153" i="10"/>
  <c r="O105" i="10"/>
  <c r="T105" i="10" s="1"/>
  <c r="M105" i="10"/>
  <c r="O142" i="10"/>
  <c r="T142" i="10" s="1"/>
  <c r="M142" i="10"/>
  <c r="U142" i="10" s="1"/>
  <c r="W142" i="10" s="1"/>
  <c r="O15" i="10"/>
  <c r="T15" i="10" s="1"/>
  <c r="M15" i="10"/>
  <c r="U15" i="10" s="1"/>
  <c r="W15" i="10" s="1"/>
  <c r="O37" i="10"/>
  <c r="T37" i="10" s="1"/>
  <c r="M37" i="10"/>
  <c r="U37" i="10" s="1"/>
  <c r="W37" i="10" s="1"/>
  <c r="M33" i="10"/>
  <c r="U33" i="10" s="1"/>
  <c r="W33" i="10" s="1"/>
  <c r="U39" i="10"/>
  <c r="W39" i="10" s="1"/>
  <c r="U66" i="10"/>
  <c r="W66" i="10" s="1"/>
  <c r="O76" i="10"/>
  <c r="T76" i="10" s="1"/>
  <c r="M76" i="10"/>
  <c r="U123" i="10"/>
  <c r="W123" i="10" s="1"/>
  <c r="R153" i="10"/>
  <c r="U35" i="10"/>
  <c r="W35" i="10" s="1"/>
  <c r="U99" i="10"/>
  <c r="W99" i="10" s="1"/>
  <c r="M125" i="10"/>
  <c r="O125" i="10"/>
  <c r="T125" i="10" s="1"/>
  <c r="O5" i="10"/>
  <c r="N153" i="10"/>
  <c r="U62" i="10"/>
  <c r="W62" i="10" s="1"/>
  <c r="U103" i="10"/>
  <c r="W103" i="10" s="1"/>
  <c r="O113" i="10"/>
  <c r="T113" i="10" s="1"/>
  <c r="M113" i="10"/>
  <c r="U113" i="10" s="1"/>
  <c r="W113" i="10" s="1"/>
  <c r="U140" i="10"/>
  <c r="W140" i="10" s="1"/>
  <c r="S153" i="10"/>
  <c r="M50" i="10"/>
  <c r="U50" i="10" s="1"/>
  <c r="W50" i="10" s="1"/>
  <c r="M56" i="10"/>
  <c r="U56" i="10" s="1"/>
  <c r="W56" i="10" s="1"/>
  <c r="M64" i="10"/>
  <c r="U64" i="10" s="1"/>
  <c r="W64" i="10" s="1"/>
  <c r="M72" i="10"/>
  <c r="U72" i="10" s="1"/>
  <c r="W72" i="10" s="1"/>
  <c r="M80" i="10"/>
  <c r="U80" i="10" s="1"/>
  <c r="W80" i="10" s="1"/>
  <c r="M93" i="10"/>
  <c r="U93" i="10" s="1"/>
  <c r="W93" i="10" s="1"/>
  <c r="M109" i="10"/>
  <c r="U109" i="10" s="1"/>
  <c r="W109" i="10" s="1"/>
  <c r="M117" i="10"/>
  <c r="U117" i="10" s="1"/>
  <c r="W117" i="10" s="1"/>
  <c r="M138" i="10"/>
  <c r="U138" i="10" s="1"/>
  <c r="W138" i="10" s="1"/>
  <c r="G150" i="10"/>
  <c r="G153" i="10" s="1"/>
  <c r="M7" i="8"/>
  <c r="U7" i="8" s="1"/>
  <c r="W7" i="8" s="1"/>
  <c r="M15" i="8"/>
  <c r="U15" i="8" s="1"/>
  <c r="W15" i="8" s="1"/>
  <c r="O23" i="8"/>
  <c r="T23" i="8" s="1"/>
  <c r="U23" i="8" s="1"/>
  <c r="W23" i="8" s="1"/>
  <c r="O5" i="8"/>
  <c r="M13" i="8"/>
  <c r="U13" i="8" s="1"/>
  <c r="W13" i="8" s="1"/>
  <c r="M21" i="8"/>
  <c r="U21" i="8" s="1"/>
  <c r="W21" i="8" s="1"/>
  <c r="M5" i="8"/>
  <c r="O33" i="6"/>
  <c r="T19" i="6"/>
  <c r="T33" i="6"/>
  <c r="M19" i="6"/>
  <c r="U19" i="6" s="1"/>
  <c r="W19" i="6" s="1"/>
  <c r="U5" i="6"/>
  <c r="U7" i="4"/>
  <c r="W7" i="4" s="1"/>
  <c r="M37" i="4"/>
  <c r="U15" i="4"/>
  <c r="W15" i="4" s="1"/>
  <c r="V357" i="4"/>
  <c r="M310" i="4"/>
  <c r="U310" i="4" s="1"/>
  <c r="W310" i="4" s="1"/>
  <c r="G37" i="4"/>
  <c r="M79" i="4"/>
  <c r="U79" i="4" s="1"/>
  <c r="W79" i="4" s="1"/>
  <c r="M70" i="4"/>
  <c r="U70" i="4" s="1"/>
  <c r="W70" i="4" s="1"/>
  <c r="M320" i="4"/>
  <c r="O320" i="4"/>
  <c r="T320" i="4" s="1"/>
  <c r="G355" i="4"/>
  <c r="W27" i="4"/>
  <c r="M314" i="4"/>
  <c r="U314" i="4" s="1"/>
  <c r="W314" i="4" s="1"/>
  <c r="O314" i="4"/>
  <c r="T314" i="4" s="1"/>
  <c r="M198" i="4"/>
  <c r="U198" i="4" s="1"/>
  <c r="W198" i="4" s="1"/>
  <c r="M349" i="4"/>
  <c r="O349" i="4"/>
  <c r="T349" i="4" s="1"/>
  <c r="M285" i="4"/>
  <c r="O285" i="4"/>
  <c r="T285" i="4" s="1"/>
  <c r="T355" i="4" s="1"/>
  <c r="T357" i="4" s="1"/>
  <c r="M185" i="4"/>
  <c r="U185" i="4" s="1"/>
  <c r="W185" i="4" s="1"/>
  <c r="T48" i="4"/>
  <c r="U48" i="4" s="1"/>
  <c r="W48" i="4" s="1"/>
  <c r="M58" i="4"/>
  <c r="U58" i="4" s="1"/>
  <c r="W58" i="4" s="1"/>
  <c r="M131" i="4"/>
  <c r="U131" i="4" s="1"/>
  <c r="W131" i="4" s="1"/>
  <c r="W5" i="4"/>
  <c r="U42" i="4"/>
  <c r="U97" i="2"/>
  <c r="M105" i="2"/>
  <c r="W189" i="2"/>
  <c r="G231" i="2"/>
  <c r="G233" i="2" s="1"/>
  <c r="M225" i="2"/>
  <c r="U225" i="2" s="1"/>
  <c r="W225" i="2" s="1"/>
  <c r="O350" i="2"/>
  <c r="R350" i="2"/>
  <c r="R366" i="2" s="1"/>
  <c r="M350" i="2"/>
  <c r="U460" i="2"/>
  <c r="T80" i="2"/>
  <c r="U80" i="2" s="1"/>
  <c r="W80" i="2" s="1"/>
  <c r="O82" i="2"/>
  <c r="W99" i="2"/>
  <c r="M136" i="2"/>
  <c r="U136" i="2" s="1"/>
  <c r="W136" i="2" s="1"/>
  <c r="T191" i="2"/>
  <c r="U191" i="2" s="1"/>
  <c r="O195" i="2"/>
  <c r="U7" i="2"/>
  <c r="W7" i="2" s="1"/>
  <c r="M29" i="2"/>
  <c r="R46" i="2"/>
  <c r="M68" i="2"/>
  <c r="R122" i="2"/>
  <c r="W158" i="2"/>
  <c r="T166" i="2"/>
  <c r="R264" i="2"/>
  <c r="R268" i="2" s="1"/>
  <c r="O264" i="2"/>
  <c r="W277" i="2"/>
  <c r="U377" i="2"/>
  <c r="R617" i="2"/>
  <c r="O617" i="2"/>
  <c r="T617" i="2" s="1"/>
  <c r="M617" i="2"/>
  <c r="U617" i="2" s="1"/>
  <c r="W617" i="2" s="1"/>
  <c r="M264" i="2"/>
  <c r="H317" i="2"/>
  <c r="R591" i="2"/>
  <c r="L651" i="2"/>
  <c r="G72" i="2"/>
  <c r="M70" i="2"/>
  <c r="K651" i="2"/>
  <c r="M247" i="2"/>
  <c r="O247" i="2"/>
  <c r="R247" i="2"/>
  <c r="R251" i="2" s="1"/>
  <c r="I317" i="2"/>
  <c r="I651" i="2" s="1"/>
  <c r="R40" i="2"/>
  <c r="O40" i="2"/>
  <c r="T40" i="2" s="1"/>
  <c r="M40" i="2"/>
  <c r="U40" i="2" s="1"/>
  <c r="W40" i="2" s="1"/>
  <c r="G46" i="2"/>
  <c r="U130" i="2"/>
  <c r="W130" i="2" s="1"/>
  <c r="U160" i="2"/>
  <c r="V160" i="2"/>
  <c r="V174" i="2" s="1"/>
  <c r="V204" i="2" s="1"/>
  <c r="S204" i="2"/>
  <c r="M216" i="2"/>
  <c r="U208" i="2"/>
  <c r="T339" i="2"/>
  <c r="U400" i="2"/>
  <c r="W400" i="2" s="1"/>
  <c r="T109" i="2"/>
  <c r="O126" i="2"/>
  <c r="G153" i="2"/>
  <c r="R126" i="2"/>
  <c r="R153" i="2" s="1"/>
  <c r="U231" i="2"/>
  <c r="W221" i="2"/>
  <c r="W231" i="2" s="1"/>
  <c r="M307" i="2"/>
  <c r="O307" i="2"/>
  <c r="R307" i="2"/>
  <c r="R315" i="2" s="1"/>
  <c r="W494" i="2"/>
  <c r="G29" i="2"/>
  <c r="W60" i="2"/>
  <c r="M88" i="2"/>
  <c r="R88" i="2"/>
  <c r="R90" i="2" s="1"/>
  <c r="O88" i="2"/>
  <c r="G90" i="2"/>
  <c r="U144" i="2"/>
  <c r="W144" i="2" s="1"/>
  <c r="R172" i="2"/>
  <c r="O172" i="2"/>
  <c r="T172" i="2" s="1"/>
  <c r="M172" i="2"/>
  <c r="U172" i="2" s="1"/>
  <c r="W172" i="2" s="1"/>
  <c r="M296" i="2"/>
  <c r="G300" i="2"/>
  <c r="R296" i="2"/>
  <c r="M518" i="2"/>
  <c r="R518" i="2"/>
  <c r="R564" i="2"/>
  <c r="T564" i="2" s="1"/>
  <c r="M564" i="2"/>
  <c r="U36" i="2"/>
  <c r="W36" i="2" s="1"/>
  <c r="G55" i="2"/>
  <c r="R49" i="2"/>
  <c r="M93" i="2"/>
  <c r="S122" i="2"/>
  <c r="O174" i="2"/>
  <c r="M170" i="2"/>
  <c r="U170" i="2" s="1"/>
  <c r="W170" i="2" s="1"/>
  <c r="G195" i="2"/>
  <c r="G204" i="2" s="1"/>
  <c r="N204" i="2"/>
  <c r="T216" i="2"/>
  <c r="T233" i="2" s="1"/>
  <c r="I233" i="2"/>
  <c r="U292" i="2"/>
  <c r="Q317" i="2"/>
  <c r="U333" i="2"/>
  <c r="W333" i="2" s="1"/>
  <c r="O364" i="2"/>
  <c r="R364" i="2"/>
  <c r="O381" i="2"/>
  <c r="T381" i="2" s="1"/>
  <c r="R434" i="2"/>
  <c r="T462" i="2"/>
  <c r="M506" i="2"/>
  <c r="U502" i="2"/>
  <c r="R529" i="2"/>
  <c r="O529" i="2"/>
  <c r="R543" i="2"/>
  <c r="T543" i="2" s="1"/>
  <c r="M543" i="2"/>
  <c r="U543" i="2" s="1"/>
  <c r="W543" i="2" s="1"/>
  <c r="U585" i="2"/>
  <c r="W585" i="2" s="1"/>
  <c r="G591" i="2"/>
  <c r="M589" i="2"/>
  <c r="N647" i="2"/>
  <c r="U611" i="2"/>
  <c r="W611" i="2" s="1"/>
  <c r="M623" i="2"/>
  <c r="G625" i="2"/>
  <c r="O623" i="2"/>
  <c r="R623" i="2"/>
  <c r="M504" i="2"/>
  <c r="O504" i="2"/>
  <c r="R504" i="2"/>
  <c r="R506" i="2" s="1"/>
  <c r="M643" i="2"/>
  <c r="G645" i="2"/>
  <c r="H204" i="2"/>
  <c r="Q204" i="2"/>
  <c r="J317" i="2"/>
  <c r="V317" i="2"/>
  <c r="O445" i="2"/>
  <c r="M445" i="2"/>
  <c r="R445" i="2"/>
  <c r="M476" i="2"/>
  <c r="U476" i="2" s="1"/>
  <c r="W476" i="2" s="1"/>
  <c r="G496" i="2"/>
  <c r="S525" i="2"/>
  <c r="R552" i="2"/>
  <c r="M552" i="2"/>
  <c r="G554" i="2"/>
  <c r="M38" i="2"/>
  <c r="R111" i="2"/>
  <c r="O111" i="2"/>
  <c r="T111" i="2" s="1"/>
  <c r="T120" i="2"/>
  <c r="T122" i="2" s="1"/>
  <c r="M140" i="2"/>
  <c r="R140" i="2"/>
  <c r="T140" i="2" s="1"/>
  <c r="M146" i="2"/>
  <c r="U146" i="2" s="1"/>
  <c r="W146" i="2" s="1"/>
  <c r="M168" i="2"/>
  <c r="R168" i="2"/>
  <c r="M181" i="2"/>
  <c r="M183" i="2"/>
  <c r="G251" i="2"/>
  <c r="M241" i="2"/>
  <c r="K389" i="2"/>
  <c r="G389" i="2"/>
  <c r="P389" i="2"/>
  <c r="M434" i="2"/>
  <c r="U398" i="2"/>
  <c r="G525" i="2"/>
  <c r="U587" i="2"/>
  <c r="W587" i="2" s="1"/>
  <c r="U607" i="2"/>
  <c r="W607" i="2" s="1"/>
  <c r="M629" i="2"/>
  <c r="G631" i="2"/>
  <c r="R629" i="2"/>
  <c r="O38" i="2"/>
  <c r="M51" i="2"/>
  <c r="M55" i="2" s="1"/>
  <c r="M66" i="2"/>
  <c r="M74" i="2"/>
  <c r="M111" i="2"/>
  <c r="U111" i="2" s="1"/>
  <c r="W111" i="2" s="1"/>
  <c r="M122" i="2"/>
  <c r="M128" i="2"/>
  <c r="O146" i="2"/>
  <c r="T146" i="2" s="1"/>
  <c r="U151" i="2"/>
  <c r="W151" i="2" s="1"/>
  <c r="M195" i="2"/>
  <c r="R193" i="2"/>
  <c r="R195" i="2" s="1"/>
  <c r="J204" i="2"/>
  <c r="T249" i="2"/>
  <c r="U249" i="2" s="1"/>
  <c r="W249" i="2" s="1"/>
  <c r="U253" i="2"/>
  <c r="O281" i="2"/>
  <c r="M281" i="2"/>
  <c r="R354" i="2"/>
  <c r="T354" i="2" s="1"/>
  <c r="U354" i="2" s="1"/>
  <c r="W354" i="2" s="1"/>
  <c r="U370" i="2"/>
  <c r="W370" i="2" s="1"/>
  <c r="M387" i="2"/>
  <c r="G451" i="2"/>
  <c r="U583" i="2"/>
  <c r="W583" i="2" s="1"/>
  <c r="T589" i="2"/>
  <c r="R402" i="2"/>
  <c r="M402" i="2"/>
  <c r="O402" i="2"/>
  <c r="R570" i="2"/>
  <c r="T570" i="2" s="1"/>
  <c r="M570" i="2"/>
  <c r="U570" i="2" s="1"/>
  <c r="W570" i="2" s="1"/>
  <c r="U34" i="2"/>
  <c r="O51" i="2"/>
  <c r="O66" i="2"/>
  <c r="T82" i="2"/>
  <c r="O128" i="2"/>
  <c r="T128" i="2" s="1"/>
  <c r="U181" i="2"/>
  <c r="R231" i="2"/>
  <c r="R233" i="2" s="1"/>
  <c r="M275" i="2"/>
  <c r="M283" i="2"/>
  <c r="R298" i="2"/>
  <c r="O298" i="2"/>
  <c r="T298" i="2" s="1"/>
  <c r="M339" i="2"/>
  <c r="U325" i="2"/>
  <c r="O339" i="2"/>
  <c r="T329" i="2"/>
  <c r="U329" i="2" s="1"/>
  <c r="W329" i="2" s="1"/>
  <c r="U360" i="2"/>
  <c r="W360" i="2" s="1"/>
  <c r="N389" i="2"/>
  <c r="R404" i="2"/>
  <c r="O404" i="2"/>
  <c r="T404" i="2" s="1"/>
  <c r="R420" i="2"/>
  <c r="O420" i="2"/>
  <c r="T420" i="2" s="1"/>
  <c r="M420" i="2"/>
  <c r="U420" i="2" s="1"/>
  <c r="W420" i="2" s="1"/>
  <c r="U535" i="2"/>
  <c r="W535" i="2" s="1"/>
  <c r="U5" i="2"/>
  <c r="R109" i="2"/>
  <c r="M109" i="2"/>
  <c r="U138" i="2"/>
  <c r="W138" i="2" s="1"/>
  <c r="T170" i="2"/>
  <c r="M202" i="2"/>
  <c r="U200" i="2"/>
  <c r="Q233" i="2"/>
  <c r="M259" i="2"/>
  <c r="G268" i="2"/>
  <c r="M262" i="2"/>
  <c r="O275" i="2"/>
  <c r="T273" i="2"/>
  <c r="T275" i="2" s="1"/>
  <c r="M287" i="2"/>
  <c r="G289" i="2"/>
  <c r="M298" i="2"/>
  <c r="U298" i="2" s="1"/>
  <c r="W298" i="2" s="1"/>
  <c r="T309" i="2"/>
  <c r="U309" i="2" s="1"/>
  <c r="W309" i="2" s="1"/>
  <c r="M381" i="2"/>
  <c r="M404" i="2"/>
  <c r="U462" i="2"/>
  <c r="W462" i="2" s="1"/>
  <c r="G506" i="2"/>
  <c r="O516" i="2"/>
  <c r="O525" i="2" s="1"/>
  <c r="M516" i="2"/>
  <c r="R516" i="2"/>
  <c r="R550" i="2"/>
  <c r="T550" i="2" s="1"/>
  <c r="M550" i="2"/>
  <c r="U550" i="2" s="1"/>
  <c r="W550" i="2" s="1"/>
  <c r="V647" i="2"/>
  <c r="V651" i="2" s="1"/>
  <c r="O615" i="2"/>
  <c r="M615" i="2"/>
  <c r="R615" i="2"/>
  <c r="U124" i="2"/>
  <c r="M153" i="2"/>
  <c r="U245" i="2"/>
  <c r="W245" i="2" s="1"/>
  <c r="M311" i="2"/>
  <c r="O311" i="2"/>
  <c r="T311" i="2" s="1"/>
  <c r="U335" i="2"/>
  <c r="W335" i="2" s="1"/>
  <c r="U352" i="2"/>
  <c r="W352" i="2" s="1"/>
  <c r="R449" i="2"/>
  <c r="O449" i="2"/>
  <c r="T449" i="2" s="1"/>
  <c r="M449" i="2"/>
  <c r="O453" i="2"/>
  <c r="G455" i="2"/>
  <c r="M453" i="2"/>
  <c r="O541" i="2"/>
  <c r="T527" i="2"/>
  <c r="U531" i="2"/>
  <c r="W531" i="2" s="1"/>
  <c r="T537" i="2"/>
  <c r="U537" i="2" s="1"/>
  <c r="W537" i="2" s="1"/>
  <c r="T548" i="2"/>
  <c r="T558" i="2"/>
  <c r="M595" i="2"/>
  <c r="U593" i="2"/>
  <c r="R609" i="2"/>
  <c r="M609" i="2"/>
  <c r="O609" i="2"/>
  <c r="T609" i="2" s="1"/>
  <c r="U658" i="2"/>
  <c r="T692" i="2"/>
  <c r="G366" i="2"/>
  <c r="M348" i="2"/>
  <c r="O379" i="2"/>
  <c r="R379" i="2"/>
  <c r="R387" i="2" s="1"/>
  <c r="R389" i="2" s="1"/>
  <c r="G434" i="2"/>
  <c r="R472" i="2"/>
  <c r="R474" i="2"/>
  <c r="O474" i="2"/>
  <c r="T474" i="2" s="1"/>
  <c r="U474" i="2" s="1"/>
  <c r="W474" i="2" s="1"/>
  <c r="U482" i="2"/>
  <c r="W482" i="2" s="1"/>
  <c r="R566" i="2"/>
  <c r="T566" i="2" s="1"/>
  <c r="M566" i="2"/>
  <c r="R607" i="2"/>
  <c r="O607" i="2"/>
  <c r="T607" i="2" s="1"/>
  <c r="G315" i="2"/>
  <c r="U327" i="2"/>
  <c r="W327" i="2" s="1"/>
  <c r="U337" i="2"/>
  <c r="W337" i="2" s="1"/>
  <c r="T368" i="2"/>
  <c r="O372" i="2"/>
  <c r="U383" i="2"/>
  <c r="W383" i="2" s="1"/>
  <c r="U408" i="2"/>
  <c r="W408" i="2" s="1"/>
  <c r="T508" i="2"/>
  <c r="U548" i="2"/>
  <c r="W548" i="2" s="1"/>
  <c r="U558" i="2"/>
  <c r="W558" i="2" s="1"/>
  <c r="R619" i="2"/>
  <c r="M619" i="2"/>
  <c r="O619" i="2"/>
  <c r="J647" i="2"/>
  <c r="U432" i="2"/>
  <c r="W432" i="2" s="1"/>
  <c r="O492" i="2"/>
  <c r="M492" i="2"/>
  <c r="R492" i="2"/>
  <c r="R496" i="2" s="1"/>
  <c r="M525" i="2"/>
  <c r="G541" i="2"/>
  <c r="R527" i="2"/>
  <c r="M527" i="2"/>
  <c r="U539" i="2"/>
  <c r="W539" i="2" s="1"/>
  <c r="M581" i="2"/>
  <c r="R581" i="2"/>
  <c r="T581" i="2" s="1"/>
  <c r="S591" i="2"/>
  <c r="S647" i="2" s="1"/>
  <c r="S651" i="2" s="1"/>
  <c r="T294" i="2"/>
  <c r="U294" i="2" s="1"/>
  <c r="W294" i="2" s="1"/>
  <c r="S389" i="2"/>
  <c r="R447" i="2"/>
  <c r="O447" i="2"/>
  <c r="T447" i="2" s="1"/>
  <c r="U447" i="2" s="1"/>
  <c r="W447" i="2" s="1"/>
  <c r="T531" i="2"/>
  <c r="Q554" i="2"/>
  <c r="M556" i="2"/>
  <c r="G568" i="2"/>
  <c r="O568" i="2"/>
  <c r="U662" i="2"/>
  <c r="W662" i="2" s="1"/>
  <c r="S472" i="2"/>
  <c r="O468" i="2"/>
  <c r="M468" i="2"/>
  <c r="U508" i="2"/>
  <c r="W508" i="2" s="1"/>
  <c r="T523" i="2"/>
  <c r="U523" i="2" s="1"/>
  <c r="T535" i="2"/>
  <c r="T552" i="2"/>
  <c r="T554" i="2" s="1"/>
  <c r="M692" i="2"/>
  <c r="T427" i="2"/>
  <c r="U427" i="2" s="1"/>
  <c r="W427" i="2" s="1"/>
  <c r="T439" i="2"/>
  <c r="T443" i="2" s="1"/>
  <c r="T533" i="2"/>
  <c r="U533" i="2" s="1"/>
  <c r="W533" i="2" s="1"/>
  <c r="T587" i="2"/>
  <c r="Q591" i="2"/>
  <c r="H647" i="2"/>
  <c r="P647" i="2"/>
  <c r="M127" i="10" l="1"/>
  <c r="U76" i="10"/>
  <c r="W76" i="10" s="1"/>
  <c r="O11" i="10"/>
  <c r="T11" i="10" s="1"/>
  <c r="U11" i="10"/>
  <c r="W11" i="10" s="1"/>
  <c r="O82" i="10"/>
  <c r="T46" i="10"/>
  <c r="T82" i="10" s="1"/>
  <c r="U125" i="10"/>
  <c r="W125" i="10" s="1"/>
  <c r="T87" i="10"/>
  <c r="T127" i="10" s="1"/>
  <c r="O127" i="10"/>
  <c r="O153" i="10" s="1"/>
  <c r="M150" i="10"/>
  <c r="T5" i="10"/>
  <c r="O41" i="10"/>
  <c r="W136" i="10"/>
  <c r="W150" i="10" s="1"/>
  <c r="U150" i="10"/>
  <c r="U21" i="10"/>
  <c r="W21" i="10" s="1"/>
  <c r="U29" i="10"/>
  <c r="W29" i="10" s="1"/>
  <c r="M82" i="10"/>
  <c r="M41" i="10"/>
  <c r="U105" i="10"/>
  <c r="W105" i="10" s="1"/>
  <c r="T150" i="10"/>
  <c r="M31" i="8"/>
  <c r="O31" i="8"/>
  <c r="T5" i="8"/>
  <c r="T31" i="8" s="1"/>
  <c r="U33" i="6"/>
  <c r="W5" i="6"/>
  <c r="W33" i="6" s="1"/>
  <c r="M33" i="6"/>
  <c r="W37" i="4"/>
  <c r="U37" i="4"/>
  <c r="U320" i="4"/>
  <c r="W320" i="4" s="1"/>
  <c r="U285" i="4"/>
  <c r="W285" i="4" s="1"/>
  <c r="M355" i="4"/>
  <c r="M357" i="4" s="1"/>
  <c r="U349" i="4"/>
  <c r="W349" i="4" s="1"/>
  <c r="G357" i="4"/>
  <c r="U355" i="4"/>
  <c r="U357" i="4" s="1"/>
  <c r="W42" i="4"/>
  <c r="O355" i="4"/>
  <c r="O357" i="4" s="1"/>
  <c r="T568" i="2"/>
  <c r="W191" i="2"/>
  <c r="U195" i="2"/>
  <c r="W523" i="2"/>
  <c r="U120" i="2"/>
  <c r="U609" i="2"/>
  <c r="W609" i="2" s="1"/>
  <c r="W124" i="2"/>
  <c r="M174" i="2"/>
  <c r="M389" i="2"/>
  <c r="U629" i="2"/>
  <c r="M631" i="2"/>
  <c r="W377" i="2"/>
  <c r="P651" i="2"/>
  <c r="T66" i="2"/>
  <c r="T68" i="2" s="1"/>
  <c r="O68" i="2"/>
  <c r="M645" i="2"/>
  <c r="U643" i="2"/>
  <c r="T126" i="2"/>
  <c r="O153" i="2"/>
  <c r="M46" i="2"/>
  <c r="O268" i="2"/>
  <c r="T264" i="2"/>
  <c r="T268" i="2" s="1"/>
  <c r="W97" i="2"/>
  <c r="W105" i="2" s="1"/>
  <c r="U105" i="2"/>
  <c r="R541" i="2"/>
  <c r="U566" i="2"/>
  <c r="W566" i="2" s="1"/>
  <c r="U449" i="2"/>
  <c r="W449" i="2" s="1"/>
  <c r="W34" i="2"/>
  <c r="T281" i="2"/>
  <c r="T283" i="2" s="1"/>
  <c r="O283" i="2"/>
  <c r="U128" i="2"/>
  <c r="W128" i="2" s="1"/>
  <c r="R631" i="2"/>
  <c r="T629" i="2"/>
  <c r="T631" i="2" s="1"/>
  <c r="W398" i="2"/>
  <c r="O122" i="2"/>
  <c r="W292" i="2"/>
  <c r="U564" i="2"/>
  <c r="W564" i="2" s="1"/>
  <c r="M90" i="2"/>
  <c r="T193" i="2"/>
  <c r="U193" i="2" s="1"/>
  <c r="W193" i="2" s="1"/>
  <c r="W460" i="2"/>
  <c r="W195" i="2"/>
  <c r="U556" i="2"/>
  <c r="M568" i="2"/>
  <c r="U29" i="2"/>
  <c r="W5" i="2"/>
  <c r="W29" i="2" s="1"/>
  <c r="T247" i="2"/>
  <c r="T251" i="2" s="1"/>
  <c r="T468" i="2"/>
  <c r="T472" i="2" s="1"/>
  <c r="O472" i="2"/>
  <c r="U581" i="2"/>
  <c r="W581" i="2" s="1"/>
  <c r="M366" i="2"/>
  <c r="U348" i="2"/>
  <c r="T541" i="2"/>
  <c r="T516" i="2"/>
  <c r="U516" i="2" s="1"/>
  <c r="W516" i="2" s="1"/>
  <c r="U287" i="2"/>
  <c r="M289" i="2"/>
  <c r="O434" i="2"/>
  <c r="T402" i="2"/>
  <c r="T434" i="2" s="1"/>
  <c r="U74" i="2"/>
  <c r="M82" i="2"/>
  <c r="T168" i="2"/>
  <c r="U168" i="2" s="1"/>
  <c r="W168" i="2" s="1"/>
  <c r="W174" i="2" s="1"/>
  <c r="R174" i="2"/>
  <c r="R204" i="2" s="1"/>
  <c r="U216" i="2"/>
  <c r="W208" i="2"/>
  <c r="W216" i="2" s="1"/>
  <c r="O366" i="2"/>
  <c r="T350" i="2"/>
  <c r="T492" i="2"/>
  <c r="T496" i="2" s="1"/>
  <c r="O496" i="2"/>
  <c r="U595" i="2"/>
  <c r="W593" i="2"/>
  <c r="W595" i="2" s="1"/>
  <c r="U273" i="2"/>
  <c r="U402" i="2"/>
  <c r="W402" i="2" s="1"/>
  <c r="U66" i="2"/>
  <c r="U38" i="2"/>
  <c r="W38" i="2" s="1"/>
  <c r="R451" i="2"/>
  <c r="G647" i="2"/>
  <c r="G651" i="2" s="1"/>
  <c r="M625" i="2"/>
  <c r="T529" i="2"/>
  <c r="U529" i="2" s="1"/>
  <c r="W529" i="2" s="1"/>
  <c r="T364" i="2"/>
  <c r="U364" i="2" s="1"/>
  <c r="W364" i="2" s="1"/>
  <c r="M231" i="2"/>
  <c r="M233" i="2" s="1"/>
  <c r="U93" i="2"/>
  <c r="M95" i="2"/>
  <c r="T296" i="2"/>
  <c r="R300" i="2"/>
  <c r="M496" i="2"/>
  <c r="U368" i="2"/>
  <c r="T372" i="2"/>
  <c r="T379" i="2"/>
  <c r="O387" i="2"/>
  <c r="U202" i="2"/>
  <c r="W200" i="2"/>
  <c r="W202" i="2" s="1"/>
  <c r="T518" i="2"/>
  <c r="T525" i="2" s="1"/>
  <c r="R525" i="2"/>
  <c r="U233" i="2"/>
  <c r="M541" i="2"/>
  <c r="U527" i="2"/>
  <c r="G317" i="2"/>
  <c r="U453" i="2"/>
  <c r="M455" i="2"/>
  <c r="T615" i="2"/>
  <c r="U615" i="2" s="1"/>
  <c r="W615" i="2" s="1"/>
  <c r="H651" i="2"/>
  <c r="J651" i="2"/>
  <c r="U311" i="2"/>
  <c r="W311" i="2" s="1"/>
  <c r="U404" i="2"/>
  <c r="W404" i="2" s="1"/>
  <c r="U262" i="2"/>
  <c r="M268" i="2"/>
  <c r="T38" i="2"/>
  <c r="T46" i="2" s="1"/>
  <c r="O46" i="2"/>
  <c r="M251" i="2"/>
  <c r="U241" i="2"/>
  <c r="M554" i="2"/>
  <c r="U552" i="2"/>
  <c r="T445" i="2"/>
  <c r="T451" i="2" s="1"/>
  <c r="O451" i="2"/>
  <c r="N651" i="2"/>
  <c r="W502" i="2"/>
  <c r="U296" i="2"/>
  <c r="W296" i="2" s="1"/>
  <c r="O90" i="2"/>
  <c r="T88" i="2"/>
  <c r="T90" i="2" s="1"/>
  <c r="R317" i="2"/>
  <c r="M72" i="2"/>
  <c r="U70" i="2"/>
  <c r="T300" i="2"/>
  <c r="U259" i="2"/>
  <c r="W253" i="2"/>
  <c r="W259" i="2" s="1"/>
  <c r="U183" i="2"/>
  <c r="M185" i="2"/>
  <c r="M204" i="2" s="1"/>
  <c r="R625" i="2"/>
  <c r="M300" i="2"/>
  <c r="W233" i="2"/>
  <c r="O625" i="2"/>
  <c r="O647" i="2" s="1"/>
  <c r="T623" i="2"/>
  <c r="U51" i="2"/>
  <c r="W51" i="2" s="1"/>
  <c r="M451" i="2"/>
  <c r="U445" i="2"/>
  <c r="R55" i="2"/>
  <c r="T49" i="2"/>
  <c r="U439" i="2"/>
  <c r="Q647" i="2"/>
  <c r="Q651" i="2" s="1"/>
  <c r="T619" i="2"/>
  <c r="U619" i="2" s="1"/>
  <c r="W619" i="2" s="1"/>
  <c r="U692" i="2"/>
  <c r="W658" i="2"/>
  <c r="W692" i="2" s="1"/>
  <c r="R568" i="2"/>
  <c r="O455" i="2"/>
  <c r="T453" i="2"/>
  <c r="T455" i="2" s="1"/>
  <c r="M315" i="2"/>
  <c r="U381" i="2"/>
  <c r="W381" i="2" s="1"/>
  <c r="U109" i="2"/>
  <c r="W109" i="2" s="1"/>
  <c r="U339" i="2"/>
  <c r="W325" i="2"/>
  <c r="W339" i="2" s="1"/>
  <c r="O251" i="2"/>
  <c r="O55" i="2"/>
  <c r="O204" i="2" s="1"/>
  <c r="T51" i="2"/>
  <c r="T591" i="2"/>
  <c r="U140" i="2"/>
  <c r="W140" i="2" s="1"/>
  <c r="R554" i="2"/>
  <c r="O506" i="2"/>
  <c r="T504" i="2"/>
  <c r="T506" i="2" s="1"/>
  <c r="U589" i="2"/>
  <c r="M591" i="2"/>
  <c r="O300" i="2"/>
  <c r="O315" i="2"/>
  <c r="T307" i="2"/>
  <c r="T315" i="2" s="1"/>
  <c r="W160" i="2"/>
  <c r="U166" i="2"/>
  <c r="W166" i="2" s="1"/>
  <c r="T174" i="2"/>
  <c r="M472" i="2"/>
  <c r="M153" i="10" l="1"/>
  <c r="T41" i="10"/>
  <c r="T153" i="10" s="1"/>
  <c r="U5" i="10"/>
  <c r="U46" i="10"/>
  <c r="U87" i="10"/>
  <c r="U5" i="8"/>
  <c r="W355" i="4"/>
  <c r="W357" i="4" s="1"/>
  <c r="U95" i="2"/>
  <c r="W93" i="2"/>
  <c r="W95" i="2" s="1"/>
  <c r="W629" i="2"/>
  <c r="W631" i="2" s="1"/>
  <c r="U631" i="2"/>
  <c r="T366" i="2"/>
  <c r="U46" i="2"/>
  <c r="U307" i="2"/>
  <c r="W434" i="2"/>
  <c r="W46" i="2"/>
  <c r="U443" i="2"/>
  <c r="W439" i="2"/>
  <c r="W443" i="2" s="1"/>
  <c r="T625" i="2"/>
  <c r="W183" i="2"/>
  <c r="W185" i="2" s="1"/>
  <c r="U185" i="2"/>
  <c r="U518" i="2"/>
  <c r="U568" i="2"/>
  <c r="W556" i="2"/>
  <c r="W568" i="2" s="1"/>
  <c r="R647" i="2"/>
  <c r="R651" i="2" s="1"/>
  <c r="W120" i="2"/>
  <c r="W122" i="2" s="1"/>
  <c r="U122" i="2"/>
  <c r="W287" i="2"/>
  <c r="W289" i="2" s="1"/>
  <c r="U289" i="2"/>
  <c r="T55" i="2"/>
  <c r="U49" i="2"/>
  <c r="U300" i="2"/>
  <c r="W445" i="2"/>
  <c r="W451" i="2" s="1"/>
  <c r="U451" i="2"/>
  <c r="W74" i="2"/>
  <c r="W82" i="2" s="1"/>
  <c r="U82" i="2"/>
  <c r="U350" i="2"/>
  <c r="W350" i="2" s="1"/>
  <c r="T317" i="2"/>
  <c r="U455" i="2"/>
  <c r="W453" i="2"/>
  <c r="W455" i="2" s="1"/>
  <c r="U275" i="2"/>
  <c r="W273" i="2"/>
  <c r="W275" i="2" s="1"/>
  <c r="O317" i="2"/>
  <c r="U281" i="2"/>
  <c r="W262" i="2"/>
  <c r="O389" i="2"/>
  <c r="O651" i="2" s="1"/>
  <c r="U623" i="2"/>
  <c r="U492" i="2"/>
  <c r="U88" i="2"/>
  <c r="U434" i="2"/>
  <c r="U264" i="2"/>
  <c r="W264" i="2" s="1"/>
  <c r="U174" i="2"/>
  <c r="U591" i="2"/>
  <c r="W589" i="2"/>
  <c r="W591" i="2" s="1"/>
  <c r="W241" i="2"/>
  <c r="W368" i="2"/>
  <c r="W372" i="2" s="1"/>
  <c r="U372" i="2"/>
  <c r="W300" i="2"/>
  <c r="T153" i="2"/>
  <c r="U126" i="2"/>
  <c r="U468" i="2"/>
  <c r="W643" i="2"/>
  <c r="W645" i="2" s="1"/>
  <c r="U645" i="2"/>
  <c r="W66" i="2"/>
  <c r="W68" i="2" s="1"/>
  <c r="U68" i="2"/>
  <c r="U504" i="2"/>
  <c r="M647" i="2"/>
  <c r="W70" i="2"/>
  <c r="W72" i="2" s="1"/>
  <c r="U72" i="2"/>
  <c r="W348" i="2"/>
  <c r="W366" i="2" s="1"/>
  <c r="U247" i="2"/>
  <c r="W247" i="2" s="1"/>
  <c r="M317" i="2"/>
  <c r="T195" i="2"/>
  <c r="U554" i="2"/>
  <c r="W552" i="2"/>
  <c r="W554" i="2" s="1"/>
  <c r="W527" i="2"/>
  <c r="W541" i="2" s="1"/>
  <c r="U541" i="2"/>
  <c r="U379" i="2"/>
  <c r="T387" i="2"/>
  <c r="T647" i="2"/>
  <c r="W46" i="10" l="1"/>
  <c r="W82" i="10" s="1"/>
  <c r="U82" i="10"/>
  <c r="U127" i="10"/>
  <c r="W87" i="10"/>
  <c r="W127" i="10" s="1"/>
  <c r="W5" i="10"/>
  <c r="W41" i="10" s="1"/>
  <c r="U41" i="10"/>
  <c r="W5" i="8"/>
  <c r="W31" i="8" s="1"/>
  <c r="U31" i="8"/>
  <c r="W504" i="2"/>
  <c r="W506" i="2" s="1"/>
  <c r="U506" i="2"/>
  <c r="W281" i="2"/>
  <c r="W283" i="2" s="1"/>
  <c r="U283" i="2"/>
  <c r="W647" i="2"/>
  <c r="W651" i="2" s="1"/>
  <c r="W695" i="2" s="1"/>
  <c r="U251" i="2"/>
  <c r="W623" i="2"/>
  <c r="W625" i="2" s="1"/>
  <c r="U625" i="2"/>
  <c r="W126" i="2"/>
  <c r="W153" i="2" s="1"/>
  <c r="W204" i="2" s="1"/>
  <c r="U153" i="2"/>
  <c r="W268" i="2"/>
  <c r="T204" i="2"/>
  <c r="M651" i="2"/>
  <c r="U268" i="2"/>
  <c r="U55" i="2"/>
  <c r="W49" i="2"/>
  <c r="W55" i="2" s="1"/>
  <c r="T389" i="2"/>
  <c r="T651" i="2" s="1"/>
  <c r="W518" i="2"/>
  <c r="W525" i="2" s="1"/>
  <c r="U525" i="2"/>
  <c r="W379" i="2"/>
  <c r="W387" i="2" s="1"/>
  <c r="W389" i="2" s="1"/>
  <c r="U387" i="2"/>
  <c r="U389" i="2" s="1"/>
  <c r="U366" i="2"/>
  <c r="U90" i="2"/>
  <c r="U204" i="2" s="1"/>
  <c r="W88" i="2"/>
  <c r="W90" i="2" s="1"/>
  <c r="W307" i="2"/>
  <c r="W315" i="2" s="1"/>
  <c r="W317" i="2" s="1"/>
  <c r="U315" i="2"/>
  <c r="W468" i="2"/>
  <c r="W472" i="2" s="1"/>
  <c r="U472" i="2"/>
  <c r="U647" i="2"/>
  <c r="W251" i="2"/>
  <c r="W492" i="2"/>
  <c r="W496" i="2" s="1"/>
  <c r="U496" i="2"/>
  <c r="W153" i="10" l="1"/>
  <c r="U153" i="10"/>
  <c r="U317" i="2"/>
  <c r="U651" i="2" s="1"/>
</calcChain>
</file>

<file path=xl/sharedStrings.xml><?xml version="1.0" encoding="utf-8"?>
<sst xmlns="http://schemas.openxmlformats.org/spreadsheetml/2006/main" count="2141" uniqueCount="639">
  <si>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</si>
  <si>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</si>
  <si>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</si>
  <si>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</si>
  <si>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</si>
  <si>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</si>
  <si>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</si>
  <si>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</si>
  <si>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</si>
  <si>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</si>
  <si>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</si>
  <si>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</si>
  <si>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</si>
  <si>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</si>
  <si>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</si>
  <si>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</si>
  <si>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</si>
  <si>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</si>
  <si>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</si>
  <si>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</si>
  <si>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</si>
  <si>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</si>
  <si>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</si>
  <si>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</si>
  <si>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</si>
  <si>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</si>
  <si>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</si>
  <si>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</si>
  <si>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</si>
  <si>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</si>
  <si>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</si>
  <si>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</si>
  <si>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</si>
  <si>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</si>
  <si>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</si>
  <si>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</si>
  <si>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</si>
  <si>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</si>
  <si>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</si>
  <si>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</si>
  <si>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</si>
  <si>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</si>
  <si>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</si>
  <si>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</si>
  <si>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</si>
  <si>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</si>
  <si>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</si>
  <si>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</si>
  <si>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</si>
  <si>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</si>
  <si>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</si>
  <si>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</si>
  <si>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</si>
  <si>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</si>
  <si>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</si>
  <si>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</si>
  <si>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</si>
  <si>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</si>
  <si>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</si>
  <si>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</si>
  <si>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</si>
  <si>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</si>
  <si>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</si>
  <si>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</si>
  <si>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</si>
  <si>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</si>
  <si>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</si>
  <si>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</si>
  <si>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</si>
  <si>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</si>
  <si>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</si>
  <si>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</si>
  <si>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</si>
  <si>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</si>
  <si>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</si>
  <si>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</si>
  <si>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</si>
  <si>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</si>
  <si>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</si>
  <si>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</si>
  <si>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</si>
  <si>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</si>
  <si>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</si>
  <si>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</si>
  <si>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</si>
  <si>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</si>
  <si>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</si>
  <si>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</si>
  <si>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</si>
  <si>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</si>
  <si>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</si>
  <si>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</si>
  <si>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</si>
  <si>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</si>
  <si>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</si>
  <si>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</si>
  <si>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</si>
  <si>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</si>
  <si>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</si>
  <si>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</si>
  <si>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</si>
  <si>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</si>
  <si>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</si>
  <si>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</si>
  <si>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</si>
  <si>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</si>
  <si>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</si>
  <si>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</si>
  <si>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</si>
  <si>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</si>
  <si>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</si>
  <si>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</si>
  <si>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</si>
  <si>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</si>
  <si>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</si>
  <si>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</si>
  <si>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</si>
  <si>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</si>
  <si>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</si>
  <si>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</si>
  <si>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</si>
  <si>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</si>
  <si>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</si>
  <si>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</si>
  <si>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</si>
  <si>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</si>
  <si>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</si>
  <si>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</si>
  <si>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</si>
  <si>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</si>
  <si>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</si>
  <si>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</si>
  <si>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</si>
  <si>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</si>
  <si>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</si>
  <si>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</si>
  <si>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</si>
  <si>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</si>
  <si>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</si>
  <si>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</si>
  <si>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</si>
  <si>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</si>
  <si>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</si>
  <si>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</si>
  <si>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</si>
  <si>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</si>
  <si>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</si>
  <si>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</si>
  <si>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</si>
  <si>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</si>
  <si>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</si>
  <si>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</si>
  <si>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</si>
  <si>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</si>
  <si>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</si>
  <si>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</si>
  <si>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</si>
  <si>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</si>
  <si>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</si>
  <si>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</si>
  <si>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</si>
  <si>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</si>
  <si>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</si>
  <si>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</si>
  <si>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</si>
  <si>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</si>
  <si>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</si>
  <si>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</si>
  <si>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</si>
  <si>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</si>
  <si>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</si>
  <si>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</si>
  <si>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</si>
  <si>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</si>
  <si>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</si>
  <si>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</si>
  <si>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</si>
  <si>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</si>
  <si>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</si>
  <si>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</si>
  <si>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</si>
  <si>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</si>
  <si>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</si>
  <si>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</si>
  <si>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</si>
  <si>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</si>
  <si>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</si>
  <si>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</si>
  <si>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</si>
  <si>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</si>
  <si>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</si>
  <si>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</si>
  <si>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</si>
  <si>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</si>
  <si>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</si>
  <si>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</si>
  <si>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</si>
  <si>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</si>
  <si>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</si>
  <si>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</si>
  <si>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</si>
  <si>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</si>
  <si>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</si>
  <si>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</si>
  <si>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</si>
  <si>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</si>
  <si>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</si>
  <si>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</si>
  <si>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</si>
  <si>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</si>
  <si>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</si>
  <si>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</si>
  <si>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</si>
  <si>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</si>
  <si>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</si>
  <si>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</si>
  <si>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</si>
  <si>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</si>
  <si>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</si>
  <si>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</si>
  <si>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</si>
  <si>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</si>
  <si>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</si>
  <si>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</si>
  <si>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</si>
  <si>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</si>
  <si>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</si>
  <si>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</si>
  <si>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</si>
  <si>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</si>
  <si>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</si>
  <si>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</si>
  <si>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</si>
  <si>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</si>
  <si>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</si>
  <si>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</si>
  <si>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</si>
  <si>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</si>
  <si>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</si>
  <si>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</si>
  <si>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</si>
  <si>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</si>
  <si>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</si>
  <si>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</si>
  <si>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</si>
  <si>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</si>
  <si>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</si>
  <si>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</si>
  <si>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</si>
  <si>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</si>
  <si>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</si>
  <si>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</si>
  <si>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</si>
  <si>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</si>
  <si>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</si>
  <si>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</si>
  <si>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</si>
  <si>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GONZALEZ CEJA ADELA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</si>
  <si>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</si>
  <si>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</si>
  <si>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</si>
  <si>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</si>
  <si>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</si>
  <si>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</si>
  <si>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</si>
  <si>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</si>
  <si>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</si>
  <si>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</si>
  <si>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</si>
  <si>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</si>
  <si>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</si>
  <si>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</si>
  <si>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</si>
  <si>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</si>
  <si>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</si>
  <si>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</si>
  <si>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</si>
  <si>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</si>
  <si>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</si>
  <si>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</si>
  <si>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</si>
  <si>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</si>
  <si>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</si>
  <si>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</si>
  <si>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</si>
  <si>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</si>
  <si>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</si>
  <si>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</si>
  <si>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</si>
  <si>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</si>
  <si>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</si>
  <si>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</si>
  <si>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</si>
  <si>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</si>
  <si>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</si>
  <si>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</si>
  <si>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</si>
  <si>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</si>
  <si>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</si>
  <si>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</si>
  <si>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</si>
  <si>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</si>
  <si>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</si>
  <si>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</si>
  <si>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</si>
  <si>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</si>
  <si>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</si>
  <si>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</si>
  <si>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</si>
  <si>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</si>
  <si>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</si>
  <si>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</si>
  <si>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</si>
  <si>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</si>
  <si>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</si>
  <si>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</si>
  <si>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</si>
  <si>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</si>
  <si>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</si>
  <si>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</si>
  <si>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</si>
  <si>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</si>
  <si>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</si>
  <si>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</si>
  <si>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</si>
  <si>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>PEREZ MARTINEZ JOSE(PERMISO)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</si>
  <si>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</si>
  <si>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</si>
  <si>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</si>
  <si>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</si>
  <si>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</si>
  <si>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</si>
  <si>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</si>
  <si>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</si>
  <si>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</si>
  <si>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</si>
  <si>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</si>
  <si>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</si>
  <si>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</si>
  <si>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</si>
  <si>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</si>
  <si>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</si>
  <si>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</si>
  <si>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</si>
  <si>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</si>
  <si>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</si>
  <si>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</si>
  <si>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</si>
  <si>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</si>
  <si>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</si>
  <si>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</si>
  <si>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</si>
  <si>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</si>
  <si>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</si>
  <si>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</si>
  <si>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</si>
  <si>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</si>
  <si>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</si>
  <si>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</si>
  <si>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</si>
  <si>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</si>
  <si>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</si>
  <si>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</si>
  <si>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</si>
  <si>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</si>
  <si>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CHAVEZ LARIOS URIEL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</si>
  <si>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</si>
  <si>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</si>
  <si>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</si>
  <si>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</si>
  <si>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</si>
  <si>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</si>
  <si>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</si>
  <si>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</si>
  <si>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</si>
  <si>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</si>
  <si>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</si>
  <si>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</si>
  <si>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</si>
  <si>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</si>
  <si>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</si>
  <si>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</si>
  <si>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</si>
  <si>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</si>
  <si>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</si>
  <si>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</si>
  <si>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</si>
  <si>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</si>
  <si>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</si>
  <si>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</si>
  <si>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</si>
  <si>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</si>
  <si>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</si>
  <si>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</si>
  <si>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</si>
  <si>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</si>
  <si>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</si>
  <si>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</si>
  <si>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</si>
  <si>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</si>
  <si>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</si>
  <si>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</si>
  <si>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</si>
  <si>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</si>
  <si>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</si>
  <si>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</si>
  <si>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</si>
  <si>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</si>
  <si>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</si>
  <si>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</si>
  <si>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</si>
  <si>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</si>
  <si>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</si>
  <si>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</si>
  <si>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</si>
  <si>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</si>
  <si>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</si>
  <si>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</si>
  <si>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</si>
  <si>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</si>
  <si>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</si>
  <si>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</si>
  <si>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</si>
  <si>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</si>
  <si>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</si>
  <si>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</si>
  <si>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AYUDANTE DE SERV GRALES</t>
  </si>
  <si>
    <t>ANGUIANO MONTES DE OCA MIGUEL ANGEL</t>
  </si>
  <si>
    <t>ENC DE PROYECTOS</t>
  </si>
  <si>
    <t>PANDURO ROMERO JOSE GUADALUPE</t>
  </si>
  <si>
    <t>SUB-DIRECTOR DE AGUA POTABLE</t>
  </si>
  <si>
    <t>TORRES SERRANO ALDO ALEJANDRO</t>
  </si>
  <si>
    <t>UNIDAD DE TRANSPARENCIA</t>
  </si>
  <si>
    <t>CONTRERAS RODRIGUEZ JOSE ANTONIO</t>
  </si>
  <si>
    <t>OFICIAL DE PROTECCION CIVIL</t>
  </si>
  <si>
    <t>ESPINOZA MARTINEZ OCTAVIANO</t>
  </si>
  <si>
    <t>ALMANZAR MORFIN JESUS</t>
  </si>
  <si>
    <t>MUNGUIA BORQUEZ GABRIELA</t>
  </si>
  <si>
    <t>AUX DE JUZGADO MENOR</t>
  </si>
  <si>
    <t>OLIVERA DIAZ EVA GUADALUPE</t>
  </si>
  <si>
    <t>OFICIAL PROTECCION CIVIL</t>
  </si>
  <si>
    <t>DE LOS SANTOS CHAVEZ JACINTO</t>
  </si>
  <si>
    <t>PROMOTOR DE CULTURA</t>
  </si>
  <si>
    <t>REBOLLEDO MARQUEZ MIGUEL ANGEL</t>
  </si>
  <si>
    <t>CUBRE VACACIONES AUX DE OFICINA</t>
  </si>
  <si>
    <t>BECERRA SILVA CARLA ALEJANDRA</t>
  </si>
  <si>
    <t>INSTRUCTOR DE BANDA DE GUERRA</t>
  </si>
  <si>
    <t>MAGAÑA VENEGAS ALVARO</t>
  </si>
  <si>
    <t>SUMA</t>
  </si>
  <si>
    <t>INT. CASA DE SALUD LA PURISIMA</t>
  </si>
  <si>
    <t>MORFIN MENDOZA MA.  CARMEN</t>
  </si>
  <si>
    <t>CUBRE INCAPACIDAD</t>
  </si>
  <si>
    <t>POLANCO CORTEZ JESUS ALBERTO</t>
  </si>
  <si>
    <t>AYUDANTE DE ALBAÑIL</t>
  </si>
  <si>
    <t>FLORES ASCENCIO MANUEL ARTURO</t>
  </si>
  <si>
    <t>AYUNT. OBRAS PUBLICAS</t>
  </si>
  <si>
    <t>FLORES LUPERCIO ARTURO</t>
  </si>
  <si>
    <t>CUBRE VACACIONES RECOLECTOR</t>
  </si>
  <si>
    <t>DENIZ RIVERA CESAR ANDRES</t>
  </si>
  <si>
    <t>CENSO DE CONSTRUCCION</t>
  </si>
  <si>
    <t>GUEVARA PEREZ MARIA ISABEL</t>
  </si>
  <si>
    <t>AUX. ALBAÑIL</t>
  </si>
  <si>
    <t>SANCHEZ GARCIA SERGIO</t>
  </si>
  <si>
    <t>MORFIN ALVAREZ JUAN MANUEL</t>
  </si>
  <si>
    <t>AYUNT. MAQUINARIA</t>
  </si>
  <si>
    <t>TURISMO (KIOSKO DE INFORMACION)</t>
  </si>
  <si>
    <t>AUX DE CONTRALORIA</t>
  </si>
  <si>
    <t>HERRERA BARAJAS JORGE ANTONIO</t>
  </si>
  <si>
    <t>ENC. PARQUES Y JARDINES</t>
  </si>
  <si>
    <t>TORRES VENEGAS SANDOR ALBERTO</t>
  </si>
  <si>
    <t>BARREDERO</t>
  </si>
  <si>
    <t>ARIAS UREÑA ABEL</t>
  </si>
  <si>
    <t>MORENO CUEVAS JULIO CESAR</t>
  </si>
  <si>
    <t>ENC DE BAÑOS PUBLICOS</t>
  </si>
  <si>
    <t>LOPEZ MEJIA HILDA</t>
  </si>
  <si>
    <t>MUNGUIA SANCHEZ EMMANUEL</t>
  </si>
  <si>
    <t>MICHEL MARTINEZ ALEXIX RENE</t>
  </si>
  <si>
    <t>AYUDANTE PARQUES Y JARDINES</t>
  </si>
  <si>
    <t>RAMOS ACEVEDO ALEJANDRO</t>
  </si>
  <si>
    <t>OPER.MAQ.RETROEX. (CUBRE VACACIONES)</t>
  </si>
  <si>
    <t>CUADRILLA LUMBREROS (OFICIAL)</t>
  </si>
  <si>
    <t>BARAJAS FLORES JOSE</t>
  </si>
  <si>
    <t>AUX DE OFICINA MUSEO</t>
  </si>
  <si>
    <t>ARRIAGA MAGAÑA JOSSELYN GUADALUPE</t>
  </si>
  <si>
    <t>ENC DE POLIDEPORTIVO</t>
  </si>
  <si>
    <t>DIAZ PANDURO LUCIANO</t>
  </si>
  <si>
    <t>AUX DE OFICINA</t>
  </si>
  <si>
    <t>MORENO MORALES MARIANA</t>
  </si>
  <si>
    <t>ENCARGADO CANCHA EJIDAL</t>
  </si>
  <si>
    <t>ROMERO VARGAS JESUS VENUSTIANO</t>
  </si>
  <si>
    <t>MAESTRO DEL MARIACHI MUNICIPAL</t>
  </si>
  <si>
    <t>CONTRERAS CRUZ JUAN JOSE</t>
  </si>
  <si>
    <t>DIR INSTITUTO DEL ADULTO MAYOR</t>
  </si>
  <si>
    <t>BUENROSTRO RIOS JUAN</t>
  </si>
  <si>
    <t>AYUDANTE MAQUINARIA</t>
  </si>
  <si>
    <t>CUBRE VACACIONES BARRENDERO</t>
  </si>
  <si>
    <t>CERNA PADILLA JAVIER</t>
  </si>
  <si>
    <t>DIR INSTITUTO DE LA JUVENTUD</t>
  </si>
  <si>
    <t>RAMIREZ AVALOS JULIO CESAR</t>
  </si>
  <si>
    <t>CUBRE VACACIONES</t>
  </si>
  <si>
    <t>MORENO CUEVAS MOISES</t>
  </si>
  <si>
    <t>VELADOR MERCADO</t>
  </si>
  <si>
    <t>PEREZ PANDURO RAUL</t>
  </si>
  <si>
    <t>VAZQUEZ PANTOJA J. JESUS ANTONIO</t>
  </si>
  <si>
    <t>AUX DE OBRAS PUBLICAS</t>
  </si>
  <si>
    <t>CHOCOTECO SANTIAGO LUIS EMMANUEL</t>
  </si>
  <si>
    <t>DIRECTOR DE DEPORTES</t>
  </si>
  <si>
    <t>SILVA ALONSO JUAN PABLO</t>
  </si>
  <si>
    <t>AYNTE PARQUES Y JARDINES</t>
  </si>
  <si>
    <t>OLIVERA CHAVEZ AGUSTIN</t>
  </si>
  <si>
    <t>AYUDANTE MECANICO</t>
  </si>
  <si>
    <t>RIVERA VALENCIA JOSE MANUEL</t>
  </si>
  <si>
    <t>ENC. DE ECOLOGIA</t>
  </si>
  <si>
    <t>PULIDO DIAZ ALONSO</t>
  </si>
  <si>
    <t>AUXILIAR DE ALBAÑIL</t>
  </si>
  <si>
    <t>OPERADOR  MAQUINARIA</t>
  </si>
  <si>
    <t>PERIFONEO</t>
  </si>
  <si>
    <t>ASCENCION DELGADILLO MAGDALENO</t>
  </si>
  <si>
    <t>DIRECTORA COPLADEMUN</t>
  </si>
  <si>
    <t>VARGAS MANRIQUEZ EDNA LIZETH</t>
  </si>
  <si>
    <t>MEDRANO CLAUSTRO ALEJANDRO CRUZ</t>
  </si>
  <si>
    <t>ALBAÑIL</t>
  </si>
  <si>
    <t>ENC CANCHA LA LOMA</t>
  </si>
  <si>
    <t>CONTRERAS GARCIA EVERARDO</t>
  </si>
  <si>
    <t>AUXILIAR ALBAÑIL</t>
  </si>
  <si>
    <t>INTENDENTE CADER</t>
  </si>
  <si>
    <t>HERRERA MARTINEZ SUSANA ESMERALDA</t>
  </si>
  <si>
    <t>ORNAMENTISTA</t>
  </si>
  <si>
    <t>GALLEGOS ROMERO ADAN</t>
  </si>
  <si>
    <t>AYDTE SERV GRALES</t>
  </si>
  <si>
    <t>CORDOVA CORTEZ JORGE ALBERTO</t>
  </si>
  <si>
    <t>JARDINERO SANTIAGO</t>
  </si>
  <si>
    <t>BERNABE ROMERO ROSALBA</t>
  </si>
  <si>
    <t>AYDTE PARQUES Y JARDINES</t>
  </si>
  <si>
    <t>MAGAÑA CARDENAS OSCAR FREDDY</t>
  </si>
  <si>
    <t>BARAJAS LICEA ANTONIO</t>
  </si>
  <si>
    <t>CARDENAS PULIDO LUIS</t>
  </si>
  <si>
    <t>ENC DE VALVULAS</t>
  </si>
  <si>
    <t>TORRES GONZALEZ LUIS ANGEL</t>
  </si>
  <si>
    <t>PROMOTOR DEPORTIVO</t>
  </si>
  <si>
    <t>LOPEZ BAEZA CESAR MISSAEL</t>
  </si>
  <si>
    <t xml:space="preserve">  FONTANERO</t>
  </si>
  <si>
    <t>CUEVAS SOLORIO LEONARDO</t>
  </si>
  <si>
    <t>VELADOR</t>
  </si>
  <si>
    <t>PEREZ MARTINEZ FCO. JAVIER</t>
  </si>
  <si>
    <t>AUX DE OFICINA INSTITUTO DE LA JUVENTUD</t>
  </si>
  <si>
    <t>HERNANDEZ SANDOVAL JOSE</t>
  </si>
  <si>
    <t xml:space="preserve"> RASTRO</t>
  </si>
  <si>
    <t>MUÑIZ GARCIA ENRIQUE</t>
  </si>
  <si>
    <t>CHOFER CENTRO DE SALUD</t>
  </si>
  <si>
    <t>VAZQUEZ REYES SABINO OSVALDO</t>
  </si>
  <si>
    <t>AYUDANTE DE MAQUINARIA</t>
  </si>
  <si>
    <t>RANGEL MUNGUIA J. GUADALUPE</t>
  </si>
  <si>
    <t>AUX DE COMPUTO</t>
  </si>
  <si>
    <t>GOMEZ LOPEZ ISMAEL</t>
  </si>
  <si>
    <t>LLAMAS GUERRERO ALDO FABIAN</t>
  </si>
  <si>
    <t>SANCHEZ VALDOVINOS MARIA DE LA LUZ</t>
  </si>
  <si>
    <t>BARAJAS FLORES GUADALUPE</t>
  </si>
  <si>
    <t>SANTILLAN ORTEGA GUSTAVO ANGEL DE JESUS</t>
  </si>
  <si>
    <t>MAESTRA DE INGLES</t>
  </si>
  <si>
    <t>ESTEVES ACOSTA MARICELA</t>
  </si>
  <si>
    <t>EVANGELISTA CHAVEZ ADOLFO</t>
  </si>
  <si>
    <t>MARTINEZ ARELLANO JOSE DE JESUS</t>
  </si>
  <si>
    <t>AYUDTE DE MAQUINARIA</t>
  </si>
  <si>
    <t>GALLARDO AVILA JOSE</t>
  </si>
  <si>
    <t>PEREZ GARCIA JOSE</t>
  </si>
  <si>
    <t>AYUNTE DE MAQUINARIA</t>
  </si>
  <si>
    <t>RIVERA MENDEZ HECTOR</t>
  </si>
  <si>
    <t>GUDIÑO SANDOVAL RUBEN</t>
  </si>
  <si>
    <t>PIZANO VAZQUEZ ALEJANDRO</t>
  </si>
  <si>
    <t>INSTRUCTORA DE AEROBICS</t>
  </si>
  <si>
    <t>MEZA SALAZAR MARICELA</t>
  </si>
  <si>
    <t>CUBRE PERMISO</t>
  </si>
  <si>
    <t>JIMENEZ LARA SAUL</t>
  </si>
  <si>
    <t>ENC COMEDOR COMUNITARIO</t>
  </si>
  <si>
    <t>MARTINEZ BARON GUILLERMINA</t>
  </si>
  <si>
    <t>AYDNTE COMEDOR COMUNITARIO</t>
  </si>
  <si>
    <t>TORRES GONZALEZ ISMAEL</t>
  </si>
  <si>
    <t xml:space="preserve">                                                    SUMA 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</si>
  <si>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</si>
  <si>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</si>
  <si>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</si>
  <si>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</si>
  <si>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</si>
  <si>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</si>
  <si>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</si>
  <si>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</si>
  <si>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</si>
  <si>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TOTAL EVENTUALES</t>
  </si>
  <si>
    <t>ISR</t>
  </si>
  <si>
    <t>APORT. VOLUNT</t>
  </si>
  <si>
    <t>ASOCIA. CIV.</t>
  </si>
  <si>
    <t>PERSONAL CUADRILLA DE LUMBREROS</t>
  </si>
  <si>
    <t>CABO</t>
  </si>
  <si>
    <t>CORTEZ CORTEZ J. GUADALUPE</t>
  </si>
  <si>
    <t>SILVA GARCIA JOSE ALFREDO</t>
  </si>
  <si>
    <t>OFICIAL</t>
  </si>
  <si>
    <t>VILLA GALLEGOS FRANCISCO</t>
  </si>
  <si>
    <t>LUNA ANDRADE J. JESUS</t>
  </si>
  <si>
    <t>GONZALEZ CONTRERAS JUAN MANUEL</t>
  </si>
  <si>
    <t>RAMIREZ MARTINEZ RAMIRO</t>
  </si>
  <si>
    <t>CANDELARIO MARIA IGNACIO</t>
  </si>
  <si>
    <t>VARGAS GODINEZ MARTEL</t>
  </si>
  <si>
    <t>BARON MENDOZA LUIS</t>
  </si>
  <si>
    <t>TOTAL CUADRILLA LUMBREROS</t>
  </si>
  <si>
    <t>PERSONAL PROTECCION CIVIL</t>
  </si>
  <si>
    <t xml:space="preserve">DIRECTOR </t>
  </si>
  <si>
    <t>LICEA SOLORZANO ROBERTO</t>
  </si>
  <si>
    <t>SUB-DIRECTOR</t>
  </si>
  <si>
    <t>MORENO CONTRERAS JOSE LUIS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</si>
  <si>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</si>
  <si>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</si>
  <si>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</si>
  <si>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</si>
  <si>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</si>
  <si>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</si>
  <si>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 VAZQUEZ IRMA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</si>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</sst>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#,##0.000_ ;\-#,##0.000\ 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21"/>
      <color theme="1"/>
      <name val="Arial"/>
      <family val="2"/>
    </font>
    <font>
      <b/>
      <i/>
      <sz val="21"/>
      <name val="Arial"/>
      <family val="2"/>
    </font>
    <font>
      <b/>
      <sz val="18"/>
      <name val="Arial"/>
      <family val="2"/>
    </font>
    <font>
      <sz val="21"/>
      <color theme="1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84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6" fontId="7" fillId="0" borderId="26" xfId="2" applyNumberFormat="1" applyFont="1" applyBorder="1" applyAlignment="1">
      <alignment horizontal="center"/>
    </xf>
    <xf numFmtId="165" fontId="7" fillId="0" borderId="26" xfId="2" applyFont="1" applyBorder="1" applyAlignment="1">
      <alignment horizontal="center"/>
    </xf>
    <xf numFmtId="165" fontId="2" fillId="0" borderId="26" xfId="2" applyFont="1" applyBorder="1" applyAlignment="1">
      <alignment horizontal="center"/>
    </xf>
    <xf numFmtId="165" fontId="2" fillId="0" borderId="26" xfId="2" applyNumberFormat="1" applyFont="1" applyFill="1" applyBorder="1" applyAlignment="1">
      <alignment horizontal="center"/>
    </xf>
    <xf numFmtId="165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5" fontId="2" fillId="4" borderId="0" xfId="2" applyFont="1" applyFill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/>
    </xf>
    <xf numFmtId="165" fontId="10" fillId="0" borderId="0" xfId="2" applyFont="1" applyFill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5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5" fontId="2" fillId="0" borderId="24" xfId="2" applyFont="1" applyBorder="1" applyAlignment="1">
      <alignment horizontal="center"/>
    </xf>
    <xf numFmtId="165" fontId="2" fillId="0" borderId="24" xfId="2" applyFont="1" applyFill="1" applyBorder="1" applyAlignment="1">
      <alignment horizontal="center"/>
    </xf>
    <xf numFmtId="166" fontId="2" fillId="0" borderId="24" xfId="2" applyNumberFormat="1" applyFont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5" fontId="2" fillId="0" borderId="24" xfId="2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5" fontId="7" fillId="0" borderId="30" xfId="1" applyNumberFormat="1" applyFont="1" applyFill="1" applyBorder="1" applyAlignment="1">
      <alignment horizontal="center"/>
    </xf>
    <xf numFmtId="166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5" fontId="3" fillId="0" borderId="0" xfId="1" applyNumberFormat="1" applyFont="1" applyFill="1"/>
    <xf numFmtId="166" fontId="3" fillId="0" borderId="0" xfId="1" applyNumberFormat="1" applyFont="1"/>
    <xf numFmtId="165" fontId="3" fillId="0" borderId="0" xfId="1" applyNumberFormat="1" applyFont="1"/>
    <xf numFmtId="165" fontId="2" fillId="0" borderId="0" xfId="2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5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6" fontId="7" fillId="0" borderId="26" xfId="2" applyNumberFormat="1" applyFont="1" applyFill="1" applyBorder="1" applyAlignment="1">
      <alignment horizontal="center"/>
    </xf>
    <xf numFmtId="165" fontId="2" fillId="0" borderId="26" xfId="2" applyFont="1" applyFill="1" applyBorder="1" applyAlignment="1">
      <alignment horizontal="center"/>
    </xf>
    <xf numFmtId="165" fontId="11" fillId="0" borderId="26" xfId="2" applyFont="1" applyFill="1" applyBorder="1" applyAlignment="1">
      <alignment horizontal="center"/>
    </xf>
    <xf numFmtId="165" fontId="2" fillId="0" borderId="19" xfId="2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5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5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5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5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5" fontId="12" fillId="0" borderId="35" xfId="2" applyFont="1" applyFill="1" applyBorder="1" applyAlignment="1">
      <alignment horizontal="center"/>
    </xf>
    <xf numFmtId="166" fontId="12" fillId="0" borderId="35" xfId="2" applyNumberFormat="1" applyFont="1" applyFill="1" applyBorder="1" applyAlignment="1">
      <alignment horizontal="center"/>
    </xf>
    <xf numFmtId="165" fontId="11" fillId="0" borderId="35" xfId="2" applyFont="1" applyFill="1" applyBorder="1" applyAlignment="1">
      <alignment horizontal="center"/>
    </xf>
    <xf numFmtId="165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5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5" fontId="7" fillId="0" borderId="0" xfId="1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5" fontId="7" fillId="0" borderId="24" xfId="2" applyNumberFormat="1" applyFont="1" applyFill="1" applyBorder="1" applyAlignment="1">
      <alignment horizontal="center"/>
    </xf>
    <xf numFmtId="166" fontId="7" fillId="0" borderId="24" xfId="2" applyNumberFormat="1" applyFont="1" applyBorder="1" applyAlignment="1">
      <alignment horizontal="center"/>
    </xf>
    <xf numFmtId="165" fontId="7" fillId="0" borderId="24" xfId="2" applyFont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6" fontId="10" fillId="0" borderId="30" xfId="2" applyNumberFormat="1" applyFont="1" applyFill="1" applyBorder="1" applyAlignment="1">
      <alignment horizontal="center"/>
    </xf>
    <xf numFmtId="165" fontId="10" fillId="0" borderId="30" xfId="2" applyFont="1" applyFill="1" applyBorder="1" applyAlignment="1">
      <alignment horizontal="center"/>
    </xf>
    <xf numFmtId="165" fontId="3" fillId="0" borderId="30" xfId="2" applyFont="1" applyBorder="1" applyAlignment="1">
      <alignment horizontal="center"/>
    </xf>
    <xf numFmtId="165" fontId="3" fillId="0" borderId="30" xfId="2" applyNumberFormat="1" applyFont="1" applyBorder="1" applyAlignment="1">
      <alignment horizontal="center"/>
    </xf>
    <xf numFmtId="166" fontId="10" fillId="0" borderId="30" xfId="2" applyNumberFormat="1" applyFont="1" applyBorder="1" applyAlignment="1">
      <alignment horizontal="center"/>
    </xf>
    <xf numFmtId="165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5" fontId="7" fillId="0" borderId="24" xfId="2" applyFont="1" applyFill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5" fontId="3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18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5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6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5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5" fontId="7" fillId="0" borderId="26" xfId="2" applyFont="1" applyFill="1" applyBorder="1" applyAlignment="1">
      <alignment horizontal="center"/>
    </xf>
    <xf numFmtId="165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5" fontId="7" fillId="0" borderId="19" xfId="2" applyNumberFormat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5" fontId="15" fillId="0" borderId="0" xfId="2" applyFont="1" applyBorder="1" applyAlignment="1">
      <alignment horizontal="center"/>
    </xf>
    <xf numFmtId="165" fontId="10" fillId="0" borderId="24" xfId="2" applyFont="1" applyFill="1" applyBorder="1" applyAlignment="1">
      <alignment horizontal="center"/>
    </xf>
    <xf numFmtId="166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5" fontId="7" fillId="0" borderId="30" xfId="2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166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5" fontId="3" fillId="0" borderId="0" xfId="2" applyFont="1" applyBorder="1" applyAlignment="1">
      <alignment horizontal="center" wrapText="1"/>
    </xf>
    <xf numFmtId="165" fontId="7" fillId="2" borderId="35" xfId="2" applyFont="1" applyFill="1" applyBorder="1" applyAlignment="1">
      <alignment horizontal="center"/>
    </xf>
    <xf numFmtId="165" fontId="2" fillId="2" borderId="35" xfId="2" applyFont="1" applyFill="1" applyBorder="1" applyAlignment="1">
      <alignment horizontal="center"/>
    </xf>
    <xf numFmtId="165" fontId="2" fillId="2" borderId="35" xfId="2" applyFont="1" applyFill="1" applyBorder="1" applyAlignment="1">
      <alignment horizontal="center" wrapText="1"/>
    </xf>
    <xf numFmtId="165" fontId="2" fillId="2" borderId="35" xfId="2" applyFont="1" applyFill="1" applyBorder="1" applyAlignment="1">
      <alignment horizontal="center" vertical="center"/>
    </xf>
    <xf numFmtId="165" fontId="2" fillId="2" borderId="35" xfId="2" applyFont="1" applyFill="1" applyBorder="1" applyAlignment="1">
      <alignment horizontal="center" vertical="center" wrapText="1"/>
    </xf>
    <xf numFmtId="165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5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5" fontId="13" fillId="0" borderId="35" xfId="2" applyFont="1" applyFill="1" applyBorder="1" applyAlignment="1">
      <alignment horizontal="center"/>
    </xf>
    <xf numFmtId="166" fontId="13" fillId="0" borderId="35" xfId="2" applyNumberFormat="1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19" xfId="1" applyFont="1" applyBorder="1" applyAlignment="1">
      <alignment horizontal="center"/>
    </xf>
    <xf numFmtId="165" fontId="20" fillId="0" borderId="19" xfId="2" applyNumberFormat="1" applyFont="1" applyFill="1" applyBorder="1" applyAlignment="1">
      <alignment horizontal="center"/>
    </xf>
    <xf numFmtId="168" fontId="20" fillId="0" borderId="19" xfId="2" applyNumberFormat="1" applyFont="1" applyBorder="1" applyAlignment="1">
      <alignment horizontal="center"/>
    </xf>
    <xf numFmtId="165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8" fillId="2" borderId="19" xfId="1" applyFont="1" applyFill="1" applyBorder="1" applyAlignment="1">
      <alignment horizontal="center" vertical="center"/>
    </xf>
    <xf numFmtId="9" fontId="18" fillId="2" borderId="19" xfId="1" applyNumberFormat="1" applyFont="1" applyFill="1" applyBorder="1" applyAlignment="1">
      <alignment horizontal="center" vertical="center"/>
    </xf>
    <xf numFmtId="0" fontId="17" fillId="5" borderId="19" xfId="1" applyFont="1" applyFill="1" applyBorder="1" applyAlignment="1">
      <alignment horizontal="right"/>
    </xf>
    <xf numFmtId="0" fontId="17" fillId="5" borderId="19" xfId="1" applyFont="1" applyFill="1" applyBorder="1" applyAlignment="1">
      <alignment wrapText="1"/>
    </xf>
    <xf numFmtId="0" fontId="17" fillId="5" borderId="19" xfId="1" applyFont="1" applyFill="1" applyBorder="1" applyAlignment="1">
      <alignment horizontal="right" wrapText="1"/>
    </xf>
    <xf numFmtId="0" fontId="18" fillId="0" borderId="19" xfId="1" applyFont="1" applyBorder="1"/>
    <xf numFmtId="164" fontId="17" fillId="5" borderId="19" xfId="1" applyNumberFormat="1" applyFont="1" applyFill="1" applyBorder="1" applyAlignment="1">
      <alignment wrapText="1"/>
    </xf>
    <xf numFmtId="164" fontId="18" fillId="0" borderId="19" xfId="1" applyNumberFormat="1" applyFont="1" applyFill="1" applyBorder="1"/>
    <xf numFmtId="164" fontId="17" fillId="0" borderId="19" xfId="1" applyNumberFormat="1" applyFont="1" applyFill="1" applyBorder="1" applyAlignment="1">
      <alignment horizontal="right"/>
    </xf>
    <xf numFmtId="164" fontId="17" fillId="6" borderId="19" xfId="1" applyNumberFormat="1" applyFont="1" applyFill="1" applyBorder="1" applyAlignment="1">
      <alignment wrapText="1"/>
    </xf>
    <xf numFmtId="164" fontId="18" fillId="0" borderId="19" xfId="1" applyNumberFormat="1" applyFont="1" applyBorder="1"/>
    <xf numFmtId="0" fontId="17" fillId="5" borderId="19" xfId="1" applyFont="1" applyFill="1" applyBorder="1"/>
    <xf numFmtId="0" fontId="17" fillId="0" borderId="19" xfId="1" applyFont="1" applyBorder="1" applyAlignment="1">
      <alignment horizontal="right" wrapText="1"/>
    </xf>
    <xf numFmtId="0" fontId="18" fillId="0" borderId="0" xfId="1" applyFont="1" applyAlignment="1"/>
    <xf numFmtId="164" fontId="17" fillId="0" borderId="19" xfId="1" applyNumberFormat="1" applyFont="1" applyBorder="1" applyAlignment="1">
      <alignment horizontal="right" wrapText="1"/>
    </xf>
    <xf numFmtId="0" fontId="18" fillId="5" borderId="19" xfId="1" applyFont="1" applyFill="1" applyBorder="1"/>
    <xf numFmtId="0" fontId="18" fillId="5" borderId="19" xfId="1" applyFont="1" applyFill="1" applyBorder="1" applyAlignment="1"/>
    <xf numFmtId="0" fontId="17" fillId="5" borderId="19" xfId="1" applyFont="1" applyFill="1" applyBorder="1" applyAlignment="1"/>
    <xf numFmtId="0" fontId="18" fillId="0" borderId="0" xfId="1" applyFont="1" applyBorder="1" applyAlignment="1"/>
    <xf numFmtId="0" fontId="17" fillId="6" borderId="19" xfId="1" applyFont="1" applyFill="1" applyBorder="1" applyAlignment="1">
      <alignment wrapText="1"/>
    </xf>
    <xf numFmtId="167" fontId="20" fillId="0" borderId="19" xfId="2" applyNumberFormat="1" applyFont="1" applyBorder="1" applyAlignment="1">
      <alignment horizontal="center"/>
    </xf>
    <xf numFmtId="165" fontId="17" fillId="0" borderId="19" xfId="2" applyNumberFormat="1" applyFont="1" applyBorder="1" applyAlignment="1">
      <alignment horizontal="center"/>
    </xf>
    <xf numFmtId="165" fontId="21" fillId="0" borderId="19" xfId="2" applyNumberFormat="1" applyFont="1" applyBorder="1" applyAlignment="1">
      <alignment horizontal="center"/>
    </xf>
    <xf numFmtId="165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right"/>
    </xf>
    <xf numFmtId="0" fontId="17" fillId="5" borderId="19" xfId="1" applyFont="1" applyFill="1" applyBorder="1" applyAlignment="1">
      <alignment horizontal="left" wrapText="1"/>
    </xf>
    <xf numFmtId="0" fontId="17" fillId="6" borderId="19" xfId="1" applyFont="1" applyFill="1" applyBorder="1" applyAlignment="1">
      <alignment horizontal="right"/>
    </xf>
    <xf numFmtId="0" fontId="17" fillId="6" borderId="19" xfId="1" applyFont="1" applyFill="1" applyBorder="1" applyAlignment="1"/>
    <xf numFmtId="0" fontId="22" fillId="6" borderId="19" xfId="1" applyFont="1" applyFill="1" applyBorder="1" applyAlignment="1">
      <alignment horizontal="left" wrapText="1"/>
    </xf>
    <xf numFmtId="165" fontId="17" fillId="0" borderId="19" xfId="1" applyNumberFormat="1" applyFont="1" applyBorder="1" applyAlignment="1">
      <alignment horizontal="center"/>
    </xf>
    <xf numFmtId="165" fontId="21" fillId="5" borderId="19" xfId="2" applyNumberFormat="1" applyFont="1" applyFill="1" applyBorder="1" applyAlignment="1">
      <alignment horizontal="center"/>
    </xf>
    <xf numFmtId="0" fontId="17" fillId="6" borderId="19" xfId="1" applyFont="1" applyFill="1" applyBorder="1" applyAlignment="1">
      <alignment horizontal="left" wrapText="1"/>
    </xf>
    <xf numFmtId="167" fontId="20" fillId="5" borderId="19" xfId="2" applyNumberFormat="1" applyFont="1" applyFill="1" applyBorder="1" applyAlignment="1">
      <alignment horizontal="center"/>
    </xf>
    <xf numFmtId="0" fontId="17" fillId="5" borderId="19" xfId="1" applyFont="1" applyFill="1" applyBorder="1" applyAlignment="1">
      <alignment horizontal="left"/>
    </xf>
    <xf numFmtId="165" fontId="20" fillId="5" borderId="19" xfId="2" applyNumberFormat="1" applyFont="1" applyFill="1" applyBorder="1" applyAlignment="1">
      <alignment horizontal="center"/>
    </xf>
    <xf numFmtId="0" fontId="18" fillId="0" borderId="28" xfId="1" applyFont="1" applyBorder="1" applyAlignment="1"/>
    <xf numFmtId="0" fontId="18" fillId="0" borderId="19" xfId="1" applyFont="1" applyBorder="1" applyAlignment="1"/>
    <xf numFmtId="0" fontId="17" fillId="0" borderId="19" xfId="1" applyFont="1" applyBorder="1" applyAlignment="1">
      <alignment horizontal="center" wrapText="1"/>
    </xf>
    <xf numFmtId="0" fontId="17" fillId="0" borderId="26" xfId="1" applyFont="1" applyBorder="1" applyAlignment="1">
      <alignment horizontal="center" wrapText="1"/>
    </xf>
    <xf numFmtId="0" fontId="17" fillId="0" borderId="26" xfId="1" applyFont="1" applyBorder="1" applyAlignment="1">
      <alignment horizontal="center"/>
    </xf>
    <xf numFmtId="165" fontId="20" fillId="0" borderId="26" xfId="2" applyNumberFormat="1" applyFont="1" applyFill="1" applyBorder="1" applyAlignment="1">
      <alignment horizontal="center"/>
    </xf>
    <xf numFmtId="167" fontId="20" fillId="0" borderId="26" xfId="2" applyNumberFormat="1" applyFont="1" applyBorder="1" applyAlignment="1">
      <alignment horizontal="center"/>
    </xf>
    <xf numFmtId="165" fontId="20" fillId="0" borderId="26" xfId="2" applyNumberFormat="1" applyFont="1" applyBorder="1" applyAlignment="1">
      <alignment horizontal="center"/>
    </xf>
    <xf numFmtId="165" fontId="17" fillId="0" borderId="26" xfId="2" applyNumberFormat="1" applyFont="1" applyBorder="1" applyAlignment="1">
      <alignment horizontal="center"/>
    </xf>
    <xf numFmtId="165" fontId="21" fillId="0" borderId="26" xfId="2" applyNumberFormat="1" applyFont="1" applyBorder="1" applyAlignment="1">
      <alignment horizontal="center"/>
    </xf>
    <xf numFmtId="165" fontId="17" fillId="0" borderId="26" xfId="2" applyNumberFormat="1" applyFont="1" applyFill="1" applyBorder="1" applyAlignment="1">
      <alignment horizontal="center"/>
    </xf>
    <xf numFmtId="165" fontId="17" fillId="0" borderId="26" xfId="1" applyNumberFormat="1" applyFont="1" applyBorder="1" applyAlignment="1">
      <alignment horizontal="center"/>
    </xf>
    <xf numFmtId="0" fontId="23" fillId="0" borderId="0" xfId="1" applyFont="1" applyFill="1" applyBorder="1" applyAlignment="1"/>
    <xf numFmtId="0" fontId="18" fillId="0" borderId="0" xfId="1" applyFont="1" applyFill="1" applyBorder="1" applyAlignment="1"/>
    <xf numFmtId="165" fontId="17" fillId="0" borderId="0" xfId="1" applyNumberFormat="1" applyFont="1" applyFill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4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23" fillId="9" borderId="0" xfId="1" applyFont="1" applyFill="1" applyBorder="1" applyAlignment="1"/>
    <xf numFmtId="0" fontId="18" fillId="9" borderId="0" xfId="1" applyFont="1" applyFill="1" applyBorder="1" applyAlignment="1"/>
    <xf numFmtId="0" fontId="25" fillId="5" borderId="0" xfId="1" applyFont="1" applyFill="1" applyBorder="1" applyAlignment="1"/>
    <xf numFmtId="165" fontId="22" fillId="5" borderId="18" xfId="1" applyNumberFormat="1" applyFont="1" applyFill="1" applyBorder="1" applyAlignment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0" fillId="0" borderId="20" xfId="1" applyFont="1" applyBorder="1" applyAlignment="1">
      <alignment wrapText="1"/>
    </xf>
    <xf numFmtId="0" fontId="26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168" fontId="20" fillId="0" borderId="0" xfId="2" applyNumberFormat="1" applyFont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 vertical="center" wrapText="1"/>
    </xf>
    <xf numFmtId="165" fontId="18" fillId="2" borderId="2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 wrapText="1"/>
    </xf>
    <xf numFmtId="165" fontId="18" fillId="2" borderId="13" xfId="1" applyNumberFormat="1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18" fillId="2" borderId="18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/>
    </xf>
    <xf numFmtId="165" fontId="27" fillId="0" borderId="0" xfId="2" applyNumberFormat="1" applyFont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165" fontId="18" fillId="0" borderId="0" xfId="2" applyFont="1" applyBorder="1"/>
    <xf numFmtId="165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0" borderId="24" xfId="1" applyFont="1" applyBorder="1" applyAlignment="1">
      <alignment horizontal="center"/>
    </xf>
    <xf numFmtId="165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165" fontId="17" fillId="0" borderId="0" xfId="1" applyNumberFormat="1" applyFont="1" applyBorder="1" applyAlignment="1"/>
    <xf numFmtId="165" fontId="17" fillId="0" borderId="50" xfId="1" applyNumberFormat="1" applyFont="1" applyBorder="1" applyAlignment="1"/>
    <xf numFmtId="0" fontId="28" fillId="7" borderId="3" xfId="1" applyFont="1" applyFill="1" applyBorder="1" applyAlignment="1">
      <alignment horizontal="center" wrapText="1"/>
    </xf>
    <xf numFmtId="0" fontId="29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30" fillId="7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4" fillId="7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165" fontId="17" fillId="5" borderId="18" xfId="1" applyNumberFormat="1" applyFont="1" applyFill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6" fontId="7" fillId="0" borderId="20" xfId="2" applyNumberFormat="1" applyFont="1" applyBorder="1" applyAlignment="1">
      <alignment horizontal="center"/>
    </xf>
    <xf numFmtId="166" fontId="7" fillId="0" borderId="22" xfId="2" applyNumberFormat="1" applyFont="1" applyBorder="1" applyAlignment="1">
      <alignment horizontal="center"/>
    </xf>
    <xf numFmtId="165" fontId="7" fillId="0" borderId="20" xfId="2" applyFont="1" applyBorder="1" applyAlignment="1">
      <alignment horizontal="center"/>
    </xf>
    <xf numFmtId="165" fontId="7" fillId="0" borderId="22" xfId="2" applyFont="1" applyBorder="1" applyAlignment="1">
      <alignment horizontal="center"/>
    </xf>
    <xf numFmtId="165" fontId="2" fillId="0" borderId="20" xfId="2" applyFont="1" applyFill="1" applyBorder="1" applyAlignment="1">
      <alignment horizontal="center"/>
    </xf>
    <xf numFmtId="165" fontId="2" fillId="0" borderId="22" xfId="2" applyFont="1" applyFill="1" applyBorder="1" applyAlignment="1">
      <alignment horizontal="center"/>
    </xf>
    <xf numFmtId="165" fontId="2" fillId="0" borderId="20" xfId="2" applyFont="1" applyBorder="1" applyAlignment="1">
      <alignment horizontal="center"/>
    </xf>
    <xf numFmtId="165" fontId="2" fillId="0" borderId="22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5" fontId="2" fillId="0" borderId="20" xfId="2" applyNumberFormat="1" applyFont="1" applyFill="1" applyBorder="1" applyAlignment="1">
      <alignment horizontal="center"/>
    </xf>
    <xf numFmtId="165" fontId="2" fillId="0" borderId="22" xfId="2" applyNumberFormat="1" applyFont="1" applyFill="1" applyBorder="1" applyAlignment="1">
      <alignment horizontal="center"/>
    </xf>
    <xf numFmtId="165" fontId="7" fillId="0" borderId="20" xfId="2" applyFont="1" applyFill="1" applyBorder="1" applyAlignment="1">
      <alignment horizontal="center"/>
    </xf>
    <xf numFmtId="165" fontId="7" fillId="0" borderId="22" xfId="2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165" fontId="7" fillId="0" borderId="19" xfId="2" applyNumberFormat="1" applyFont="1" applyFill="1" applyBorder="1" applyAlignment="1">
      <alignment horizontal="center"/>
    </xf>
    <xf numFmtId="165" fontId="2" fillId="0" borderId="19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5" fontId="2" fillId="0" borderId="19" xfId="2" applyFont="1" applyFill="1" applyBorder="1" applyAlignment="1">
      <alignment horizontal="center"/>
    </xf>
    <xf numFmtId="165" fontId="11" fillId="0" borderId="19" xfId="2" applyFont="1" applyBorder="1" applyAlignment="1">
      <alignment horizontal="center"/>
    </xf>
    <xf numFmtId="165" fontId="2" fillId="0" borderId="21" xfId="2" applyFont="1" applyBorder="1" applyAlignment="1">
      <alignment horizontal="center"/>
    </xf>
    <xf numFmtId="165" fontId="2" fillId="0" borderId="23" xfId="2" applyFont="1" applyBorder="1" applyAlignment="1">
      <alignment horizontal="center"/>
    </xf>
    <xf numFmtId="165" fontId="2" fillId="0" borderId="28" xfId="2" applyNumberFormat="1" applyFont="1" applyBorder="1" applyAlignment="1">
      <alignment horizontal="center"/>
    </xf>
    <xf numFmtId="165" fontId="2" fillId="0" borderId="19" xfId="2" applyNumberFormat="1" applyFont="1" applyBorder="1" applyAlignment="1">
      <alignment horizontal="center"/>
    </xf>
    <xf numFmtId="165" fontId="11" fillId="0" borderId="20" xfId="2" applyFont="1" applyBorder="1" applyAlignment="1">
      <alignment horizontal="center"/>
    </xf>
    <xf numFmtId="165" fontId="11" fillId="0" borderId="22" xfId="2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5" fontId="2" fillId="5" borderId="20" xfId="2" applyNumberFormat="1" applyFont="1" applyFill="1" applyBorder="1" applyAlignment="1">
      <alignment horizontal="center"/>
    </xf>
    <xf numFmtId="165" fontId="2" fillId="5" borderId="22" xfId="2" applyNumberFormat="1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165" fontId="11" fillId="0" borderId="19" xfId="2" applyFont="1" applyFill="1" applyBorder="1" applyAlignment="1">
      <alignment horizontal="center"/>
    </xf>
    <xf numFmtId="165" fontId="7" fillId="0" borderId="19" xfId="2" applyFont="1" applyFill="1" applyBorder="1" applyAlignment="1">
      <alignment horizontal="center"/>
    </xf>
    <xf numFmtId="165" fontId="11" fillId="0" borderId="20" xfId="2" applyFont="1" applyFill="1" applyBorder="1" applyAlignment="1">
      <alignment horizontal="center"/>
    </xf>
    <xf numFmtId="165" fontId="11" fillId="0" borderId="22" xfId="2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5" fontId="2" fillId="0" borderId="26" xfId="2" applyFont="1" applyBorder="1" applyAlignment="1">
      <alignment horizontal="center"/>
    </xf>
    <xf numFmtId="165" fontId="11" fillId="0" borderId="26" xfId="2" applyFont="1" applyFill="1" applyBorder="1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5" fontId="7" fillId="3" borderId="20" xfId="2" applyFont="1" applyFill="1" applyBorder="1" applyAlignment="1">
      <alignment horizontal="center"/>
    </xf>
    <xf numFmtId="165" fontId="7" fillId="3" borderId="22" xfId="2" applyFont="1" applyFill="1" applyBorder="1" applyAlignment="1">
      <alignment horizontal="center"/>
    </xf>
    <xf numFmtId="166" fontId="7" fillId="0" borderId="20" xfId="2" applyNumberFormat="1" applyFont="1" applyFill="1" applyBorder="1" applyAlignment="1">
      <alignment horizontal="center"/>
    </xf>
    <xf numFmtId="166" fontId="7" fillId="0" borderId="22" xfId="2" applyNumberFormat="1" applyFont="1" applyFill="1" applyBorder="1" applyAlignment="1">
      <alignment horizontal="center"/>
    </xf>
    <xf numFmtId="165" fontId="11" fillId="0" borderId="26" xfId="2" applyFont="1" applyBorder="1" applyAlignment="1">
      <alignment horizontal="center"/>
    </xf>
    <xf numFmtId="165" fontId="11" fillId="5" borderId="20" xfId="2" applyFont="1" applyFill="1" applyBorder="1" applyAlignment="1">
      <alignment horizontal="center"/>
    </xf>
    <xf numFmtId="165" fontId="11" fillId="5" borderId="22" xfId="2" applyFont="1" applyFill="1" applyBorder="1" applyAlignment="1">
      <alignment horizontal="center"/>
    </xf>
    <xf numFmtId="0" fontId="2" fillId="0" borderId="33" xfId="1" applyFont="1" applyBorder="1" applyAlignment="1">
      <alignment horizontal="center"/>
    </xf>
    <xf numFmtId="165" fontId="2" fillId="3" borderId="26" xfId="2" applyNumberFormat="1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166" fontId="7" fillId="0" borderId="26" xfId="2" applyNumberFormat="1" applyFont="1" applyBorder="1" applyAlignment="1">
      <alignment horizontal="center"/>
    </xf>
    <xf numFmtId="165" fontId="7" fillId="0" borderId="26" xfId="2" applyFont="1" applyFill="1" applyBorder="1" applyAlignment="1">
      <alignment horizontal="center"/>
    </xf>
    <xf numFmtId="165" fontId="7" fillId="0" borderId="26" xfId="2" applyFont="1" applyBorder="1" applyAlignment="1">
      <alignment horizontal="center"/>
    </xf>
    <xf numFmtId="165" fontId="2" fillId="0" borderId="34" xfId="2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5" fontId="2" fillId="5" borderId="19" xfId="2" applyNumberFormat="1" applyFont="1" applyFill="1" applyBorder="1" applyAlignment="1">
      <alignment horizontal="center"/>
    </xf>
    <xf numFmtId="165" fontId="11" fillId="5" borderId="19" xfId="2" applyFont="1" applyFill="1" applyBorder="1" applyAlignment="1">
      <alignment horizontal="center"/>
    </xf>
    <xf numFmtId="165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5" fontId="2" fillId="0" borderId="26" xfId="2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5" fontId="2" fillId="3" borderId="20" xfId="2" applyFont="1" applyFill="1" applyBorder="1" applyAlignment="1">
      <alignment horizontal="center"/>
    </xf>
    <xf numFmtId="165" fontId="2" fillId="3" borderId="22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5" fontId="2" fillId="0" borderId="19" xfId="2" applyNumberFormat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8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165" fontId="7" fillId="3" borderId="26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6" fontId="7" fillId="3" borderId="20" xfId="2" applyNumberFormat="1" applyFont="1" applyFill="1" applyBorder="1" applyAlignment="1">
      <alignment horizontal="center"/>
    </xf>
    <xf numFmtId="166" fontId="7" fillId="3" borderId="22" xfId="2" applyNumberFormat="1" applyFont="1" applyFill="1" applyBorder="1" applyAlignment="1">
      <alignment horizontal="center"/>
    </xf>
    <xf numFmtId="165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165" fontId="11" fillId="5" borderId="26" xfId="2" applyFont="1" applyFill="1" applyBorder="1" applyAlignment="1">
      <alignment horizontal="center"/>
    </xf>
    <xf numFmtId="165" fontId="11" fillId="0" borderId="27" xfId="2" applyFont="1" applyBorder="1" applyAlignment="1">
      <alignment horizontal="center"/>
    </xf>
    <xf numFmtId="165" fontId="11" fillId="0" borderId="23" xfId="2" applyFont="1" applyBorder="1" applyAlignment="1">
      <alignment horizontal="center"/>
    </xf>
    <xf numFmtId="165" fontId="14" fillId="0" borderId="19" xfId="2" applyFont="1" applyBorder="1" applyAlignment="1">
      <alignment horizontal="center"/>
    </xf>
    <xf numFmtId="165" fontId="2" fillId="0" borderId="25" xfId="2" applyFont="1" applyBorder="1" applyAlignment="1">
      <alignment horizontal="center"/>
    </xf>
    <xf numFmtId="165" fontId="2" fillId="0" borderId="36" xfId="2" applyFont="1" applyBorder="1" applyAlignment="1">
      <alignment horizontal="center"/>
    </xf>
    <xf numFmtId="166" fontId="7" fillId="0" borderId="19" xfId="2" applyNumberFormat="1" applyFont="1" applyBorder="1" applyAlignment="1">
      <alignment horizontal="center"/>
    </xf>
    <xf numFmtId="166" fontId="7" fillId="0" borderId="34" xfId="2" applyNumberFormat="1" applyFont="1" applyBorder="1" applyAlignment="1">
      <alignment horizontal="center"/>
    </xf>
    <xf numFmtId="165" fontId="7" fillId="0" borderId="34" xfId="2" applyFont="1" applyBorder="1" applyAlignment="1">
      <alignment horizontal="center"/>
    </xf>
    <xf numFmtId="165" fontId="11" fillId="0" borderId="34" xfId="2" applyFont="1" applyBorder="1" applyAlignment="1">
      <alignment horizontal="center"/>
    </xf>
    <xf numFmtId="165" fontId="2" fillId="0" borderId="32" xfId="2" applyFont="1" applyBorder="1" applyAlignment="1">
      <alignment horizontal="center"/>
    </xf>
    <xf numFmtId="165" fontId="7" fillId="0" borderId="32" xfId="2" applyFont="1" applyBorder="1" applyAlignment="1">
      <alignment horizontal="center"/>
    </xf>
    <xf numFmtId="165" fontId="2" fillId="0" borderId="32" xfId="2" applyNumberFormat="1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5" fontId="7" fillId="0" borderId="32" xfId="2" applyNumberFormat="1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right"/>
    </xf>
    <xf numFmtId="165" fontId="7" fillId="0" borderId="22" xfId="2" applyNumberFormat="1" applyFont="1" applyFill="1" applyBorder="1" applyAlignment="1">
      <alignment horizontal="right"/>
    </xf>
    <xf numFmtId="165" fontId="7" fillId="0" borderId="20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5" fontId="11" fillId="0" borderId="32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165" fontId="7" fillId="0" borderId="26" xfId="2" applyNumberFormat="1" applyFont="1" applyBorder="1" applyAlignment="1">
      <alignment horizontal="center"/>
    </xf>
    <xf numFmtId="166" fontId="7" fillId="0" borderId="21" xfId="2" applyNumberFormat="1" applyFont="1" applyBorder="1" applyAlignment="1">
      <alignment horizontal="center"/>
    </xf>
    <xf numFmtId="166" fontId="7" fillId="0" borderId="23" xfId="2" applyNumberFormat="1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5" fontId="2" fillId="0" borderId="37" xfId="2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5" fontId="10" fillId="0" borderId="20" xfId="2" applyFont="1" applyFill="1" applyBorder="1" applyAlignment="1">
      <alignment horizontal="center"/>
    </xf>
    <xf numFmtId="165" fontId="10" fillId="0" borderId="22" xfId="2" applyFont="1" applyFill="1" applyBorder="1" applyAlignment="1">
      <alignment horizontal="center"/>
    </xf>
    <xf numFmtId="166" fontId="10" fillId="0" borderId="20" xfId="2" applyNumberFormat="1" applyFont="1" applyBorder="1" applyAlignment="1">
      <alignment horizontal="center"/>
    </xf>
    <xf numFmtId="166" fontId="10" fillId="0" borderId="22" xfId="2" applyNumberFormat="1" applyFont="1" applyBorder="1" applyAlignment="1">
      <alignment horizontal="center"/>
    </xf>
    <xf numFmtId="165" fontId="3" fillId="0" borderId="20" xfId="2" applyFont="1" applyBorder="1" applyAlignment="1">
      <alignment horizontal="center"/>
    </xf>
    <xf numFmtId="165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5" fontId="10" fillId="0" borderId="20" xfId="2" applyFont="1" applyBorder="1" applyAlignment="1">
      <alignment horizontal="center"/>
    </xf>
    <xf numFmtId="165" fontId="10" fillId="0" borderId="22" xfId="2" applyFont="1" applyBorder="1" applyAlignment="1">
      <alignment horizontal="center"/>
    </xf>
    <xf numFmtId="165" fontId="7" fillId="0" borderId="32" xfId="2" applyFont="1" applyFill="1" applyBorder="1" applyAlignment="1">
      <alignment horizontal="center"/>
    </xf>
    <xf numFmtId="166" fontId="7" fillId="0" borderId="32" xfId="2" applyNumberFormat="1" applyFont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/>
    </xf>
    <xf numFmtId="165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5" fontId="20" fillId="0" borderId="19" xfId="2" applyNumberFormat="1" applyFont="1" applyBorder="1" applyAlignment="1">
      <alignment horizontal="center"/>
    </xf>
    <xf numFmtId="165" fontId="17" fillId="0" borderId="19" xfId="2" applyNumberFormat="1" applyFont="1" applyBorder="1" applyAlignment="1">
      <alignment horizontal="center"/>
    </xf>
    <xf numFmtId="0" fontId="17" fillId="2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5" fontId="17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7" fontId="20" fillId="0" borderId="19" xfId="2" applyNumberFormat="1" applyFont="1" applyFill="1" applyBorder="1" applyAlignment="1">
      <alignment horizontal="center"/>
    </xf>
    <xf numFmtId="165" fontId="21" fillId="0" borderId="19" xfId="2" applyNumberFormat="1" applyFont="1" applyFill="1" applyBorder="1" applyAlignment="1">
      <alignment horizontal="center"/>
    </xf>
    <xf numFmtId="165" fontId="21" fillId="0" borderId="19" xfId="2" applyNumberFormat="1" applyFont="1" applyBorder="1" applyAlignment="1">
      <alignment horizontal="center"/>
    </xf>
    <xf numFmtId="165" fontId="21" fillId="5" borderId="19" xfId="2" applyNumberFormat="1" applyFont="1" applyFill="1" applyBorder="1" applyAlignment="1">
      <alignment horizontal="center"/>
    </xf>
    <xf numFmtId="167" fontId="20" fillId="5" borderId="19" xfId="2" applyNumberFormat="1" applyFont="1" applyFill="1" applyBorder="1" applyAlignment="1">
      <alignment horizontal="center"/>
    </xf>
    <xf numFmtId="165" fontId="20" fillId="0" borderId="19" xfId="2" applyFont="1" applyFill="1" applyBorder="1" applyAlignment="1">
      <alignment horizontal="center"/>
    </xf>
    <xf numFmtId="165" fontId="17" fillId="0" borderId="19" xfId="1" applyNumberFormat="1" applyFont="1" applyBorder="1" applyAlignment="1">
      <alignment horizontal="center"/>
    </xf>
    <xf numFmtId="165" fontId="20" fillId="5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 wrapText="1"/>
    </xf>
    <xf numFmtId="165" fontId="17" fillId="0" borderId="20" xfId="2" applyNumberFormat="1" applyFont="1" applyBorder="1" applyAlignment="1">
      <alignment horizontal="center"/>
    </xf>
    <xf numFmtId="165" fontId="17" fillId="0" borderId="22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 wrapText="1"/>
    </xf>
    <xf numFmtId="0" fontId="17" fillId="0" borderId="22" xfId="1" applyFont="1" applyBorder="1" applyAlignment="1">
      <alignment horizontal="center" wrapText="1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5" fontId="20" fillId="0" borderId="20" xfId="2" applyNumberFormat="1" applyFont="1" applyFill="1" applyBorder="1" applyAlignment="1">
      <alignment horizontal="center"/>
    </xf>
    <xf numFmtId="165" fontId="20" fillId="0" borderId="22" xfId="2" applyNumberFormat="1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5" fontId="20" fillId="0" borderId="22" xfId="2" applyNumberFormat="1" applyFont="1" applyBorder="1" applyAlignment="1">
      <alignment horizontal="center"/>
    </xf>
    <xf numFmtId="165" fontId="17" fillId="0" borderId="20" xfId="2" applyNumberFormat="1" applyFont="1" applyFill="1" applyBorder="1" applyAlignment="1">
      <alignment horizontal="center"/>
    </xf>
    <xf numFmtId="165" fontId="17" fillId="0" borderId="22" xfId="2" applyNumberFormat="1" applyFont="1" applyFill="1" applyBorder="1" applyAlignment="1">
      <alignment horizontal="center"/>
    </xf>
    <xf numFmtId="165" fontId="17" fillId="0" borderId="20" xfId="1" applyNumberFormat="1" applyFont="1" applyBorder="1" applyAlignment="1">
      <alignment horizontal="center"/>
    </xf>
    <xf numFmtId="165" fontId="17" fillId="0" borderId="22" xfId="1" applyNumberFormat="1" applyFont="1" applyBorder="1" applyAlignment="1">
      <alignment horizontal="center"/>
    </xf>
    <xf numFmtId="165" fontId="21" fillId="0" borderId="20" xfId="2" applyNumberFormat="1" applyFont="1" applyBorder="1" applyAlignment="1">
      <alignment horizontal="center"/>
    </xf>
    <xf numFmtId="165" fontId="21" fillId="0" borderId="22" xfId="2" applyNumberFormat="1" applyFont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5" fontId="20" fillId="0" borderId="20" xfId="2" applyFont="1" applyFill="1" applyBorder="1" applyAlignment="1">
      <alignment horizontal="center"/>
    </xf>
    <xf numFmtId="165" fontId="20" fillId="0" borderId="22" xfId="2" applyFont="1" applyFill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5" fontId="20" fillId="0" borderId="20" xfId="2" applyFont="1" applyBorder="1" applyAlignment="1">
      <alignment horizontal="center"/>
    </xf>
    <xf numFmtId="165" fontId="20" fillId="0" borderId="22" xfId="2" applyFont="1" applyBorder="1" applyAlignment="1">
      <alignment horizontal="center"/>
    </xf>
    <xf numFmtId="165" fontId="17" fillId="0" borderId="20" xfId="2" applyFont="1" applyBorder="1" applyAlignment="1">
      <alignment horizontal="center"/>
    </xf>
    <xf numFmtId="0" fontId="1" fillId="0" borderId="22" xfId="1" applyBorder="1"/>
    <xf numFmtId="165" fontId="17" fillId="0" borderId="22" xfId="2" applyFont="1" applyBorder="1" applyAlignment="1">
      <alignment horizontal="center"/>
    </xf>
    <xf numFmtId="165" fontId="17" fillId="0" borderId="20" xfId="2" applyFont="1" applyFill="1" applyBorder="1" applyAlignment="1">
      <alignment horizontal="center"/>
    </xf>
    <xf numFmtId="165" fontId="17" fillId="0" borderId="22" xfId="2" applyFont="1" applyFill="1" applyBorder="1" applyAlignment="1">
      <alignment horizontal="center"/>
    </xf>
    <xf numFmtId="165" fontId="1" fillId="0" borderId="22" xfId="1" applyNumberFormat="1" applyBorder="1"/>
    <xf numFmtId="0" fontId="17" fillId="0" borderId="26" xfId="1" applyFont="1" applyBorder="1" applyAlignment="1">
      <alignment horizontal="center"/>
    </xf>
    <xf numFmtId="165" fontId="21" fillId="0" borderId="20" xfId="2" applyNumberFormat="1" applyFont="1" applyFill="1" applyBorder="1" applyAlignment="1">
      <alignment horizontal="center"/>
    </xf>
    <xf numFmtId="165" fontId="21" fillId="0" borderId="22" xfId="2" applyNumberFormat="1" applyFont="1" applyFill="1" applyBorder="1" applyAlignment="1">
      <alignment horizontal="center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9" fontId="20" fillId="0" borderId="20" xfId="2" applyNumberFormat="1" applyFont="1" applyBorder="1" applyAlignment="1">
      <alignment horizontal="center"/>
    </xf>
    <xf numFmtId="169" fontId="20" fillId="0" borderId="22" xfId="2" applyNumberFormat="1" applyFont="1" applyBorder="1" applyAlignment="1">
      <alignment horizontal="center"/>
    </xf>
    <xf numFmtId="0" fontId="17" fillId="2" borderId="28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169" fontId="20" fillId="0" borderId="20" xfId="2" applyNumberFormat="1" applyFont="1" applyFill="1" applyBorder="1" applyAlignment="1">
      <alignment horizontal="center"/>
    </xf>
    <xf numFmtId="169" fontId="20" fillId="0" borderId="22" xfId="2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center"/>
    </xf>
    <xf numFmtId="165" fontId="17" fillId="2" borderId="4" xfId="1" applyNumberFormat="1" applyFont="1" applyFill="1" applyBorder="1" applyAlignment="1">
      <alignment horizontal="center"/>
    </xf>
    <xf numFmtId="165" fontId="17" fillId="2" borderId="5" xfId="1" applyNumberFormat="1" applyFont="1" applyFill="1" applyBorder="1" applyAlignment="1">
      <alignment horizontal="center"/>
    </xf>
    <xf numFmtId="165" fontId="18" fillId="2" borderId="9" xfId="1" applyNumberFormat="1" applyFont="1" applyFill="1" applyBorder="1" applyAlignment="1">
      <alignment horizontal="center" vertical="center" textRotation="60" wrapText="1"/>
    </xf>
    <xf numFmtId="165" fontId="18" fillId="2" borderId="14" xfId="1" applyNumberFormat="1" applyFont="1" applyFill="1" applyBorder="1" applyAlignment="1">
      <alignment horizontal="center" vertical="center" textRotation="60" wrapText="1"/>
    </xf>
    <xf numFmtId="165" fontId="18" fillId="2" borderId="9" xfId="1" applyNumberFormat="1" applyFont="1" applyFill="1" applyBorder="1" applyAlignment="1">
      <alignment horizontal="center" vertical="center" wrapText="1"/>
    </xf>
    <xf numFmtId="165" fontId="18" fillId="2" borderId="14" xfId="1" applyNumberFormat="1" applyFont="1" applyFill="1" applyBorder="1" applyAlignment="1">
      <alignment horizontal="center" vertical="center" wrapText="1"/>
    </xf>
    <xf numFmtId="165" fontId="17" fillId="2" borderId="2" xfId="1" applyNumberFormat="1" applyFont="1" applyFill="1" applyBorder="1" applyAlignment="1">
      <alignment horizontal="center" vertical="center" wrapText="1"/>
    </xf>
    <xf numFmtId="165" fontId="17" fillId="2" borderId="13" xfId="1" applyNumberFormat="1" applyFont="1" applyFill="1" applyBorder="1" applyAlignment="1">
      <alignment horizontal="center" vertical="center" wrapText="1"/>
    </xf>
    <xf numFmtId="165" fontId="17" fillId="0" borderId="19" xfId="2" applyFont="1" applyFill="1" applyBorder="1" applyAlignment="1">
      <alignment horizontal="center"/>
    </xf>
    <xf numFmtId="0" fontId="17" fillId="0" borderId="19" xfId="1" applyNumberFormat="1" applyFont="1" applyBorder="1" applyAlignment="1">
      <alignment horizontal="center"/>
    </xf>
    <xf numFmtId="165" fontId="17" fillId="0" borderId="19" xfId="2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5" fontId="17" fillId="0" borderId="20" xfId="1" applyNumberFormat="1" applyFont="1" applyFill="1" applyBorder="1" applyAlignment="1">
      <alignment horizontal="center"/>
    </xf>
    <xf numFmtId="165" fontId="17" fillId="0" borderId="22" xfId="1" applyNumberFormat="1" applyFont="1" applyFill="1" applyBorder="1" applyAlignment="1">
      <alignment horizontal="center"/>
    </xf>
    <xf numFmtId="165" fontId="17" fillId="0" borderId="26" xfId="1" applyNumberFormat="1" applyFont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textRotation="60" wrapText="1"/>
    </xf>
    <xf numFmtId="165" fontId="18" fillId="2" borderId="18" xfId="1" applyNumberFormat="1" applyFont="1" applyFill="1" applyBorder="1" applyAlignment="1">
      <alignment horizontal="center" vertical="center" textRotation="60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2" borderId="18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165" fontId="17" fillId="2" borderId="18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LUMBREROS%20%20%201%20ABR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ProtC%20%201%20ABR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Segu.P%20%201%20ABR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ABR%2017\NOMINA%20EVENTUALES%20%201%20AB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A3" sqref="A3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25.109375" style="95" customWidth="1"/>
    <col min="7" max="7" width="38.33203125" style="93" customWidth="1"/>
    <col min="8" max="8" width="13.88671875" style="93" hidden="1" customWidth="1"/>
    <col min="9" max="9" width="29.44140625" style="93" customWidth="1"/>
    <col min="10" max="10" width="15.88671875" style="93" customWidth="1"/>
    <col min="11" max="11" width="12.109375" style="93" hidden="1" customWidth="1"/>
    <col min="12" max="12" width="26" style="93" customWidth="1"/>
    <col min="13" max="13" width="35.33203125" style="93" customWidth="1"/>
    <col min="14" max="14" width="37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4.44140625" style="30" customWidth="1"/>
    <col min="263" max="263" width="29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29.88671875" style="30" customWidth="1"/>
    <col min="270" max="270" width="26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4.44140625" style="30" customWidth="1"/>
    <col min="519" max="519" width="29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29.88671875" style="30" customWidth="1"/>
    <col min="526" max="526" width="26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4.44140625" style="30" customWidth="1"/>
    <col min="775" max="775" width="29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29.88671875" style="30" customWidth="1"/>
    <col min="782" max="782" width="26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4.44140625" style="30" customWidth="1"/>
    <col min="1031" max="1031" width="29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29.88671875" style="30" customWidth="1"/>
    <col min="1038" max="1038" width="26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4.44140625" style="30" customWidth="1"/>
    <col min="1287" max="1287" width="29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29.88671875" style="30" customWidth="1"/>
    <col min="1294" max="1294" width="26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4.44140625" style="30" customWidth="1"/>
    <col min="1543" max="1543" width="29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29.88671875" style="30" customWidth="1"/>
    <col min="1550" max="1550" width="26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4.44140625" style="30" customWidth="1"/>
    <col min="1799" max="1799" width="29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29.88671875" style="30" customWidth="1"/>
    <col min="1806" max="1806" width="26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4.44140625" style="30" customWidth="1"/>
    <col min="2055" max="2055" width="29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29.88671875" style="30" customWidth="1"/>
    <col min="2062" max="2062" width="26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4.44140625" style="30" customWidth="1"/>
    <col min="2311" max="2311" width="29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29.88671875" style="30" customWidth="1"/>
    <col min="2318" max="2318" width="26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4.44140625" style="30" customWidth="1"/>
    <col min="2567" max="2567" width="29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29.88671875" style="30" customWidth="1"/>
    <col min="2574" max="2574" width="26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4.44140625" style="30" customWidth="1"/>
    <col min="2823" max="2823" width="29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29.88671875" style="30" customWidth="1"/>
    <col min="2830" max="2830" width="26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4.44140625" style="30" customWidth="1"/>
    <col min="3079" max="3079" width="29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29.88671875" style="30" customWidth="1"/>
    <col min="3086" max="3086" width="26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4.44140625" style="30" customWidth="1"/>
    <col min="3335" max="3335" width="29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29.88671875" style="30" customWidth="1"/>
    <col min="3342" max="3342" width="26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4.44140625" style="30" customWidth="1"/>
    <col min="3591" max="3591" width="29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29.88671875" style="30" customWidth="1"/>
    <col min="3598" max="3598" width="26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4.44140625" style="30" customWidth="1"/>
    <col min="3847" max="3847" width="29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29.88671875" style="30" customWidth="1"/>
    <col min="3854" max="3854" width="26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4.44140625" style="30" customWidth="1"/>
    <col min="4103" max="4103" width="29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29.88671875" style="30" customWidth="1"/>
    <col min="4110" max="4110" width="26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4.44140625" style="30" customWidth="1"/>
    <col min="4359" max="4359" width="29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29.88671875" style="30" customWidth="1"/>
    <col min="4366" max="4366" width="26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4.44140625" style="30" customWidth="1"/>
    <col min="4615" max="4615" width="29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29.88671875" style="30" customWidth="1"/>
    <col min="4622" max="4622" width="26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4.44140625" style="30" customWidth="1"/>
    <col min="4871" max="4871" width="29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29.88671875" style="30" customWidth="1"/>
    <col min="4878" max="4878" width="26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4.44140625" style="30" customWidth="1"/>
    <col min="5127" max="5127" width="29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29.88671875" style="30" customWidth="1"/>
    <col min="5134" max="5134" width="26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4.44140625" style="30" customWidth="1"/>
    <col min="5383" max="5383" width="29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29.88671875" style="30" customWidth="1"/>
    <col min="5390" max="5390" width="26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4.44140625" style="30" customWidth="1"/>
    <col min="5639" max="5639" width="29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29.88671875" style="30" customWidth="1"/>
    <col min="5646" max="5646" width="26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4.44140625" style="30" customWidth="1"/>
    <col min="5895" max="5895" width="29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29.88671875" style="30" customWidth="1"/>
    <col min="5902" max="5902" width="26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4.44140625" style="30" customWidth="1"/>
    <col min="6151" max="6151" width="29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29.88671875" style="30" customWidth="1"/>
    <col min="6158" max="6158" width="26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4.44140625" style="30" customWidth="1"/>
    <col min="6407" max="6407" width="29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29.88671875" style="30" customWidth="1"/>
    <col min="6414" max="6414" width="26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4.44140625" style="30" customWidth="1"/>
    <col min="6663" max="6663" width="29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29.88671875" style="30" customWidth="1"/>
    <col min="6670" max="6670" width="26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4.44140625" style="30" customWidth="1"/>
    <col min="6919" max="6919" width="29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29.88671875" style="30" customWidth="1"/>
    <col min="6926" max="6926" width="26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4.44140625" style="30" customWidth="1"/>
    <col min="7175" max="7175" width="29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29.88671875" style="30" customWidth="1"/>
    <col min="7182" max="7182" width="26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4.44140625" style="30" customWidth="1"/>
    <col min="7431" max="7431" width="29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29.88671875" style="30" customWidth="1"/>
    <col min="7438" max="7438" width="26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4.44140625" style="30" customWidth="1"/>
    <col min="7687" max="7687" width="29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29.88671875" style="30" customWidth="1"/>
    <col min="7694" max="7694" width="26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4.44140625" style="30" customWidth="1"/>
    <col min="7943" max="7943" width="29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29.88671875" style="30" customWidth="1"/>
    <col min="7950" max="7950" width="26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4.44140625" style="30" customWidth="1"/>
    <col min="8199" max="8199" width="29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29.88671875" style="30" customWidth="1"/>
    <col min="8206" max="8206" width="26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4.44140625" style="30" customWidth="1"/>
    <col min="8455" max="8455" width="29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29.88671875" style="30" customWidth="1"/>
    <col min="8462" max="8462" width="26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4.44140625" style="30" customWidth="1"/>
    <col min="8711" max="8711" width="29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29.88671875" style="30" customWidth="1"/>
    <col min="8718" max="8718" width="26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4.44140625" style="30" customWidth="1"/>
    <col min="8967" max="8967" width="29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29.88671875" style="30" customWidth="1"/>
    <col min="8974" max="8974" width="26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4.44140625" style="30" customWidth="1"/>
    <col min="9223" max="9223" width="29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29.88671875" style="30" customWidth="1"/>
    <col min="9230" max="9230" width="26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4.44140625" style="30" customWidth="1"/>
    <col min="9479" max="9479" width="29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29.88671875" style="30" customWidth="1"/>
    <col min="9486" max="9486" width="26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4.44140625" style="30" customWidth="1"/>
    <col min="9735" max="9735" width="29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29.88671875" style="30" customWidth="1"/>
    <col min="9742" max="9742" width="26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4.44140625" style="30" customWidth="1"/>
    <col min="9991" max="9991" width="29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29.88671875" style="30" customWidth="1"/>
    <col min="9998" max="9998" width="26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4.44140625" style="30" customWidth="1"/>
    <col min="10247" max="10247" width="29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29.88671875" style="30" customWidth="1"/>
    <col min="10254" max="10254" width="26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4.44140625" style="30" customWidth="1"/>
    <col min="10503" max="10503" width="29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29.88671875" style="30" customWidth="1"/>
    <col min="10510" max="10510" width="26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4.44140625" style="30" customWidth="1"/>
    <col min="10759" max="10759" width="29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29.88671875" style="30" customWidth="1"/>
    <col min="10766" max="10766" width="26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4.44140625" style="30" customWidth="1"/>
    <col min="11015" max="11015" width="29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29.88671875" style="30" customWidth="1"/>
    <col min="11022" max="11022" width="26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4.44140625" style="30" customWidth="1"/>
    <col min="11271" max="11271" width="29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29.88671875" style="30" customWidth="1"/>
    <col min="11278" max="11278" width="26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4.44140625" style="30" customWidth="1"/>
    <col min="11527" max="11527" width="29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29.88671875" style="30" customWidth="1"/>
    <col min="11534" max="11534" width="26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4.44140625" style="30" customWidth="1"/>
    <col min="11783" max="11783" width="29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29.88671875" style="30" customWidth="1"/>
    <col min="11790" max="11790" width="26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4.44140625" style="30" customWidth="1"/>
    <col min="12039" max="12039" width="29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29.88671875" style="30" customWidth="1"/>
    <col min="12046" max="12046" width="26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4.44140625" style="30" customWidth="1"/>
    <col min="12295" max="12295" width="29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29.88671875" style="30" customWidth="1"/>
    <col min="12302" max="12302" width="26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4.44140625" style="30" customWidth="1"/>
    <col min="12551" max="12551" width="29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29.88671875" style="30" customWidth="1"/>
    <col min="12558" max="12558" width="26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4.44140625" style="30" customWidth="1"/>
    <col min="12807" max="12807" width="29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29.88671875" style="30" customWidth="1"/>
    <col min="12814" max="12814" width="26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4.44140625" style="30" customWidth="1"/>
    <col min="13063" max="13063" width="29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29.88671875" style="30" customWidth="1"/>
    <col min="13070" max="13070" width="26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4.44140625" style="30" customWidth="1"/>
    <col min="13319" max="13319" width="29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29.88671875" style="30" customWidth="1"/>
    <col min="13326" max="13326" width="26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4.44140625" style="30" customWidth="1"/>
    <col min="13575" max="13575" width="29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29.88671875" style="30" customWidth="1"/>
    <col min="13582" max="13582" width="26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4.44140625" style="30" customWidth="1"/>
    <col min="13831" max="13831" width="29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29.88671875" style="30" customWidth="1"/>
    <col min="13838" max="13838" width="26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4.44140625" style="30" customWidth="1"/>
    <col min="14087" max="14087" width="29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29.88671875" style="30" customWidth="1"/>
    <col min="14094" max="14094" width="26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4.44140625" style="30" customWidth="1"/>
    <col min="14343" max="14343" width="29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29.88671875" style="30" customWidth="1"/>
    <col min="14350" max="14350" width="26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4.44140625" style="30" customWidth="1"/>
    <col min="14599" max="14599" width="29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29.88671875" style="30" customWidth="1"/>
    <col min="14606" max="14606" width="26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4.44140625" style="30" customWidth="1"/>
    <col min="14855" max="14855" width="29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29.88671875" style="30" customWidth="1"/>
    <col min="14862" max="14862" width="26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4.44140625" style="30" customWidth="1"/>
    <col min="15111" max="15111" width="29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29.88671875" style="30" customWidth="1"/>
    <col min="15118" max="15118" width="26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4.44140625" style="30" customWidth="1"/>
    <col min="15367" max="15367" width="29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29.88671875" style="30" customWidth="1"/>
    <col min="15374" max="15374" width="26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4.44140625" style="30" customWidth="1"/>
    <col min="15623" max="15623" width="29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29.88671875" style="30" customWidth="1"/>
    <col min="15630" max="15630" width="26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4.44140625" style="30" customWidth="1"/>
    <col min="15879" max="15879" width="29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29.88671875" style="30" customWidth="1"/>
    <col min="15886" max="15886" width="26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4.44140625" style="30" customWidth="1"/>
    <col min="16135" max="16135" width="29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29.88671875" style="30" customWidth="1"/>
    <col min="16142" max="16142" width="26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432" t="s">
        <v>0</v>
      </c>
      <c r="B1" s="434" t="s">
        <v>1</v>
      </c>
      <c r="C1" s="437" t="s">
        <v>2</v>
      </c>
      <c r="D1" s="438"/>
      <c r="E1" s="438"/>
      <c r="F1" s="438"/>
      <c r="G1" s="438"/>
      <c r="H1" s="438"/>
      <c r="I1" s="438"/>
      <c r="J1" s="438"/>
      <c r="K1" s="438"/>
      <c r="L1" s="438"/>
      <c r="M1" s="439"/>
      <c r="N1" s="437" t="s">
        <v>3</v>
      </c>
      <c r="O1" s="438"/>
      <c r="P1" s="438"/>
      <c r="Q1" s="438"/>
      <c r="R1" s="438"/>
      <c r="S1" s="438"/>
      <c r="T1" s="439"/>
      <c r="U1" s="1"/>
      <c r="V1" s="2"/>
      <c r="W1" s="3"/>
      <c r="X1" s="440" t="s">
        <v>4</v>
      </c>
    </row>
    <row r="2" spans="1:24" s="4" customFormat="1" ht="65.25" customHeight="1" x14ac:dyDescent="0.45">
      <c r="A2" s="433"/>
      <c r="B2" s="435"/>
      <c r="C2" s="441" t="s">
        <v>5</v>
      </c>
      <c r="D2" s="441" t="s">
        <v>6</v>
      </c>
      <c r="E2" s="5" t="s">
        <v>7</v>
      </c>
      <c r="F2" s="6" t="s">
        <v>8</v>
      </c>
      <c r="G2" s="443" t="s">
        <v>9</v>
      </c>
      <c r="H2" s="445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34" t="s">
        <v>15</v>
      </c>
      <c r="N2" s="9" t="s">
        <v>16</v>
      </c>
      <c r="O2" s="416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418" t="s">
        <v>22</v>
      </c>
      <c r="U2" s="11" t="s">
        <v>15</v>
      </c>
      <c r="V2" s="12" t="s">
        <v>23</v>
      </c>
      <c r="W2" s="11" t="s">
        <v>24</v>
      </c>
      <c r="X2" s="440"/>
    </row>
    <row r="3" spans="1:24" s="4" customFormat="1" ht="65.25" customHeight="1" thickBot="1" x14ac:dyDescent="0.5">
      <c r="A3" s="13" t="s">
        <v>25</v>
      </c>
      <c r="B3" s="436"/>
      <c r="C3" s="442"/>
      <c r="D3" s="442"/>
      <c r="E3" s="14" t="s">
        <v>26</v>
      </c>
      <c r="F3" s="15" t="s">
        <v>27</v>
      </c>
      <c r="G3" s="444"/>
      <c r="H3" s="446"/>
      <c r="I3" s="16" t="s">
        <v>28</v>
      </c>
      <c r="J3" s="17" t="s">
        <v>29</v>
      </c>
      <c r="K3" s="18" t="s">
        <v>30</v>
      </c>
      <c r="L3" s="16" t="s">
        <v>31</v>
      </c>
      <c r="M3" s="436"/>
      <c r="N3" s="19">
        <v>1</v>
      </c>
      <c r="O3" s="417"/>
      <c r="P3" s="20" t="s">
        <v>12</v>
      </c>
      <c r="Q3" s="21" t="s">
        <v>32</v>
      </c>
      <c r="R3" s="21" t="s">
        <v>33</v>
      </c>
      <c r="S3" s="21" t="s">
        <v>34</v>
      </c>
      <c r="T3" s="419"/>
      <c r="U3" s="22" t="s">
        <v>35</v>
      </c>
      <c r="V3" s="23" t="s">
        <v>36</v>
      </c>
      <c r="W3" s="22" t="s">
        <v>37</v>
      </c>
      <c r="X3" s="440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420"/>
      <c r="C5" s="420">
        <v>1100</v>
      </c>
      <c r="D5" s="420">
        <v>1000</v>
      </c>
      <c r="E5" s="422">
        <v>690.55</v>
      </c>
      <c r="F5" s="424">
        <v>15</v>
      </c>
      <c r="G5" s="426">
        <f>E5*F5</f>
        <v>10358.25</v>
      </c>
      <c r="H5" s="428">
        <v>0</v>
      </c>
      <c r="I5" s="430">
        <v>0</v>
      </c>
      <c r="J5" s="430">
        <v>0</v>
      </c>
      <c r="K5" s="430">
        <v>0</v>
      </c>
      <c r="L5" s="430">
        <v>0</v>
      </c>
      <c r="M5" s="430">
        <f>G5+H5+I5+J5+K5+L5</f>
        <v>10358.25</v>
      </c>
      <c r="N5" s="451">
        <v>1667.57</v>
      </c>
      <c r="O5" s="449">
        <v>0</v>
      </c>
      <c r="P5" s="449">
        <v>0</v>
      </c>
      <c r="Q5" s="449">
        <v>0</v>
      </c>
      <c r="R5" s="449">
        <v>0</v>
      </c>
      <c r="S5" s="449">
        <v>0</v>
      </c>
      <c r="T5" s="449">
        <f>N5+O5+P5+Q5+R5+S5</f>
        <v>1667.57</v>
      </c>
      <c r="U5" s="449">
        <f>M5-T5</f>
        <v>8690.68</v>
      </c>
      <c r="V5" s="430">
        <v>517.91</v>
      </c>
      <c r="W5" s="430">
        <f>U5-V5</f>
        <v>8172.77</v>
      </c>
      <c r="X5" s="447"/>
    </row>
    <row r="6" spans="1:24" ht="65.25" customHeight="1" x14ac:dyDescent="0.5">
      <c r="A6" s="31" t="s">
        <v>40</v>
      </c>
      <c r="B6" s="421"/>
      <c r="C6" s="421"/>
      <c r="D6" s="421"/>
      <c r="E6" s="423"/>
      <c r="F6" s="425"/>
      <c r="G6" s="427"/>
      <c r="H6" s="429"/>
      <c r="I6" s="431"/>
      <c r="J6" s="431"/>
      <c r="K6" s="431"/>
      <c r="L6" s="431"/>
      <c r="M6" s="431"/>
      <c r="N6" s="452"/>
      <c r="O6" s="450"/>
      <c r="P6" s="450"/>
      <c r="Q6" s="450"/>
      <c r="R6" s="450"/>
      <c r="S6" s="450"/>
      <c r="T6" s="450"/>
      <c r="U6" s="450"/>
      <c r="V6" s="431"/>
      <c r="W6" s="431"/>
      <c r="X6" s="448"/>
    </row>
    <row r="7" spans="1:24" ht="65.25" customHeight="1" x14ac:dyDescent="0.5">
      <c r="A7" s="29" t="s">
        <v>39</v>
      </c>
      <c r="B7" s="420"/>
      <c r="C7" s="420">
        <v>1100</v>
      </c>
      <c r="D7" s="420">
        <v>1000</v>
      </c>
      <c r="E7" s="422">
        <v>690.55</v>
      </c>
      <c r="F7" s="424">
        <v>15</v>
      </c>
      <c r="G7" s="426">
        <f>E7*F7</f>
        <v>10358.25</v>
      </c>
      <c r="H7" s="430">
        <v>0</v>
      </c>
      <c r="I7" s="430">
        <v>0</v>
      </c>
      <c r="J7" s="430">
        <v>0</v>
      </c>
      <c r="K7" s="430">
        <v>0</v>
      </c>
      <c r="L7" s="430">
        <v>0</v>
      </c>
      <c r="M7" s="430">
        <f>G7+H7+I7+J7+K7+L7</f>
        <v>10358.25</v>
      </c>
      <c r="N7" s="451">
        <v>1667.57</v>
      </c>
      <c r="O7" s="449">
        <v>0</v>
      </c>
      <c r="P7" s="449">
        <v>0</v>
      </c>
      <c r="Q7" s="449">
        <v>0</v>
      </c>
      <c r="R7" s="449">
        <v>0</v>
      </c>
      <c r="S7" s="449">
        <v>0</v>
      </c>
      <c r="T7" s="449">
        <f>N7+O7+P7+Q7+R7+S7</f>
        <v>1667.57</v>
      </c>
      <c r="U7" s="449">
        <f>M7-T7</f>
        <v>8690.68</v>
      </c>
      <c r="V7" s="430">
        <v>517.91</v>
      </c>
      <c r="W7" s="430">
        <f>U7-V7</f>
        <v>8172.77</v>
      </c>
      <c r="X7" s="447"/>
    </row>
    <row r="8" spans="1:24" ht="65.25" customHeight="1" x14ac:dyDescent="0.5">
      <c r="A8" s="31" t="s">
        <v>41</v>
      </c>
      <c r="B8" s="421"/>
      <c r="C8" s="421"/>
      <c r="D8" s="421"/>
      <c r="E8" s="423"/>
      <c r="F8" s="425"/>
      <c r="G8" s="427"/>
      <c r="H8" s="431"/>
      <c r="I8" s="431"/>
      <c r="J8" s="431"/>
      <c r="K8" s="431"/>
      <c r="L8" s="431"/>
      <c r="M8" s="431"/>
      <c r="N8" s="452"/>
      <c r="O8" s="450"/>
      <c r="P8" s="450"/>
      <c r="Q8" s="450"/>
      <c r="R8" s="450"/>
      <c r="S8" s="450"/>
      <c r="T8" s="450"/>
      <c r="U8" s="450"/>
      <c r="V8" s="431"/>
      <c r="W8" s="431"/>
      <c r="X8" s="448"/>
    </row>
    <row r="9" spans="1:24" ht="65.25" customHeight="1" x14ac:dyDescent="0.5">
      <c r="A9" s="29" t="s">
        <v>39</v>
      </c>
      <c r="B9" s="420"/>
      <c r="C9" s="420">
        <v>1100</v>
      </c>
      <c r="D9" s="420">
        <v>1000</v>
      </c>
      <c r="E9" s="422">
        <v>690.55</v>
      </c>
      <c r="F9" s="424">
        <v>15</v>
      </c>
      <c r="G9" s="426">
        <f>E9*F9</f>
        <v>10358.25</v>
      </c>
      <c r="H9" s="430">
        <v>0</v>
      </c>
      <c r="I9" s="430">
        <v>0</v>
      </c>
      <c r="J9" s="430"/>
      <c r="K9" s="430">
        <v>0</v>
      </c>
      <c r="L9" s="430">
        <v>0</v>
      </c>
      <c r="M9" s="430">
        <f>G9+H9+I9+J9+K9+L9</f>
        <v>10358.25</v>
      </c>
      <c r="N9" s="451">
        <v>1667.57</v>
      </c>
      <c r="O9" s="449">
        <v>0</v>
      </c>
      <c r="P9" s="449">
        <v>0</v>
      </c>
      <c r="Q9" s="449">
        <v>0</v>
      </c>
      <c r="R9" s="449">
        <v>0</v>
      </c>
      <c r="S9" s="449">
        <v>0</v>
      </c>
      <c r="T9" s="449">
        <f>N9+O9+P9+Q9+R9+S9</f>
        <v>1667.57</v>
      </c>
      <c r="U9" s="449">
        <f>M9-T9</f>
        <v>8690.68</v>
      </c>
      <c r="V9" s="430">
        <v>517.91</v>
      </c>
      <c r="W9" s="430">
        <f>U9-V9</f>
        <v>8172.77</v>
      </c>
      <c r="X9" s="447"/>
    </row>
    <row r="10" spans="1:24" ht="65.25" customHeight="1" x14ac:dyDescent="0.5">
      <c r="A10" s="32" t="s">
        <v>42</v>
      </c>
      <c r="B10" s="421"/>
      <c r="C10" s="421"/>
      <c r="D10" s="421"/>
      <c r="E10" s="423"/>
      <c r="F10" s="425"/>
      <c r="G10" s="427"/>
      <c r="H10" s="431"/>
      <c r="I10" s="431"/>
      <c r="J10" s="431"/>
      <c r="K10" s="431"/>
      <c r="L10" s="431"/>
      <c r="M10" s="431"/>
      <c r="N10" s="452"/>
      <c r="O10" s="450"/>
      <c r="P10" s="450"/>
      <c r="Q10" s="450"/>
      <c r="R10" s="450"/>
      <c r="S10" s="450"/>
      <c r="T10" s="450"/>
      <c r="U10" s="450"/>
      <c r="V10" s="431"/>
      <c r="W10" s="431"/>
      <c r="X10" s="448"/>
    </row>
    <row r="11" spans="1:24" ht="65.25" customHeight="1" x14ac:dyDescent="0.5">
      <c r="A11" s="29" t="s">
        <v>39</v>
      </c>
      <c r="B11" s="420"/>
      <c r="C11" s="420">
        <v>1100</v>
      </c>
      <c r="D11" s="420">
        <v>1000</v>
      </c>
      <c r="E11" s="422">
        <v>690.55</v>
      </c>
      <c r="F11" s="424">
        <v>15</v>
      </c>
      <c r="G11" s="426">
        <f>E11*F11</f>
        <v>10358.25</v>
      </c>
      <c r="H11" s="430">
        <v>0</v>
      </c>
      <c r="I11" s="430">
        <v>0</v>
      </c>
      <c r="J11" s="430">
        <v>0</v>
      </c>
      <c r="K11" s="430">
        <v>0</v>
      </c>
      <c r="L11" s="430">
        <v>0</v>
      </c>
      <c r="M11" s="430">
        <f>G11+H11+I11+J11+K11+L11</f>
        <v>10358.25</v>
      </c>
      <c r="N11" s="451">
        <v>1667.57</v>
      </c>
      <c r="O11" s="449">
        <v>0</v>
      </c>
      <c r="P11" s="449">
        <v>0</v>
      </c>
      <c r="Q11" s="449">
        <v>0</v>
      </c>
      <c r="R11" s="449">
        <v>0</v>
      </c>
      <c r="S11" s="449">
        <v>0</v>
      </c>
      <c r="T11" s="449">
        <f>N11+O11+P11+Q11+R11+S11</f>
        <v>1667.57</v>
      </c>
      <c r="U11" s="449">
        <f>M11-T11</f>
        <v>8690.68</v>
      </c>
      <c r="V11" s="430">
        <v>517.91</v>
      </c>
      <c r="W11" s="430">
        <f>U11-V11</f>
        <v>8172.77</v>
      </c>
      <c r="X11" s="447"/>
    </row>
    <row r="12" spans="1:24" ht="65.25" customHeight="1" x14ac:dyDescent="0.5">
      <c r="A12" s="31" t="s">
        <v>43</v>
      </c>
      <c r="B12" s="421"/>
      <c r="C12" s="421"/>
      <c r="D12" s="421"/>
      <c r="E12" s="423"/>
      <c r="F12" s="425"/>
      <c r="G12" s="427"/>
      <c r="H12" s="431"/>
      <c r="I12" s="431"/>
      <c r="J12" s="431"/>
      <c r="K12" s="431"/>
      <c r="L12" s="431"/>
      <c r="M12" s="431"/>
      <c r="N12" s="452"/>
      <c r="O12" s="450"/>
      <c r="P12" s="450"/>
      <c r="Q12" s="450"/>
      <c r="R12" s="450"/>
      <c r="S12" s="450"/>
      <c r="T12" s="450"/>
      <c r="U12" s="450"/>
      <c r="V12" s="431"/>
      <c r="W12" s="431"/>
      <c r="X12" s="448"/>
    </row>
    <row r="13" spans="1:24" ht="65.25" customHeight="1" x14ac:dyDescent="0.5">
      <c r="A13" s="29" t="s">
        <v>39</v>
      </c>
      <c r="B13" s="420"/>
      <c r="C13" s="420">
        <v>1100</v>
      </c>
      <c r="D13" s="420">
        <v>1000</v>
      </c>
      <c r="E13" s="422">
        <v>690.55</v>
      </c>
      <c r="F13" s="424">
        <v>15</v>
      </c>
      <c r="G13" s="426">
        <f>E13*F13</f>
        <v>10358.25</v>
      </c>
      <c r="H13" s="430">
        <v>0</v>
      </c>
      <c r="I13" s="430">
        <v>0</v>
      </c>
      <c r="J13" s="430">
        <v>0</v>
      </c>
      <c r="K13" s="430">
        <v>0</v>
      </c>
      <c r="L13" s="430">
        <v>0</v>
      </c>
      <c r="M13" s="430">
        <f>G13+H13+I13+J13+K13+L13</f>
        <v>10358.25</v>
      </c>
      <c r="N13" s="451">
        <v>1667.57</v>
      </c>
      <c r="O13" s="449">
        <v>0</v>
      </c>
      <c r="P13" s="449">
        <v>0</v>
      </c>
      <c r="Q13" s="449">
        <v>0</v>
      </c>
      <c r="R13" s="449">
        <v>0</v>
      </c>
      <c r="S13" s="449">
        <v>0</v>
      </c>
      <c r="T13" s="449">
        <f>N13+O13+P13+Q13+R13+S13</f>
        <v>1667.57</v>
      </c>
      <c r="U13" s="449">
        <f>M13-T13</f>
        <v>8690.68</v>
      </c>
      <c r="V13" s="430">
        <v>517.91</v>
      </c>
      <c r="W13" s="430">
        <f>U13-V13</f>
        <v>8172.77</v>
      </c>
      <c r="X13" s="447"/>
    </row>
    <row r="14" spans="1:24" ht="65.25" customHeight="1" x14ac:dyDescent="0.5">
      <c r="A14" s="32" t="s">
        <v>44</v>
      </c>
      <c r="B14" s="421"/>
      <c r="C14" s="421"/>
      <c r="D14" s="421"/>
      <c r="E14" s="423"/>
      <c r="F14" s="425"/>
      <c r="G14" s="427"/>
      <c r="H14" s="431"/>
      <c r="I14" s="431"/>
      <c r="J14" s="431"/>
      <c r="K14" s="431"/>
      <c r="L14" s="431"/>
      <c r="M14" s="431"/>
      <c r="N14" s="452"/>
      <c r="O14" s="450"/>
      <c r="P14" s="450"/>
      <c r="Q14" s="450"/>
      <c r="R14" s="450"/>
      <c r="S14" s="450"/>
      <c r="T14" s="450"/>
      <c r="U14" s="450"/>
      <c r="V14" s="431"/>
      <c r="W14" s="431"/>
      <c r="X14" s="448"/>
    </row>
    <row r="15" spans="1:24" ht="65.25" customHeight="1" x14ac:dyDescent="0.5">
      <c r="A15" s="29" t="s">
        <v>39</v>
      </c>
      <c r="B15" s="420"/>
      <c r="C15" s="420">
        <v>1100</v>
      </c>
      <c r="D15" s="420">
        <v>1000</v>
      </c>
      <c r="E15" s="422">
        <v>690.55</v>
      </c>
      <c r="F15" s="424">
        <v>15</v>
      </c>
      <c r="G15" s="426">
        <f>E15*F15</f>
        <v>10358.25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0">
        <f>G15+H15+I15+J15+K15+L15</f>
        <v>10358.25</v>
      </c>
      <c r="N15" s="451">
        <v>1667.57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49">
        <f>N15+O15+P15+Q15+R15+S15</f>
        <v>1667.57</v>
      </c>
      <c r="U15" s="449">
        <f>M15-T15</f>
        <v>8690.68</v>
      </c>
      <c r="V15" s="430">
        <v>0</v>
      </c>
      <c r="W15" s="430">
        <f>U15-V15</f>
        <v>8690.68</v>
      </c>
      <c r="X15" s="447"/>
    </row>
    <row r="16" spans="1:24" ht="65.25" customHeight="1" x14ac:dyDescent="0.5">
      <c r="A16" s="32" t="s">
        <v>45</v>
      </c>
      <c r="B16" s="421"/>
      <c r="C16" s="421"/>
      <c r="D16" s="421"/>
      <c r="E16" s="423"/>
      <c r="F16" s="425"/>
      <c r="G16" s="427"/>
      <c r="H16" s="431"/>
      <c r="I16" s="431"/>
      <c r="J16" s="431"/>
      <c r="K16" s="431"/>
      <c r="L16" s="431"/>
      <c r="M16" s="431"/>
      <c r="N16" s="452"/>
      <c r="O16" s="450"/>
      <c r="P16" s="450"/>
      <c r="Q16" s="450"/>
      <c r="R16" s="450"/>
      <c r="S16" s="450"/>
      <c r="T16" s="450"/>
      <c r="U16" s="450"/>
      <c r="V16" s="431"/>
      <c r="W16" s="431"/>
      <c r="X16" s="448"/>
    </row>
    <row r="17" spans="1:24" ht="65.25" customHeight="1" x14ac:dyDescent="0.5">
      <c r="A17" s="29" t="s">
        <v>39</v>
      </c>
      <c r="B17" s="420"/>
      <c r="C17" s="420">
        <v>1100</v>
      </c>
      <c r="D17" s="420">
        <v>1000</v>
      </c>
      <c r="E17" s="422">
        <v>690.55</v>
      </c>
      <c r="F17" s="424">
        <v>15</v>
      </c>
      <c r="G17" s="426">
        <f>E17*F17</f>
        <v>10358.25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f>G17+H17+I17+J17+K17+L17</f>
        <v>10358.25</v>
      </c>
      <c r="N17" s="451">
        <v>1667.57</v>
      </c>
      <c r="O17" s="449">
        <v>0</v>
      </c>
      <c r="P17" s="449">
        <v>0</v>
      </c>
      <c r="Q17" s="449">
        <v>0</v>
      </c>
      <c r="R17" s="449">
        <v>0</v>
      </c>
      <c r="S17" s="449">
        <v>0</v>
      </c>
      <c r="T17" s="449">
        <f>N17+O17+P17+Q17+R17+S17</f>
        <v>1667.57</v>
      </c>
      <c r="U17" s="449">
        <f>M17-T17</f>
        <v>8690.68</v>
      </c>
      <c r="V17" s="430">
        <v>0</v>
      </c>
      <c r="W17" s="430">
        <f>U17-V17</f>
        <v>8690.68</v>
      </c>
      <c r="X17" s="447"/>
    </row>
    <row r="18" spans="1:24" ht="65.25" customHeight="1" x14ac:dyDescent="0.5">
      <c r="A18" s="32" t="s">
        <v>46</v>
      </c>
      <c r="B18" s="421"/>
      <c r="C18" s="421"/>
      <c r="D18" s="421"/>
      <c r="E18" s="423"/>
      <c r="F18" s="425"/>
      <c r="G18" s="427"/>
      <c r="H18" s="431"/>
      <c r="I18" s="431"/>
      <c r="J18" s="431"/>
      <c r="K18" s="431"/>
      <c r="L18" s="431"/>
      <c r="M18" s="431"/>
      <c r="N18" s="452"/>
      <c r="O18" s="450"/>
      <c r="P18" s="450"/>
      <c r="Q18" s="450"/>
      <c r="R18" s="450"/>
      <c r="S18" s="450"/>
      <c r="T18" s="450"/>
      <c r="U18" s="450"/>
      <c r="V18" s="431"/>
      <c r="W18" s="431"/>
      <c r="X18" s="448"/>
    </row>
    <row r="19" spans="1:24" ht="65.25" customHeight="1" x14ac:dyDescent="0.5">
      <c r="A19" s="29" t="s">
        <v>39</v>
      </c>
      <c r="B19" s="420"/>
      <c r="C19" s="420">
        <v>1100</v>
      </c>
      <c r="D19" s="420">
        <v>1000</v>
      </c>
      <c r="E19" s="422">
        <v>690.55</v>
      </c>
      <c r="F19" s="424">
        <v>15</v>
      </c>
      <c r="G19" s="426">
        <f>E19*F19</f>
        <v>10358.25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f>G19+H19+I19+J19+K19+L19</f>
        <v>10358.25</v>
      </c>
      <c r="N19" s="451">
        <v>1667.57</v>
      </c>
      <c r="O19" s="449">
        <v>0</v>
      </c>
      <c r="P19" s="449">
        <v>0</v>
      </c>
      <c r="Q19" s="449">
        <v>0</v>
      </c>
      <c r="R19" s="449">
        <v>0</v>
      </c>
      <c r="S19" s="449">
        <v>0</v>
      </c>
      <c r="T19" s="449">
        <f>N19+O19+P19+Q19+R19+S19</f>
        <v>1667.57</v>
      </c>
      <c r="U19" s="449">
        <f>M19-T19</f>
        <v>8690.68</v>
      </c>
      <c r="V19" s="430">
        <v>528.74</v>
      </c>
      <c r="W19" s="430">
        <f>U19-V19</f>
        <v>8161.9400000000005</v>
      </c>
      <c r="X19" s="447"/>
    </row>
    <row r="20" spans="1:24" ht="65.25" customHeight="1" x14ac:dyDescent="0.5">
      <c r="A20" s="32" t="s">
        <v>47</v>
      </c>
      <c r="B20" s="421"/>
      <c r="C20" s="421"/>
      <c r="D20" s="421"/>
      <c r="E20" s="423"/>
      <c r="F20" s="425"/>
      <c r="G20" s="427"/>
      <c r="H20" s="431"/>
      <c r="I20" s="431"/>
      <c r="J20" s="431"/>
      <c r="K20" s="431"/>
      <c r="L20" s="431"/>
      <c r="M20" s="431"/>
      <c r="N20" s="452"/>
      <c r="O20" s="450"/>
      <c r="P20" s="450"/>
      <c r="Q20" s="450"/>
      <c r="R20" s="450"/>
      <c r="S20" s="450"/>
      <c r="T20" s="450"/>
      <c r="U20" s="450"/>
      <c r="V20" s="431"/>
      <c r="W20" s="431"/>
      <c r="X20" s="448"/>
    </row>
    <row r="21" spans="1:24" ht="65.25" customHeight="1" x14ac:dyDescent="0.5">
      <c r="A21" s="29" t="s">
        <v>39</v>
      </c>
      <c r="B21" s="420"/>
      <c r="C21" s="420">
        <v>1100</v>
      </c>
      <c r="D21" s="420">
        <v>1000</v>
      </c>
      <c r="E21" s="422">
        <v>690.55</v>
      </c>
      <c r="F21" s="424">
        <v>15</v>
      </c>
      <c r="G21" s="426">
        <f>E21*F21</f>
        <v>10358.25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430">
        <f>G21+H21+I21+J21+K21+L21</f>
        <v>10358.25</v>
      </c>
      <c r="N21" s="451">
        <v>1667.57</v>
      </c>
      <c r="O21" s="449">
        <v>0</v>
      </c>
      <c r="P21" s="449">
        <v>0</v>
      </c>
      <c r="Q21" s="449">
        <v>0</v>
      </c>
      <c r="R21" s="449">
        <v>0</v>
      </c>
      <c r="S21" s="449">
        <v>0</v>
      </c>
      <c r="T21" s="449">
        <f>N21+O21+P21+Q21+R21+S21</f>
        <v>1667.57</v>
      </c>
      <c r="U21" s="449">
        <f>M21-T21</f>
        <v>8690.68</v>
      </c>
      <c r="V21" s="430">
        <v>0</v>
      </c>
      <c r="W21" s="430">
        <f>U21-V21</f>
        <v>8690.68</v>
      </c>
      <c r="X21" s="447"/>
    </row>
    <row r="22" spans="1:24" ht="65.25" customHeight="1" x14ac:dyDescent="0.5">
      <c r="A22" s="33" t="s">
        <v>48</v>
      </c>
      <c r="B22" s="421"/>
      <c r="C22" s="421"/>
      <c r="D22" s="421"/>
      <c r="E22" s="423"/>
      <c r="F22" s="425"/>
      <c r="G22" s="427"/>
      <c r="H22" s="431"/>
      <c r="I22" s="431"/>
      <c r="J22" s="431"/>
      <c r="K22" s="431"/>
      <c r="L22" s="431"/>
      <c r="M22" s="431"/>
      <c r="N22" s="452"/>
      <c r="O22" s="450"/>
      <c r="P22" s="450"/>
      <c r="Q22" s="450"/>
      <c r="R22" s="450"/>
      <c r="S22" s="450"/>
      <c r="T22" s="450"/>
      <c r="U22" s="450"/>
      <c r="V22" s="431"/>
      <c r="W22" s="431"/>
      <c r="X22" s="448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420"/>
      <c r="C25" s="420">
        <v>1100</v>
      </c>
      <c r="D25" s="420">
        <v>1000</v>
      </c>
      <c r="E25" s="422">
        <v>765.03</v>
      </c>
      <c r="F25" s="424">
        <v>15</v>
      </c>
      <c r="G25" s="426">
        <f>E25*F25</f>
        <v>11475.449999999999</v>
      </c>
      <c r="H25" s="430">
        <v>0</v>
      </c>
      <c r="I25" s="430">
        <v>0</v>
      </c>
      <c r="J25" s="430">
        <v>0</v>
      </c>
      <c r="K25" s="430">
        <v>0</v>
      </c>
      <c r="L25" s="430">
        <v>0</v>
      </c>
      <c r="M25" s="430">
        <f>G25+H25+I25+J25+K25+L25</f>
        <v>11475.449999999999</v>
      </c>
      <c r="N25" s="451">
        <v>1930.34</v>
      </c>
      <c r="O25" s="449">
        <v>0</v>
      </c>
      <c r="P25" s="449">
        <v>0</v>
      </c>
      <c r="Q25" s="449">
        <v>0</v>
      </c>
      <c r="R25" s="449">
        <v>0</v>
      </c>
      <c r="S25" s="449">
        <v>0</v>
      </c>
      <c r="T25" s="449">
        <f>N25+O25+P25+Q25+R25+S25</f>
        <v>1930.34</v>
      </c>
      <c r="U25" s="449">
        <f>M25-T25</f>
        <v>9545.1099999999988</v>
      </c>
      <c r="V25" s="430">
        <v>927.06</v>
      </c>
      <c r="W25" s="430">
        <f>U25-V25</f>
        <v>8618.0499999999993</v>
      </c>
      <c r="X25" s="447"/>
    </row>
    <row r="26" spans="1:24" ht="65.25" customHeight="1" x14ac:dyDescent="0.5">
      <c r="A26" s="45" t="s">
        <v>50</v>
      </c>
      <c r="B26" s="421"/>
      <c r="C26" s="421"/>
      <c r="D26" s="421"/>
      <c r="E26" s="423"/>
      <c r="F26" s="425"/>
      <c r="G26" s="427"/>
      <c r="H26" s="431"/>
      <c r="I26" s="431"/>
      <c r="J26" s="431"/>
      <c r="K26" s="431"/>
      <c r="L26" s="431"/>
      <c r="M26" s="431"/>
      <c r="N26" s="452"/>
      <c r="O26" s="450"/>
      <c r="P26" s="450"/>
      <c r="Q26" s="450"/>
      <c r="R26" s="450"/>
      <c r="S26" s="450"/>
      <c r="T26" s="450"/>
      <c r="U26" s="450"/>
      <c r="V26" s="431"/>
      <c r="W26" s="431"/>
      <c r="X26" s="448"/>
    </row>
    <row r="27" spans="1:24" ht="65.25" hidden="1" customHeight="1" x14ac:dyDescent="0.5">
      <c r="A27" s="29"/>
      <c r="B27" s="420"/>
      <c r="C27" s="420"/>
      <c r="D27" s="420"/>
      <c r="E27" s="453"/>
      <c r="F27" s="424"/>
      <c r="G27" s="426">
        <f>E27*F27</f>
        <v>0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f>G27+H27+I27+J27+K27+L27</f>
        <v>0</v>
      </c>
      <c r="N27" s="451">
        <v>0</v>
      </c>
      <c r="O27" s="449">
        <v>0</v>
      </c>
      <c r="P27" s="449">
        <v>0</v>
      </c>
      <c r="Q27" s="449">
        <v>0</v>
      </c>
      <c r="R27" s="449">
        <v>0</v>
      </c>
      <c r="S27" s="449">
        <v>0</v>
      </c>
      <c r="T27" s="449">
        <f>N27+O27+P27+Q27+R27+S27</f>
        <v>0</v>
      </c>
      <c r="U27" s="449">
        <f>M27-T27</f>
        <v>0</v>
      </c>
      <c r="V27" s="430">
        <v>0</v>
      </c>
      <c r="W27" s="430">
        <f>U27-V27</f>
        <v>0</v>
      </c>
      <c r="X27" s="447"/>
    </row>
    <row r="28" spans="1:24" ht="65.25" hidden="1" customHeight="1" x14ac:dyDescent="0.5">
      <c r="A28" s="31"/>
      <c r="B28" s="421"/>
      <c r="C28" s="421"/>
      <c r="D28" s="421"/>
      <c r="E28" s="454"/>
      <c r="F28" s="425"/>
      <c r="G28" s="427"/>
      <c r="H28" s="431"/>
      <c r="I28" s="431"/>
      <c r="J28" s="431"/>
      <c r="K28" s="431"/>
      <c r="L28" s="431"/>
      <c r="M28" s="431"/>
      <c r="N28" s="452"/>
      <c r="O28" s="450"/>
      <c r="P28" s="450"/>
      <c r="Q28" s="450"/>
      <c r="R28" s="450"/>
      <c r="S28" s="450"/>
      <c r="T28" s="450"/>
      <c r="U28" s="450"/>
      <c r="V28" s="431"/>
      <c r="W28" s="431"/>
      <c r="X28" s="448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4045.35</v>
      </c>
      <c r="W29" s="50">
        <f t="shared" si="0"/>
        <v>83715.880000000019</v>
      </c>
      <c r="X29" s="52"/>
    </row>
    <row r="30" spans="1:24" s="4" customFormat="1" ht="65.25" customHeight="1" thickBot="1" x14ac:dyDescent="0.55000000000000004">
      <c r="A30" s="432" t="s">
        <v>0</v>
      </c>
      <c r="B30" s="434" t="s">
        <v>1</v>
      </c>
      <c r="C30" s="437" t="s">
        <v>2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9"/>
      <c r="N30" s="437" t="s">
        <v>3</v>
      </c>
      <c r="O30" s="438"/>
      <c r="P30" s="438"/>
      <c r="Q30" s="438"/>
      <c r="R30" s="438"/>
      <c r="S30" s="438"/>
      <c r="T30" s="439"/>
      <c r="U30" s="1"/>
      <c r="V30" s="2"/>
      <c r="W30" s="3"/>
      <c r="X30" s="440" t="s">
        <v>4</v>
      </c>
    </row>
    <row r="31" spans="1:24" s="4" customFormat="1" ht="65.25" customHeight="1" thickBot="1" x14ac:dyDescent="0.5">
      <c r="A31" s="433"/>
      <c r="B31" s="435"/>
      <c r="C31" s="441" t="s">
        <v>5</v>
      </c>
      <c r="D31" s="441" t="s">
        <v>6</v>
      </c>
      <c r="E31" s="5" t="s">
        <v>7</v>
      </c>
      <c r="F31" s="6" t="s">
        <v>8</v>
      </c>
      <c r="G31" s="443" t="s">
        <v>9</v>
      </c>
      <c r="H31" s="445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34" t="s">
        <v>15</v>
      </c>
      <c r="N31" s="9" t="s">
        <v>16</v>
      </c>
      <c r="O31" s="416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418" t="s">
        <v>15</v>
      </c>
      <c r="U31" s="11" t="s">
        <v>15</v>
      </c>
      <c r="V31" s="12" t="s">
        <v>23</v>
      </c>
      <c r="W31" s="11" t="s">
        <v>24</v>
      </c>
      <c r="X31" s="440"/>
    </row>
    <row r="32" spans="1:24" s="4" customFormat="1" ht="65.25" customHeight="1" thickBot="1" x14ac:dyDescent="0.5">
      <c r="A32" s="13" t="s">
        <v>25</v>
      </c>
      <c r="B32" s="436"/>
      <c r="C32" s="442"/>
      <c r="D32" s="442"/>
      <c r="E32" s="14" t="s">
        <v>26</v>
      </c>
      <c r="F32" s="15" t="s">
        <v>27</v>
      </c>
      <c r="G32" s="444"/>
      <c r="H32" s="446"/>
      <c r="I32" s="16" t="s">
        <v>28</v>
      </c>
      <c r="J32" s="8" t="s">
        <v>29</v>
      </c>
      <c r="K32" s="18" t="s">
        <v>30</v>
      </c>
      <c r="L32" s="16" t="s">
        <v>31</v>
      </c>
      <c r="M32" s="436"/>
      <c r="N32" s="19">
        <v>1</v>
      </c>
      <c r="O32" s="417"/>
      <c r="P32" s="20" t="s">
        <v>12</v>
      </c>
      <c r="Q32" s="21" t="s">
        <v>32</v>
      </c>
      <c r="R32" s="21" t="s">
        <v>33</v>
      </c>
      <c r="S32" s="21" t="s">
        <v>34</v>
      </c>
      <c r="T32" s="419"/>
      <c r="U32" s="22" t="s">
        <v>35</v>
      </c>
      <c r="V32" s="23" t="s">
        <v>36</v>
      </c>
      <c r="W32" s="22" t="s">
        <v>37</v>
      </c>
      <c r="X32" s="440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455"/>
      <c r="C34" s="455">
        <v>1100</v>
      </c>
      <c r="D34" s="455">
        <v>1000</v>
      </c>
      <c r="E34" s="456">
        <v>1712.07</v>
      </c>
      <c r="F34" s="424">
        <v>15</v>
      </c>
      <c r="G34" s="426">
        <f>E34*F34</f>
        <v>25681.05</v>
      </c>
      <c r="H34" s="457">
        <v>0</v>
      </c>
      <c r="I34" s="457">
        <v>0</v>
      </c>
      <c r="J34" s="430">
        <v>0</v>
      </c>
      <c r="K34" s="430">
        <v>0</v>
      </c>
      <c r="L34" s="461">
        <v>0</v>
      </c>
      <c r="M34" s="457">
        <f>G34+H34+I34+J34+K34+L34</f>
        <v>25681.05</v>
      </c>
      <c r="N34" s="463">
        <v>5889</v>
      </c>
      <c r="O34" s="464">
        <v>0</v>
      </c>
      <c r="P34" s="449">
        <v>0</v>
      </c>
      <c r="Q34" s="449">
        <v>0</v>
      </c>
      <c r="R34" s="449">
        <v>0</v>
      </c>
      <c r="S34" s="449">
        <v>0</v>
      </c>
      <c r="T34" s="449">
        <f>N34+O34+P34+Q34+R34+S34</f>
        <v>5889</v>
      </c>
      <c r="U34" s="430">
        <f>M34-T34</f>
        <v>19792.05</v>
      </c>
      <c r="V34" s="430">
        <v>1284.05</v>
      </c>
      <c r="W34" s="457">
        <f>U34-V34</f>
        <v>18508</v>
      </c>
      <c r="X34" s="458"/>
    </row>
    <row r="35" spans="1:24" ht="65.25" customHeight="1" x14ac:dyDescent="0.5">
      <c r="A35" s="60" t="s">
        <v>55</v>
      </c>
      <c r="B35" s="455"/>
      <c r="C35" s="455"/>
      <c r="D35" s="455"/>
      <c r="E35" s="456"/>
      <c r="F35" s="425"/>
      <c r="G35" s="427"/>
      <c r="H35" s="457"/>
      <c r="I35" s="457"/>
      <c r="J35" s="431"/>
      <c r="K35" s="431"/>
      <c r="L35" s="462"/>
      <c r="M35" s="457"/>
      <c r="N35" s="463"/>
      <c r="O35" s="464"/>
      <c r="P35" s="450"/>
      <c r="Q35" s="450"/>
      <c r="R35" s="450"/>
      <c r="S35" s="450"/>
      <c r="T35" s="450"/>
      <c r="U35" s="431"/>
      <c r="V35" s="431"/>
      <c r="W35" s="457"/>
      <c r="X35" s="458"/>
    </row>
    <row r="36" spans="1:24" ht="65.25" customHeight="1" x14ac:dyDescent="0.5">
      <c r="A36" s="29" t="s">
        <v>56</v>
      </c>
      <c r="B36" s="455"/>
      <c r="C36" s="455">
        <v>1100</v>
      </c>
      <c r="D36" s="455">
        <v>1000</v>
      </c>
      <c r="E36" s="422">
        <v>691.79</v>
      </c>
      <c r="F36" s="424">
        <v>15</v>
      </c>
      <c r="G36" s="426">
        <f>E36*F36</f>
        <v>10376.849999999999</v>
      </c>
      <c r="H36" s="459">
        <v>0</v>
      </c>
      <c r="I36" s="460">
        <v>0</v>
      </c>
      <c r="J36" s="465">
        <v>0</v>
      </c>
      <c r="K36" s="465">
        <v>0</v>
      </c>
      <c r="L36" s="465">
        <v>0</v>
      </c>
      <c r="M36" s="431">
        <f>G36+H36+I36+J36+K36+L36</f>
        <v>10376.849999999999</v>
      </c>
      <c r="N36" s="464">
        <v>1671.95</v>
      </c>
      <c r="O36" s="449">
        <v>0</v>
      </c>
      <c r="P36" s="449">
        <v>0</v>
      </c>
      <c r="Q36" s="449">
        <v>0</v>
      </c>
      <c r="R36" s="449">
        <v>0</v>
      </c>
      <c r="S36" s="449">
        <v>0</v>
      </c>
      <c r="T36" s="449">
        <f>N36+O36+P36+Q36+R36+S36</f>
        <v>1671.95</v>
      </c>
      <c r="U36" s="430">
        <f>M36-T36</f>
        <v>8704.8999999999978</v>
      </c>
      <c r="V36" s="430">
        <v>518.84</v>
      </c>
      <c r="W36" s="457">
        <f>U36-V36</f>
        <v>8186.0599999999977</v>
      </c>
      <c r="X36" s="458"/>
    </row>
    <row r="37" spans="1:24" ht="65.25" customHeight="1" x14ac:dyDescent="0.5">
      <c r="A37" s="61" t="s">
        <v>57</v>
      </c>
      <c r="B37" s="455"/>
      <c r="C37" s="455"/>
      <c r="D37" s="455"/>
      <c r="E37" s="423"/>
      <c r="F37" s="425"/>
      <c r="G37" s="427"/>
      <c r="H37" s="459"/>
      <c r="I37" s="460"/>
      <c r="J37" s="466"/>
      <c r="K37" s="466"/>
      <c r="L37" s="466"/>
      <c r="M37" s="457"/>
      <c r="N37" s="464"/>
      <c r="O37" s="450"/>
      <c r="P37" s="450"/>
      <c r="Q37" s="450"/>
      <c r="R37" s="450"/>
      <c r="S37" s="450"/>
      <c r="T37" s="450"/>
      <c r="U37" s="431"/>
      <c r="V37" s="431"/>
      <c r="W37" s="457"/>
      <c r="X37" s="458"/>
    </row>
    <row r="38" spans="1:24" ht="65.25" customHeight="1" x14ac:dyDescent="0.5">
      <c r="A38" s="29" t="s">
        <v>58</v>
      </c>
      <c r="B38" s="420"/>
      <c r="C38" s="455">
        <v>1100</v>
      </c>
      <c r="D38" s="455">
        <v>1000</v>
      </c>
      <c r="E38" s="456">
        <v>281.08</v>
      </c>
      <c r="F38" s="424">
        <v>15</v>
      </c>
      <c r="G38" s="426">
        <f>E38*F38</f>
        <v>4216.2</v>
      </c>
      <c r="H38" s="457">
        <v>0</v>
      </c>
      <c r="I38" s="460">
        <v>947</v>
      </c>
      <c r="J38" s="465">
        <v>0</v>
      </c>
      <c r="K38" s="465">
        <v>0</v>
      </c>
      <c r="L38" s="465">
        <v>0</v>
      </c>
      <c r="M38" s="457">
        <f>G38+H38+I38+J38+K38+L38</f>
        <v>5163.2</v>
      </c>
      <c r="N38" s="464">
        <v>467.9</v>
      </c>
      <c r="O38" s="449">
        <f>G38*1.1875%</f>
        <v>50.067374999999998</v>
      </c>
      <c r="P38" s="449">
        <v>0</v>
      </c>
      <c r="Q38" s="449">
        <v>0</v>
      </c>
      <c r="R38" s="449">
        <f>G38*1%</f>
        <v>42.161999999999999</v>
      </c>
      <c r="S38" s="449">
        <f>H38*1%</f>
        <v>0</v>
      </c>
      <c r="T38" s="449">
        <f>N38+O38+P38+Q38+R38+S38</f>
        <v>560.12937499999998</v>
      </c>
      <c r="U38" s="430">
        <f>M38-T38</f>
        <v>4603.0706250000003</v>
      </c>
      <c r="V38" s="457">
        <v>0</v>
      </c>
      <c r="W38" s="457">
        <f>U38-V38</f>
        <v>4603.0706250000003</v>
      </c>
      <c r="X38" s="447"/>
    </row>
    <row r="39" spans="1:24" ht="65.25" customHeight="1" x14ac:dyDescent="0.5">
      <c r="A39" s="61" t="s">
        <v>59</v>
      </c>
      <c r="B39" s="421"/>
      <c r="C39" s="455"/>
      <c r="D39" s="455"/>
      <c r="E39" s="456"/>
      <c r="F39" s="425"/>
      <c r="G39" s="427"/>
      <c r="H39" s="457"/>
      <c r="I39" s="460"/>
      <c r="J39" s="466"/>
      <c r="K39" s="466"/>
      <c r="L39" s="466"/>
      <c r="M39" s="457"/>
      <c r="N39" s="464"/>
      <c r="O39" s="450"/>
      <c r="P39" s="450"/>
      <c r="Q39" s="450"/>
      <c r="R39" s="450"/>
      <c r="S39" s="450"/>
      <c r="T39" s="450"/>
      <c r="U39" s="431"/>
      <c r="V39" s="457"/>
      <c r="W39" s="457"/>
      <c r="X39" s="448"/>
    </row>
    <row r="40" spans="1:24" ht="65.25" customHeight="1" x14ac:dyDescent="0.5">
      <c r="A40" s="62" t="s">
        <v>60</v>
      </c>
      <c r="B40" s="420"/>
      <c r="C40" s="455">
        <v>1100</v>
      </c>
      <c r="D40" s="455">
        <v>1000</v>
      </c>
      <c r="E40" s="456">
        <v>199.78</v>
      </c>
      <c r="F40" s="424">
        <v>15</v>
      </c>
      <c r="G40" s="426">
        <f>E40*F40</f>
        <v>2996.7</v>
      </c>
      <c r="H40" s="457">
        <v>0</v>
      </c>
      <c r="I40" s="457">
        <v>0</v>
      </c>
      <c r="J40" s="430">
        <v>0</v>
      </c>
      <c r="K40" s="430">
        <v>0</v>
      </c>
      <c r="L40" s="430">
        <v>0</v>
      </c>
      <c r="M40" s="457">
        <f>G40+H40+I40+J40+K40+L40</f>
        <v>2996.7</v>
      </c>
      <c r="N40" s="464">
        <v>76.58</v>
      </c>
      <c r="O40" s="449">
        <f>G40*1.1875%</f>
        <v>35.585812499999996</v>
      </c>
      <c r="P40" s="449">
        <v>0</v>
      </c>
      <c r="Q40" s="449">
        <v>0</v>
      </c>
      <c r="R40" s="468">
        <f>G40*1%</f>
        <v>29.966999999999999</v>
      </c>
      <c r="S40" s="449">
        <v>0</v>
      </c>
      <c r="T40" s="449">
        <f>N40+O40+P40+Q40+R40+S40</f>
        <v>142.1328125</v>
      </c>
      <c r="U40" s="430">
        <f>M40-T40</f>
        <v>2854.5671874999998</v>
      </c>
      <c r="V40" s="457">
        <v>200</v>
      </c>
      <c r="W40" s="457">
        <f>U40-V40</f>
        <v>2654.5671874999998</v>
      </c>
      <c r="X40" s="447"/>
    </row>
    <row r="41" spans="1:24" ht="65.25" customHeight="1" x14ac:dyDescent="0.5">
      <c r="A41" s="63" t="s">
        <v>61</v>
      </c>
      <c r="B41" s="421"/>
      <c r="C41" s="455"/>
      <c r="D41" s="455"/>
      <c r="E41" s="456"/>
      <c r="F41" s="425"/>
      <c r="G41" s="427"/>
      <c r="H41" s="457"/>
      <c r="I41" s="457"/>
      <c r="J41" s="431"/>
      <c r="K41" s="431"/>
      <c r="L41" s="431"/>
      <c r="M41" s="457"/>
      <c r="N41" s="464"/>
      <c r="O41" s="450"/>
      <c r="P41" s="450"/>
      <c r="Q41" s="450"/>
      <c r="R41" s="469"/>
      <c r="S41" s="450"/>
      <c r="T41" s="450"/>
      <c r="U41" s="431"/>
      <c r="V41" s="457"/>
      <c r="W41" s="457"/>
      <c r="X41" s="448"/>
    </row>
    <row r="42" spans="1:24" ht="65.25" customHeight="1" x14ac:dyDescent="0.5">
      <c r="A42" s="29" t="s">
        <v>62</v>
      </c>
      <c r="B42" s="420"/>
      <c r="C42" s="455">
        <v>1100</v>
      </c>
      <c r="D42" s="455">
        <v>1000</v>
      </c>
      <c r="E42" s="422">
        <v>247.37</v>
      </c>
      <c r="F42" s="424">
        <v>15</v>
      </c>
      <c r="G42" s="426">
        <f>E42*F42</f>
        <v>3710.55</v>
      </c>
      <c r="H42" s="457">
        <v>0</v>
      </c>
      <c r="I42" s="457">
        <v>0</v>
      </c>
      <c r="J42" s="430">
        <v>0</v>
      </c>
      <c r="K42" s="430">
        <v>0</v>
      </c>
      <c r="L42" s="430">
        <v>0</v>
      </c>
      <c r="M42" s="457">
        <f>G42+H42+I42+J42+K42+L42</f>
        <v>3710.55</v>
      </c>
      <c r="N42" s="464">
        <v>302.77999999999997</v>
      </c>
      <c r="O42" s="464">
        <v>0</v>
      </c>
      <c r="P42" s="449">
        <v>0</v>
      </c>
      <c r="Q42" s="449">
        <v>0</v>
      </c>
      <c r="R42" s="468">
        <v>0</v>
      </c>
      <c r="S42" s="449">
        <v>0</v>
      </c>
      <c r="T42" s="449">
        <f>N42+O42+P42+Q42+R42+S42</f>
        <v>302.77999999999997</v>
      </c>
      <c r="U42" s="430">
        <f>M42-T42</f>
        <v>3407.7700000000004</v>
      </c>
      <c r="V42" s="457">
        <v>0</v>
      </c>
      <c r="W42" s="457">
        <f>U42-V42</f>
        <v>3407.7700000000004</v>
      </c>
      <c r="X42" s="447"/>
    </row>
    <row r="43" spans="1:24" ht="65.25" customHeight="1" x14ac:dyDescent="0.5">
      <c r="A43" s="64" t="s">
        <v>63</v>
      </c>
      <c r="B43" s="467"/>
      <c r="C43" s="455"/>
      <c r="D43" s="455"/>
      <c r="E43" s="423"/>
      <c r="F43" s="425"/>
      <c r="G43" s="427"/>
      <c r="H43" s="457"/>
      <c r="I43" s="457"/>
      <c r="J43" s="431"/>
      <c r="K43" s="431"/>
      <c r="L43" s="431"/>
      <c r="M43" s="457"/>
      <c r="N43" s="464"/>
      <c r="O43" s="464"/>
      <c r="P43" s="450"/>
      <c r="Q43" s="450"/>
      <c r="R43" s="469"/>
      <c r="S43" s="450"/>
      <c r="T43" s="450"/>
      <c r="U43" s="431"/>
      <c r="V43" s="457"/>
      <c r="W43" s="457"/>
      <c r="X43" s="470"/>
    </row>
    <row r="44" spans="1:24" ht="65.25" customHeight="1" x14ac:dyDescent="0.5">
      <c r="A44" s="29" t="s">
        <v>64</v>
      </c>
      <c r="B44" s="420"/>
      <c r="C44" s="455">
        <v>1100</v>
      </c>
      <c r="D44" s="455">
        <v>1000</v>
      </c>
      <c r="E44" s="456">
        <v>166.26</v>
      </c>
      <c r="F44" s="424">
        <v>15</v>
      </c>
      <c r="G44" s="426">
        <f>E44*F44</f>
        <v>2493.8999999999996</v>
      </c>
      <c r="H44" s="457">
        <v>0</v>
      </c>
      <c r="I44" s="471">
        <v>0</v>
      </c>
      <c r="J44" s="465">
        <v>0</v>
      </c>
      <c r="K44" s="465">
        <v>0</v>
      </c>
      <c r="L44" s="465">
        <v>0</v>
      </c>
      <c r="M44" s="457">
        <f>G44+H44+I44+J44+K44+L44</f>
        <v>2493.8999999999996</v>
      </c>
      <c r="N44" s="464">
        <v>6.95</v>
      </c>
      <c r="O44" s="464">
        <v>0</v>
      </c>
      <c r="P44" s="449">
        <v>0</v>
      </c>
      <c r="Q44" s="449">
        <v>0</v>
      </c>
      <c r="R44" s="468">
        <v>0</v>
      </c>
      <c r="S44" s="449">
        <v>0</v>
      </c>
      <c r="T44" s="449">
        <f>N44+O44+P44+Q44+R44+S44</f>
        <v>6.95</v>
      </c>
      <c r="U44" s="430">
        <f>M44-T44</f>
        <v>2486.9499999999998</v>
      </c>
      <c r="V44" s="430">
        <v>225.81</v>
      </c>
      <c r="W44" s="457">
        <f>U44-V44</f>
        <v>2261.14</v>
      </c>
      <c r="X44" s="447"/>
    </row>
    <row r="45" spans="1:24" ht="65.25" customHeight="1" x14ac:dyDescent="0.5">
      <c r="A45" s="64" t="s">
        <v>65</v>
      </c>
      <c r="B45" s="467"/>
      <c r="C45" s="455"/>
      <c r="D45" s="455"/>
      <c r="E45" s="456"/>
      <c r="F45" s="425"/>
      <c r="G45" s="427"/>
      <c r="H45" s="457"/>
      <c r="I45" s="471"/>
      <c r="J45" s="466"/>
      <c r="K45" s="466"/>
      <c r="L45" s="466"/>
      <c r="M45" s="457"/>
      <c r="N45" s="464"/>
      <c r="O45" s="464"/>
      <c r="P45" s="450"/>
      <c r="Q45" s="450"/>
      <c r="R45" s="469"/>
      <c r="S45" s="450"/>
      <c r="T45" s="450"/>
      <c r="U45" s="431"/>
      <c r="V45" s="431"/>
      <c r="W45" s="457"/>
      <c r="X45" s="470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947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50422.249999999993</v>
      </c>
      <c r="N46" s="70">
        <f t="shared" si="1"/>
        <v>8415.16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8572.9421875000007</v>
      </c>
      <c r="U46" s="67">
        <f t="shared" si="1"/>
        <v>41849.307812499988</v>
      </c>
      <c r="V46" s="67">
        <f t="shared" si="1"/>
        <v>2228.6999999999998</v>
      </c>
      <c r="W46" s="67">
        <f t="shared" si="1"/>
        <v>39620.607812499991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455"/>
      <c r="C49" s="455">
        <v>1100</v>
      </c>
      <c r="D49" s="455">
        <v>1000</v>
      </c>
      <c r="E49" s="456">
        <v>217.21</v>
      </c>
      <c r="F49" s="424">
        <v>15</v>
      </c>
      <c r="G49" s="426">
        <f>E49*F49</f>
        <v>3258.15</v>
      </c>
      <c r="H49" s="459">
        <v>0</v>
      </c>
      <c r="I49" s="460">
        <v>0</v>
      </c>
      <c r="J49" s="465">
        <v>0</v>
      </c>
      <c r="K49" s="465">
        <v>0</v>
      </c>
      <c r="L49" s="465">
        <v>0</v>
      </c>
      <c r="M49" s="457">
        <f>G49+H49+I49+J49+K49+L49</f>
        <v>3258.15</v>
      </c>
      <c r="N49" s="464">
        <v>125.3</v>
      </c>
      <c r="O49" s="464">
        <v>0</v>
      </c>
      <c r="P49" s="449">
        <v>0</v>
      </c>
      <c r="Q49" s="449">
        <v>0</v>
      </c>
      <c r="R49" s="449">
        <f>G49*1%</f>
        <v>32.581499999999998</v>
      </c>
      <c r="S49" s="449">
        <v>0</v>
      </c>
      <c r="T49" s="449">
        <f>N49+O49+P49+Q49+R49+S49</f>
        <v>157.88149999999999</v>
      </c>
      <c r="U49" s="430">
        <f>M49-T49</f>
        <v>3100.2685000000001</v>
      </c>
      <c r="V49" s="457">
        <v>200</v>
      </c>
      <c r="W49" s="457">
        <f>U49-V49</f>
        <v>2900.2685000000001</v>
      </c>
      <c r="X49" s="458"/>
    </row>
    <row r="50" spans="1:24" ht="65.25" customHeight="1" x14ac:dyDescent="0.5">
      <c r="A50" s="61" t="s">
        <v>70</v>
      </c>
      <c r="B50" s="455"/>
      <c r="C50" s="455"/>
      <c r="D50" s="455"/>
      <c r="E50" s="456"/>
      <c r="F50" s="425"/>
      <c r="G50" s="427"/>
      <c r="H50" s="459"/>
      <c r="I50" s="460"/>
      <c r="J50" s="466"/>
      <c r="K50" s="466"/>
      <c r="L50" s="466"/>
      <c r="M50" s="457"/>
      <c r="N50" s="464"/>
      <c r="O50" s="464"/>
      <c r="P50" s="450"/>
      <c r="Q50" s="450"/>
      <c r="R50" s="450"/>
      <c r="S50" s="450"/>
      <c r="T50" s="450"/>
      <c r="U50" s="431"/>
      <c r="V50" s="457"/>
      <c r="W50" s="457"/>
      <c r="X50" s="458"/>
    </row>
    <row r="51" spans="1:24" ht="65.25" customHeight="1" x14ac:dyDescent="0.5">
      <c r="A51" s="29" t="s">
        <v>71</v>
      </c>
      <c r="B51" s="420"/>
      <c r="C51" s="455">
        <v>1100</v>
      </c>
      <c r="D51" s="455">
        <v>1000</v>
      </c>
      <c r="E51" s="456">
        <v>217.21</v>
      </c>
      <c r="F51" s="424">
        <v>15</v>
      </c>
      <c r="G51" s="426">
        <f>E51*F51</f>
        <v>3258.15</v>
      </c>
      <c r="H51" s="457">
        <v>0</v>
      </c>
      <c r="I51" s="460">
        <v>733</v>
      </c>
      <c r="J51" s="465">
        <v>0</v>
      </c>
      <c r="K51" s="465">
        <v>0</v>
      </c>
      <c r="L51" s="465">
        <v>0</v>
      </c>
      <c r="M51" s="457">
        <f>G51+H51+I51+J51+K51+L51</f>
        <v>3991.15</v>
      </c>
      <c r="N51" s="464">
        <v>182.91</v>
      </c>
      <c r="O51" s="449">
        <f>G51*1.1875%</f>
        <v>38.690531249999999</v>
      </c>
      <c r="P51" s="449">
        <v>0</v>
      </c>
      <c r="Q51" s="449">
        <v>0</v>
      </c>
      <c r="R51" s="449">
        <f>G51*1%</f>
        <v>32.581499999999998</v>
      </c>
      <c r="S51" s="449">
        <f>H51*1%</f>
        <v>0</v>
      </c>
      <c r="T51" s="449">
        <f>N51+O51+P51+Q51+R51+S51</f>
        <v>254.18203124999999</v>
      </c>
      <c r="U51" s="430">
        <f>M51-T51</f>
        <v>3736.9679687500002</v>
      </c>
      <c r="V51" s="457">
        <v>0</v>
      </c>
      <c r="W51" s="457">
        <f>U51-V51</f>
        <v>3736.9679687500002</v>
      </c>
      <c r="X51" s="447"/>
    </row>
    <row r="52" spans="1:24" ht="65.25" customHeight="1" x14ac:dyDescent="0.5">
      <c r="A52" s="45" t="s">
        <v>72</v>
      </c>
      <c r="B52" s="421"/>
      <c r="C52" s="455"/>
      <c r="D52" s="455"/>
      <c r="E52" s="456"/>
      <c r="F52" s="425"/>
      <c r="G52" s="427"/>
      <c r="H52" s="457"/>
      <c r="I52" s="460"/>
      <c r="J52" s="466"/>
      <c r="K52" s="466"/>
      <c r="L52" s="466"/>
      <c r="M52" s="457"/>
      <c r="N52" s="464"/>
      <c r="O52" s="450"/>
      <c r="P52" s="450"/>
      <c r="Q52" s="450"/>
      <c r="R52" s="450"/>
      <c r="S52" s="450"/>
      <c r="T52" s="450"/>
      <c r="U52" s="431"/>
      <c r="V52" s="457"/>
      <c r="W52" s="457"/>
      <c r="X52" s="448"/>
    </row>
    <row r="53" spans="1:24" ht="65.25" hidden="1" customHeight="1" x14ac:dyDescent="0.5">
      <c r="A53" s="29"/>
      <c r="B53" s="420"/>
      <c r="C53" s="455"/>
      <c r="D53" s="455"/>
      <c r="E53" s="472">
        <v>0</v>
      </c>
      <c r="F53" s="424">
        <v>0</v>
      </c>
      <c r="G53" s="426">
        <f>E53*F53</f>
        <v>0</v>
      </c>
      <c r="H53" s="457">
        <v>0</v>
      </c>
      <c r="I53" s="471">
        <v>0</v>
      </c>
      <c r="J53" s="465">
        <v>0</v>
      </c>
      <c r="K53" s="465">
        <v>0</v>
      </c>
      <c r="L53" s="465">
        <v>0</v>
      </c>
      <c r="M53" s="457">
        <f>G53+H53+I53+J53+K53+L53</f>
        <v>0</v>
      </c>
      <c r="N53" s="464">
        <v>0</v>
      </c>
      <c r="O53" s="449"/>
      <c r="P53" s="449">
        <v>0</v>
      </c>
      <c r="Q53" s="449">
        <v>0</v>
      </c>
      <c r="R53" s="449"/>
      <c r="S53" s="449">
        <f>H53*1%</f>
        <v>0</v>
      </c>
      <c r="T53" s="449">
        <f>N53+O53+P53+Q53+R53+S53</f>
        <v>0</v>
      </c>
      <c r="U53" s="430">
        <f>M53-T53</f>
        <v>0</v>
      </c>
      <c r="V53" s="457"/>
      <c r="W53" s="457">
        <f>U53-V53</f>
        <v>0</v>
      </c>
      <c r="X53" s="447"/>
    </row>
    <row r="54" spans="1:24" ht="65.25" hidden="1" customHeight="1" x14ac:dyDescent="0.5">
      <c r="A54" s="31"/>
      <c r="B54" s="421"/>
      <c r="C54" s="455"/>
      <c r="D54" s="455"/>
      <c r="E54" s="472"/>
      <c r="F54" s="425"/>
      <c r="G54" s="427"/>
      <c r="H54" s="457"/>
      <c r="I54" s="471"/>
      <c r="J54" s="466"/>
      <c r="K54" s="466"/>
      <c r="L54" s="466"/>
      <c r="M54" s="457"/>
      <c r="N54" s="464"/>
      <c r="O54" s="450"/>
      <c r="P54" s="450"/>
      <c r="Q54" s="450"/>
      <c r="R54" s="450"/>
      <c r="S54" s="450"/>
      <c r="T54" s="450"/>
      <c r="U54" s="431"/>
      <c r="V54" s="457"/>
      <c r="W54" s="457"/>
      <c r="X54" s="448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733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7249.3</v>
      </c>
      <c r="N55" s="70">
        <f t="shared" si="2"/>
        <v>308.20999999999998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412.06353124999998</v>
      </c>
      <c r="U55" s="67">
        <f t="shared" si="2"/>
        <v>6837.2364687500003</v>
      </c>
      <c r="V55" s="67">
        <f t="shared" si="2"/>
        <v>200</v>
      </c>
      <c r="W55" s="67">
        <f t="shared" si="2"/>
        <v>6637.2364687500003</v>
      </c>
      <c r="X55" s="65"/>
    </row>
    <row r="56" spans="1:24" s="4" customFormat="1" ht="65.25" customHeight="1" thickBot="1" x14ac:dyDescent="0.55000000000000004">
      <c r="A56" s="432" t="s">
        <v>0</v>
      </c>
      <c r="B56" s="434" t="s">
        <v>1</v>
      </c>
      <c r="C56" s="437" t="s">
        <v>2</v>
      </c>
      <c r="D56" s="438"/>
      <c r="E56" s="438"/>
      <c r="F56" s="438"/>
      <c r="G56" s="438"/>
      <c r="H56" s="438"/>
      <c r="I56" s="438"/>
      <c r="J56" s="438"/>
      <c r="K56" s="438"/>
      <c r="L56" s="438"/>
      <c r="M56" s="439"/>
      <c r="N56" s="437" t="s">
        <v>3</v>
      </c>
      <c r="O56" s="438"/>
      <c r="P56" s="438"/>
      <c r="Q56" s="438"/>
      <c r="R56" s="438"/>
      <c r="S56" s="438"/>
      <c r="T56" s="439"/>
      <c r="U56" s="1"/>
      <c r="V56" s="2"/>
      <c r="W56" s="3"/>
      <c r="X56" s="440" t="s">
        <v>4</v>
      </c>
    </row>
    <row r="57" spans="1:24" s="4" customFormat="1" ht="65.25" customHeight="1" x14ac:dyDescent="0.45">
      <c r="A57" s="433"/>
      <c r="B57" s="435"/>
      <c r="C57" s="441" t="s">
        <v>5</v>
      </c>
      <c r="D57" s="441" t="s">
        <v>6</v>
      </c>
      <c r="E57" s="5" t="s">
        <v>7</v>
      </c>
      <c r="F57" s="6" t="s">
        <v>8</v>
      </c>
      <c r="G57" s="443" t="s">
        <v>9</v>
      </c>
      <c r="H57" s="445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34" t="s">
        <v>15</v>
      </c>
      <c r="N57" s="9" t="s">
        <v>16</v>
      </c>
      <c r="O57" s="416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418" t="s">
        <v>15</v>
      </c>
      <c r="U57" s="11" t="s">
        <v>15</v>
      </c>
      <c r="V57" s="12" t="s">
        <v>23</v>
      </c>
      <c r="W57" s="11" t="s">
        <v>24</v>
      </c>
      <c r="X57" s="440"/>
    </row>
    <row r="58" spans="1:24" s="4" customFormat="1" ht="65.25" customHeight="1" thickBot="1" x14ac:dyDescent="0.5">
      <c r="A58" s="13" t="s">
        <v>25</v>
      </c>
      <c r="B58" s="436"/>
      <c r="C58" s="442"/>
      <c r="D58" s="442"/>
      <c r="E58" s="14" t="s">
        <v>26</v>
      </c>
      <c r="F58" s="15" t="s">
        <v>27</v>
      </c>
      <c r="G58" s="444"/>
      <c r="H58" s="446"/>
      <c r="I58" s="16" t="s">
        <v>28</v>
      </c>
      <c r="J58" s="17" t="s">
        <v>29</v>
      </c>
      <c r="K58" s="18" t="s">
        <v>30</v>
      </c>
      <c r="L58" s="16" t="s">
        <v>31</v>
      </c>
      <c r="M58" s="436"/>
      <c r="N58" s="19">
        <v>1</v>
      </c>
      <c r="O58" s="417"/>
      <c r="P58" s="20" t="s">
        <v>12</v>
      </c>
      <c r="Q58" s="21" t="s">
        <v>32</v>
      </c>
      <c r="R58" s="21" t="s">
        <v>33</v>
      </c>
      <c r="S58" s="21" t="s">
        <v>34</v>
      </c>
      <c r="T58" s="419"/>
      <c r="U58" s="22" t="s">
        <v>35</v>
      </c>
      <c r="V58" s="23" t="s">
        <v>36</v>
      </c>
      <c r="W58" s="22" t="s">
        <v>37</v>
      </c>
      <c r="X58" s="440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420"/>
      <c r="C60" s="420">
        <v>1100</v>
      </c>
      <c r="D60" s="420">
        <v>1000</v>
      </c>
      <c r="E60" s="422">
        <v>678.02</v>
      </c>
      <c r="F60" s="424">
        <v>15</v>
      </c>
      <c r="G60" s="426">
        <f>E60*F60</f>
        <v>10170.299999999999</v>
      </c>
      <c r="H60" s="430">
        <v>0</v>
      </c>
      <c r="I60" s="473">
        <v>0</v>
      </c>
      <c r="J60" s="473">
        <v>0</v>
      </c>
      <c r="K60" s="473">
        <v>0</v>
      </c>
      <c r="L60" s="473">
        <v>0</v>
      </c>
      <c r="M60" s="457">
        <f>G60+H60+I60+J60+K60+L60</f>
        <v>10170.299999999999</v>
      </c>
      <c r="N60" s="449">
        <v>1625.19</v>
      </c>
      <c r="O60" s="449">
        <v>0</v>
      </c>
      <c r="P60" s="449">
        <v>0</v>
      </c>
      <c r="Q60" s="449">
        <v>0</v>
      </c>
      <c r="R60" s="449">
        <v>0</v>
      </c>
      <c r="S60" s="449">
        <v>0</v>
      </c>
      <c r="T60" s="449">
        <f>N60+O60+P60+Q60+R60+S60</f>
        <v>1625.19</v>
      </c>
      <c r="U60" s="430">
        <f>M60-T60</f>
        <v>8545.1099999999988</v>
      </c>
      <c r="V60" s="430">
        <v>508.52</v>
      </c>
      <c r="W60" s="457">
        <f>U60-V60</f>
        <v>8036.5899999999983</v>
      </c>
      <c r="X60" s="447"/>
    </row>
    <row r="61" spans="1:24" ht="65.25" customHeight="1" x14ac:dyDescent="0.5">
      <c r="A61" s="32" t="s">
        <v>75</v>
      </c>
      <c r="B61" s="421"/>
      <c r="C61" s="421"/>
      <c r="D61" s="421"/>
      <c r="E61" s="423"/>
      <c r="F61" s="425"/>
      <c r="G61" s="427"/>
      <c r="H61" s="431"/>
      <c r="I61" s="474"/>
      <c r="J61" s="474"/>
      <c r="K61" s="474"/>
      <c r="L61" s="474"/>
      <c r="M61" s="457"/>
      <c r="N61" s="450"/>
      <c r="O61" s="450"/>
      <c r="P61" s="450"/>
      <c r="Q61" s="450"/>
      <c r="R61" s="450"/>
      <c r="S61" s="450"/>
      <c r="T61" s="450"/>
      <c r="U61" s="431"/>
      <c r="V61" s="431"/>
      <c r="W61" s="457"/>
      <c r="X61" s="448"/>
    </row>
    <row r="62" spans="1:24" ht="65.25" customHeight="1" x14ac:dyDescent="0.5">
      <c r="A62" s="29" t="s">
        <v>76</v>
      </c>
      <c r="B62" s="420"/>
      <c r="C62" s="420">
        <v>1100</v>
      </c>
      <c r="D62" s="420">
        <v>1000</v>
      </c>
      <c r="E62" s="475"/>
      <c r="F62" s="424"/>
      <c r="G62" s="426">
        <f>E62*F62</f>
        <v>0</v>
      </c>
      <c r="H62" s="476">
        <v>0</v>
      </c>
      <c r="I62" s="477">
        <v>0</v>
      </c>
      <c r="J62" s="477"/>
      <c r="K62" s="477">
        <v>0</v>
      </c>
      <c r="L62" s="477">
        <v>0</v>
      </c>
      <c r="M62" s="457">
        <f>G62+H62+I62+J62+K62+L62</f>
        <v>0</v>
      </c>
      <c r="N62" s="478"/>
      <c r="O62" s="449">
        <v>0</v>
      </c>
      <c r="P62" s="449"/>
      <c r="Q62" s="449">
        <v>0</v>
      </c>
      <c r="R62" s="449">
        <f>G62*1%</f>
        <v>0</v>
      </c>
      <c r="S62" s="449">
        <v>0</v>
      </c>
      <c r="T62" s="449">
        <f>N62+O62+P62+Q62+R62+S62</f>
        <v>0</v>
      </c>
      <c r="U62" s="430">
        <f>M62-T62</f>
        <v>0</v>
      </c>
      <c r="V62" s="476">
        <v>0</v>
      </c>
      <c r="W62" s="457">
        <f>U62-V62</f>
        <v>0</v>
      </c>
      <c r="X62" s="447"/>
    </row>
    <row r="63" spans="1:24" ht="65.25" customHeight="1" x14ac:dyDescent="0.5">
      <c r="A63" s="79"/>
      <c r="B63" s="467"/>
      <c r="C63" s="467"/>
      <c r="D63" s="467"/>
      <c r="E63" s="423"/>
      <c r="F63" s="425"/>
      <c r="G63" s="427"/>
      <c r="H63" s="431"/>
      <c r="I63" s="474"/>
      <c r="J63" s="474"/>
      <c r="K63" s="474"/>
      <c r="L63" s="474"/>
      <c r="M63" s="457"/>
      <c r="N63" s="450"/>
      <c r="O63" s="450"/>
      <c r="P63" s="450"/>
      <c r="Q63" s="450"/>
      <c r="R63" s="450"/>
      <c r="S63" s="450"/>
      <c r="T63" s="450"/>
      <c r="U63" s="431"/>
      <c r="V63" s="431"/>
      <c r="W63" s="457"/>
      <c r="X63" s="470"/>
    </row>
    <row r="64" spans="1:24" ht="66.75" customHeight="1" x14ac:dyDescent="0.5">
      <c r="A64" s="29" t="s">
        <v>77</v>
      </c>
      <c r="B64" s="420"/>
      <c r="C64" s="420">
        <v>1100</v>
      </c>
      <c r="D64" s="420">
        <v>1000</v>
      </c>
      <c r="E64" s="475">
        <v>454.27</v>
      </c>
      <c r="F64" s="424">
        <v>15</v>
      </c>
      <c r="G64" s="426">
        <f>E64*F64</f>
        <v>6814.0499999999993</v>
      </c>
      <c r="H64" s="476">
        <v>0</v>
      </c>
      <c r="I64" s="477">
        <v>0</v>
      </c>
      <c r="J64" s="477">
        <v>0</v>
      </c>
      <c r="K64" s="477">
        <v>0</v>
      </c>
      <c r="L64" s="477">
        <v>0</v>
      </c>
      <c r="M64" s="457">
        <f>G64+H64+I64+J64+K64+L64</f>
        <v>6814.0499999999993</v>
      </c>
      <c r="N64" s="478">
        <v>908.29</v>
      </c>
      <c r="O64" s="449">
        <v>0</v>
      </c>
      <c r="P64" s="449"/>
      <c r="Q64" s="449">
        <v>0</v>
      </c>
      <c r="R64" s="449">
        <v>0</v>
      </c>
      <c r="S64" s="449">
        <f>H64*0.8%/2</f>
        <v>0</v>
      </c>
      <c r="T64" s="449">
        <f>N64+O64+P64+Q64+R64+S64</f>
        <v>908.29</v>
      </c>
      <c r="U64" s="430">
        <f>M64-T64</f>
        <v>5905.7599999999993</v>
      </c>
      <c r="V64" s="430">
        <v>197.2</v>
      </c>
      <c r="W64" s="457">
        <f>U64-V64</f>
        <v>5708.5599999999995</v>
      </c>
      <c r="X64" s="447"/>
    </row>
    <row r="65" spans="1:24" ht="65.25" customHeight="1" x14ac:dyDescent="0.5">
      <c r="A65" s="33" t="s">
        <v>78</v>
      </c>
      <c r="B65" s="467"/>
      <c r="C65" s="421"/>
      <c r="D65" s="421"/>
      <c r="E65" s="423"/>
      <c r="F65" s="425"/>
      <c r="G65" s="427"/>
      <c r="H65" s="431"/>
      <c r="I65" s="474"/>
      <c r="J65" s="474"/>
      <c r="K65" s="474"/>
      <c r="L65" s="474"/>
      <c r="M65" s="457"/>
      <c r="N65" s="450"/>
      <c r="O65" s="450"/>
      <c r="P65" s="450"/>
      <c r="Q65" s="450"/>
      <c r="R65" s="450"/>
      <c r="S65" s="450"/>
      <c r="T65" s="450"/>
      <c r="U65" s="431"/>
      <c r="V65" s="431"/>
      <c r="W65" s="457"/>
      <c r="X65" s="470"/>
    </row>
    <row r="66" spans="1:24" ht="66.75" hidden="1" customHeight="1" x14ac:dyDescent="0.5">
      <c r="A66" s="29"/>
      <c r="B66" s="420"/>
      <c r="C66" s="420">
        <v>1100</v>
      </c>
      <c r="D66" s="420">
        <v>1000</v>
      </c>
      <c r="E66" s="475">
        <v>0</v>
      </c>
      <c r="F66" s="424"/>
      <c r="G66" s="426">
        <f>E66*F66</f>
        <v>0</v>
      </c>
      <c r="H66" s="476">
        <v>0</v>
      </c>
      <c r="I66" s="477">
        <v>0</v>
      </c>
      <c r="J66" s="477">
        <v>0</v>
      </c>
      <c r="K66" s="477">
        <v>0</v>
      </c>
      <c r="L66" s="477">
        <v>0</v>
      </c>
      <c r="M66" s="457">
        <f>G66+H66+I66+J66+K66+L66</f>
        <v>0</v>
      </c>
      <c r="N66" s="478">
        <v>0</v>
      </c>
      <c r="O66" s="449">
        <f>G66*1.187%</f>
        <v>0</v>
      </c>
      <c r="P66" s="449">
        <v>0</v>
      </c>
      <c r="Q66" s="449">
        <f>F66*0.8%/2</f>
        <v>0</v>
      </c>
      <c r="R66" s="449">
        <f>G66*0.8%/2</f>
        <v>0</v>
      </c>
      <c r="S66" s="449">
        <f>H66*0.8%/2</f>
        <v>0</v>
      </c>
      <c r="T66" s="449">
        <f>N66+O66+P66+Q66+R66+S66</f>
        <v>0</v>
      </c>
      <c r="U66" s="430">
        <f>M66-T66</f>
        <v>0</v>
      </c>
      <c r="V66" s="476">
        <v>0</v>
      </c>
      <c r="W66" s="457">
        <f>U66-V66</f>
        <v>0</v>
      </c>
      <c r="X66" s="447"/>
    </row>
    <row r="67" spans="1:24" ht="65.25" hidden="1" customHeight="1" x14ac:dyDescent="0.5">
      <c r="A67" s="80"/>
      <c r="B67" s="467"/>
      <c r="C67" s="421"/>
      <c r="D67" s="421"/>
      <c r="E67" s="423"/>
      <c r="F67" s="425"/>
      <c r="G67" s="427"/>
      <c r="H67" s="431"/>
      <c r="I67" s="474"/>
      <c r="J67" s="474"/>
      <c r="K67" s="474"/>
      <c r="L67" s="474"/>
      <c r="M67" s="457"/>
      <c r="N67" s="450"/>
      <c r="O67" s="450"/>
      <c r="P67" s="450"/>
      <c r="Q67" s="450"/>
      <c r="R67" s="450"/>
      <c r="S67" s="450"/>
      <c r="T67" s="450"/>
      <c r="U67" s="431"/>
      <c r="V67" s="431"/>
      <c r="W67" s="457"/>
      <c r="X67" s="470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705.72</v>
      </c>
      <c r="W68" s="67">
        <f t="shared" si="3"/>
        <v>13745.149999999998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67"/>
      <c r="C70" s="467">
        <v>1100</v>
      </c>
      <c r="D70" s="467">
        <v>1000</v>
      </c>
      <c r="E70" s="475">
        <v>252.37</v>
      </c>
      <c r="F70" s="424">
        <v>15</v>
      </c>
      <c r="G70" s="426">
        <f>E70*F70</f>
        <v>3785.55</v>
      </c>
      <c r="H70" s="476">
        <v>0</v>
      </c>
      <c r="I70" s="476">
        <v>0</v>
      </c>
      <c r="J70" s="430">
        <v>0</v>
      </c>
      <c r="K70" s="430">
        <v>0</v>
      </c>
      <c r="L70" s="430">
        <v>0</v>
      </c>
      <c r="M70" s="457">
        <f>G70+H70+I70+J70+K70+L70</f>
        <v>3785.55</v>
      </c>
      <c r="N70" s="478">
        <v>314.77999999999997</v>
      </c>
      <c r="O70" s="478">
        <v>0</v>
      </c>
      <c r="P70" s="449">
        <v>0</v>
      </c>
      <c r="Q70" s="449">
        <v>0</v>
      </c>
      <c r="R70" s="449">
        <v>0</v>
      </c>
      <c r="S70" s="449">
        <v>0</v>
      </c>
      <c r="T70" s="449">
        <f>N70+O70+P70+Q70+R70+S70</f>
        <v>314.77999999999997</v>
      </c>
      <c r="U70" s="430">
        <f>M70-T70</f>
        <v>3470.7700000000004</v>
      </c>
      <c r="V70" s="430">
        <v>113.57</v>
      </c>
      <c r="W70" s="457">
        <f>U70-V70</f>
        <v>3357.2000000000003</v>
      </c>
      <c r="X70" s="470"/>
    </row>
    <row r="71" spans="1:24" ht="65.25" customHeight="1" x14ac:dyDescent="0.5">
      <c r="A71" s="32" t="s">
        <v>81</v>
      </c>
      <c r="B71" s="421"/>
      <c r="C71" s="421"/>
      <c r="D71" s="421"/>
      <c r="E71" s="423"/>
      <c r="F71" s="425"/>
      <c r="G71" s="427"/>
      <c r="H71" s="431"/>
      <c r="I71" s="431"/>
      <c r="J71" s="431"/>
      <c r="K71" s="431"/>
      <c r="L71" s="431"/>
      <c r="M71" s="457"/>
      <c r="N71" s="450"/>
      <c r="O71" s="450"/>
      <c r="P71" s="450"/>
      <c r="Q71" s="450"/>
      <c r="R71" s="450"/>
      <c r="S71" s="450"/>
      <c r="T71" s="450"/>
      <c r="U71" s="431"/>
      <c r="V71" s="431"/>
      <c r="W71" s="457"/>
      <c r="X71" s="448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113.57</v>
      </c>
      <c r="W72" s="67">
        <f t="shared" si="4"/>
        <v>3357.2000000000003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420"/>
      <c r="C74" s="420">
        <v>1100</v>
      </c>
      <c r="D74" s="420">
        <v>1000</v>
      </c>
      <c r="E74" s="422">
        <v>291.98</v>
      </c>
      <c r="F74" s="424">
        <v>15</v>
      </c>
      <c r="G74" s="426">
        <f>E74*F74</f>
        <v>4379.7000000000007</v>
      </c>
      <c r="H74" s="430">
        <v>0</v>
      </c>
      <c r="I74" s="465">
        <v>0</v>
      </c>
      <c r="J74" s="465">
        <v>0</v>
      </c>
      <c r="K74" s="465">
        <v>0</v>
      </c>
      <c r="L74" s="465">
        <v>0</v>
      </c>
      <c r="M74" s="457">
        <f>G74+H74+I74+J74+K74+L74</f>
        <v>4379.7000000000007</v>
      </c>
      <c r="N74" s="449">
        <v>412.35</v>
      </c>
      <c r="O74" s="449">
        <v>0</v>
      </c>
      <c r="P74" s="449">
        <v>0</v>
      </c>
      <c r="Q74" s="449">
        <v>0</v>
      </c>
      <c r="R74" s="449">
        <v>0</v>
      </c>
      <c r="S74" s="449">
        <v>0</v>
      </c>
      <c r="T74" s="449">
        <f>N74+O74+P74+Q74+R74+S74</f>
        <v>412.35</v>
      </c>
      <c r="U74" s="430">
        <f>M74-T74</f>
        <v>3967.3500000000008</v>
      </c>
      <c r="V74" s="430">
        <v>175.19</v>
      </c>
      <c r="W74" s="457">
        <f>U74-V74</f>
        <v>3792.1600000000008</v>
      </c>
      <c r="X74" s="447"/>
    </row>
    <row r="75" spans="1:24" ht="65.25" customHeight="1" x14ac:dyDescent="0.5">
      <c r="A75" s="31" t="s">
        <v>84</v>
      </c>
      <c r="B75" s="421"/>
      <c r="C75" s="421"/>
      <c r="D75" s="421"/>
      <c r="E75" s="423"/>
      <c r="F75" s="425"/>
      <c r="G75" s="427"/>
      <c r="H75" s="431"/>
      <c r="I75" s="466"/>
      <c r="J75" s="466"/>
      <c r="K75" s="466"/>
      <c r="L75" s="466"/>
      <c r="M75" s="457"/>
      <c r="N75" s="450"/>
      <c r="O75" s="450"/>
      <c r="P75" s="450"/>
      <c r="Q75" s="450"/>
      <c r="R75" s="450"/>
      <c r="S75" s="450"/>
      <c r="T75" s="450"/>
      <c r="U75" s="431"/>
      <c r="V75" s="431"/>
      <c r="W75" s="457"/>
      <c r="X75" s="448"/>
    </row>
    <row r="76" spans="1:24" ht="65.25" hidden="1" customHeight="1" x14ac:dyDescent="0.5">
      <c r="A76" s="29" t="s">
        <v>85</v>
      </c>
      <c r="B76" s="420"/>
      <c r="C76" s="420"/>
      <c r="D76" s="420"/>
      <c r="E76" s="422"/>
      <c r="F76" s="424"/>
      <c r="G76" s="426">
        <f>E76*F76</f>
        <v>0</v>
      </c>
      <c r="H76" s="428">
        <v>0</v>
      </c>
      <c r="I76" s="473">
        <v>0</v>
      </c>
      <c r="J76" s="465">
        <v>0</v>
      </c>
      <c r="K76" s="465">
        <v>0</v>
      </c>
      <c r="L76" s="465">
        <v>0</v>
      </c>
      <c r="M76" s="457">
        <f>G76+H76+I76+J76+K76+L76</f>
        <v>0</v>
      </c>
      <c r="N76" s="468">
        <v>0</v>
      </c>
      <c r="O76" s="449">
        <v>0</v>
      </c>
      <c r="P76" s="449">
        <v>0</v>
      </c>
      <c r="Q76" s="449">
        <v>0</v>
      </c>
      <c r="R76" s="449">
        <v>0</v>
      </c>
      <c r="S76" s="449">
        <v>0</v>
      </c>
      <c r="T76" s="449">
        <f>N76+O76+P76+Q76+R76+S76</f>
        <v>0</v>
      </c>
      <c r="U76" s="430">
        <f>M76-T76</f>
        <v>0</v>
      </c>
      <c r="V76" s="430">
        <v>0</v>
      </c>
      <c r="W76" s="457">
        <f>U76-V76</f>
        <v>0</v>
      </c>
      <c r="X76" s="447"/>
    </row>
    <row r="77" spans="1:24" ht="65.25" hidden="1" customHeight="1" x14ac:dyDescent="0.5">
      <c r="A77" s="63"/>
      <c r="B77" s="421"/>
      <c r="C77" s="421"/>
      <c r="D77" s="421"/>
      <c r="E77" s="423"/>
      <c r="F77" s="425"/>
      <c r="G77" s="427"/>
      <c r="H77" s="429"/>
      <c r="I77" s="474"/>
      <c r="J77" s="466"/>
      <c r="K77" s="466"/>
      <c r="L77" s="466"/>
      <c r="M77" s="457"/>
      <c r="N77" s="469"/>
      <c r="O77" s="450"/>
      <c r="P77" s="450"/>
      <c r="Q77" s="450"/>
      <c r="R77" s="450"/>
      <c r="S77" s="450"/>
      <c r="T77" s="450"/>
      <c r="U77" s="431"/>
      <c r="V77" s="431"/>
      <c r="W77" s="457"/>
      <c r="X77" s="448"/>
    </row>
    <row r="78" spans="1:24" ht="65.25" hidden="1" customHeight="1" x14ac:dyDescent="0.5">
      <c r="A78" s="29" t="s">
        <v>86</v>
      </c>
      <c r="B78" s="420"/>
      <c r="C78" s="420"/>
      <c r="D78" s="420"/>
      <c r="E78" s="422"/>
      <c r="F78" s="424"/>
      <c r="G78" s="426">
        <f>E78*F78</f>
        <v>0</v>
      </c>
      <c r="H78" s="430">
        <v>0</v>
      </c>
      <c r="I78" s="465">
        <v>0</v>
      </c>
      <c r="J78" s="465">
        <v>0</v>
      </c>
      <c r="K78" s="465">
        <v>0</v>
      </c>
      <c r="L78" s="465">
        <v>0</v>
      </c>
      <c r="M78" s="457">
        <f>G78+H78+I78+J78+K78+L78</f>
        <v>0</v>
      </c>
      <c r="N78" s="449"/>
      <c r="O78" s="449"/>
      <c r="P78" s="449">
        <v>0</v>
      </c>
      <c r="Q78" s="449">
        <v>0</v>
      </c>
      <c r="R78" s="449"/>
      <c r="S78" s="449">
        <f>H78*1%</f>
        <v>0</v>
      </c>
      <c r="T78" s="449">
        <f>N78+O78+P78+Q78+R78+S78</f>
        <v>0</v>
      </c>
      <c r="U78" s="430">
        <f>M78-T78</f>
        <v>0</v>
      </c>
      <c r="V78" s="430">
        <v>0</v>
      </c>
      <c r="W78" s="457">
        <f>U78-V78</f>
        <v>0</v>
      </c>
      <c r="X78" s="447"/>
    </row>
    <row r="79" spans="1:24" ht="65.25" hidden="1" customHeight="1" x14ac:dyDescent="0.5">
      <c r="A79" s="88"/>
      <c r="B79" s="467"/>
      <c r="C79" s="421"/>
      <c r="D79" s="421"/>
      <c r="E79" s="423"/>
      <c r="F79" s="425"/>
      <c r="G79" s="427"/>
      <c r="H79" s="431"/>
      <c r="I79" s="466"/>
      <c r="J79" s="466"/>
      <c r="K79" s="466"/>
      <c r="L79" s="466"/>
      <c r="M79" s="457"/>
      <c r="N79" s="450"/>
      <c r="O79" s="450"/>
      <c r="P79" s="450"/>
      <c r="Q79" s="450"/>
      <c r="R79" s="450"/>
      <c r="S79" s="450"/>
      <c r="T79" s="450"/>
      <c r="U79" s="431"/>
      <c r="V79" s="431"/>
      <c r="W79" s="457"/>
      <c r="X79" s="470"/>
    </row>
    <row r="80" spans="1:24" ht="65.25" customHeight="1" x14ac:dyDescent="0.5">
      <c r="A80" s="29" t="s">
        <v>87</v>
      </c>
      <c r="B80" s="420"/>
      <c r="C80" s="420">
        <v>1100</v>
      </c>
      <c r="D80" s="420">
        <v>1000</v>
      </c>
      <c r="E80" s="422">
        <v>248.28</v>
      </c>
      <c r="F80" s="424">
        <v>15</v>
      </c>
      <c r="G80" s="426">
        <f>E80*F80</f>
        <v>3724.2</v>
      </c>
      <c r="H80" s="430">
        <v>0</v>
      </c>
      <c r="I80" s="465">
        <v>0</v>
      </c>
      <c r="J80" s="465">
        <v>0</v>
      </c>
      <c r="K80" s="465">
        <v>0</v>
      </c>
      <c r="L80" s="465">
        <v>0</v>
      </c>
      <c r="M80" s="457">
        <f>G80+H80+I80+J80+K80+L80</f>
        <v>3724.2</v>
      </c>
      <c r="N80" s="449">
        <v>304.95999999999998</v>
      </c>
      <c r="O80" s="449">
        <f>G80*1.1875%</f>
        <v>44.224874999999997</v>
      </c>
      <c r="P80" s="449">
        <v>0</v>
      </c>
      <c r="Q80" s="449">
        <v>0</v>
      </c>
      <c r="R80" s="468">
        <f>G80*1%</f>
        <v>37.241999999999997</v>
      </c>
      <c r="S80" s="449">
        <v>0</v>
      </c>
      <c r="T80" s="449">
        <f>N80+O80+P80+Q80+R80+S80</f>
        <v>386.426875</v>
      </c>
      <c r="U80" s="430">
        <f>M80-T80</f>
        <v>3337.7731249999997</v>
      </c>
      <c r="V80" s="430">
        <v>0</v>
      </c>
      <c r="W80" s="457">
        <f>U80-V80</f>
        <v>3337.7731249999997</v>
      </c>
      <c r="X80" s="447"/>
    </row>
    <row r="81" spans="1:24" ht="65.25" customHeight="1" x14ac:dyDescent="0.5">
      <c r="A81" s="64" t="s">
        <v>88</v>
      </c>
      <c r="B81" s="467"/>
      <c r="C81" s="421"/>
      <c r="D81" s="421"/>
      <c r="E81" s="423"/>
      <c r="F81" s="425"/>
      <c r="G81" s="427"/>
      <c r="H81" s="431"/>
      <c r="I81" s="466"/>
      <c r="J81" s="466"/>
      <c r="K81" s="466"/>
      <c r="L81" s="466"/>
      <c r="M81" s="457"/>
      <c r="N81" s="450"/>
      <c r="O81" s="450"/>
      <c r="P81" s="450"/>
      <c r="Q81" s="450"/>
      <c r="R81" s="469"/>
      <c r="S81" s="450"/>
      <c r="T81" s="450"/>
      <c r="U81" s="431"/>
      <c r="V81" s="431"/>
      <c r="W81" s="457"/>
      <c r="X81" s="470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432" t="s">
        <v>0</v>
      </c>
      <c r="B84" s="434" t="s">
        <v>1</v>
      </c>
      <c r="C84" s="437" t="s">
        <v>2</v>
      </c>
      <c r="D84" s="438"/>
      <c r="E84" s="438"/>
      <c r="F84" s="438"/>
      <c r="G84" s="438"/>
      <c r="H84" s="438"/>
      <c r="I84" s="438"/>
      <c r="J84" s="438"/>
      <c r="K84" s="438"/>
      <c r="L84" s="438"/>
      <c r="M84" s="439"/>
      <c r="N84" s="437" t="s">
        <v>3</v>
      </c>
      <c r="O84" s="438"/>
      <c r="P84" s="438"/>
      <c r="Q84" s="438"/>
      <c r="R84" s="438"/>
      <c r="S84" s="438"/>
      <c r="T84" s="439"/>
      <c r="U84" s="1"/>
      <c r="V84" s="2"/>
      <c r="W84" s="3"/>
      <c r="X84" s="440" t="s">
        <v>4</v>
      </c>
    </row>
    <row r="85" spans="1:24" ht="65.25" customHeight="1" x14ac:dyDescent="0.45">
      <c r="A85" s="433"/>
      <c r="B85" s="435"/>
      <c r="C85" s="441" t="s">
        <v>5</v>
      </c>
      <c r="D85" s="441" t="s">
        <v>6</v>
      </c>
      <c r="E85" s="5" t="s">
        <v>7</v>
      </c>
      <c r="F85" s="6" t="s">
        <v>8</v>
      </c>
      <c r="G85" s="443" t="s">
        <v>9</v>
      </c>
      <c r="H85" s="445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34" t="s">
        <v>15</v>
      </c>
      <c r="N85" s="9" t="s">
        <v>16</v>
      </c>
      <c r="O85" s="416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418" t="s">
        <v>15</v>
      </c>
      <c r="U85" s="11" t="s">
        <v>15</v>
      </c>
      <c r="V85" s="12" t="s">
        <v>23</v>
      </c>
      <c r="W85" s="11" t="s">
        <v>24</v>
      </c>
      <c r="X85" s="440"/>
    </row>
    <row r="86" spans="1:24" ht="65.25" customHeight="1" thickBot="1" x14ac:dyDescent="0.5">
      <c r="A86" s="13" t="s">
        <v>25</v>
      </c>
      <c r="B86" s="436"/>
      <c r="C86" s="442"/>
      <c r="D86" s="442"/>
      <c r="E86" s="14" t="s">
        <v>26</v>
      </c>
      <c r="F86" s="15" t="s">
        <v>27</v>
      </c>
      <c r="G86" s="444"/>
      <c r="H86" s="446"/>
      <c r="I86" s="16" t="s">
        <v>28</v>
      </c>
      <c r="J86" s="17" t="s">
        <v>29</v>
      </c>
      <c r="K86" s="18" t="s">
        <v>30</v>
      </c>
      <c r="L86" s="16" t="s">
        <v>31</v>
      </c>
      <c r="M86" s="436"/>
      <c r="N86" s="19">
        <v>1</v>
      </c>
      <c r="O86" s="417"/>
      <c r="P86" s="20" t="s">
        <v>12</v>
      </c>
      <c r="Q86" s="21" t="s">
        <v>32</v>
      </c>
      <c r="R86" s="21" t="s">
        <v>33</v>
      </c>
      <c r="S86" s="21" t="s">
        <v>34</v>
      </c>
      <c r="T86" s="419"/>
      <c r="U86" s="22" t="s">
        <v>35</v>
      </c>
      <c r="V86" s="23" t="s">
        <v>36</v>
      </c>
      <c r="W86" s="22" t="s">
        <v>37</v>
      </c>
      <c r="X86" s="440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67"/>
      <c r="C88" s="420">
        <v>1100</v>
      </c>
      <c r="D88" s="420">
        <v>1000</v>
      </c>
      <c r="E88" s="422">
        <v>248.28</v>
      </c>
      <c r="F88" s="424">
        <v>15</v>
      </c>
      <c r="G88" s="479">
        <f>E88*F88</f>
        <v>3724.2</v>
      </c>
      <c r="H88" s="430">
        <v>0</v>
      </c>
      <c r="I88" s="465">
        <v>0</v>
      </c>
      <c r="J88" s="465">
        <v>0</v>
      </c>
      <c r="K88" s="465">
        <v>0</v>
      </c>
      <c r="L88" s="465">
        <v>0</v>
      </c>
      <c r="M88" s="457">
        <f>G88+H88+I88+J88+K88+L88</f>
        <v>3724.2</v>
      </c>
      <c r="N88" s="449">
        <v>304.95999999999998</v>
      </c>
      <c r="O88" s="449">
        <f>G88*1.1875%</f>
        <v>44.224874999999997</v>
      </c>
      <c r="P88" s="449">
        <v>0</v>
      </c>
      <c r="Q88" s="449">
        <v>0</v>
      </c>
      <c r="R88" s="468">
        <f>G88*1%</f>
        <v>37.241999999999997</v>
      </c>
      <c r="S88" s="449">
        <f>H88*1%</f>
        <v>0</v>
      </c>
      <c r="T88" s="449">
        <f>N88+O88+P88+Q88+R88+S88</f>
        <v>386.426875</v>
      </c>
      <c r="U88" s="430">
        <f>M88-T88</f>
        <v>3337.7731249999997</v>
      </c>
      <c r="V88" s="430">
        <v>0</v>
      </c>
      <c r="W88" s="457">
        <f>U88-V88</f>
        <v>3337.7731249999997</v>
      </c>
      <c r="X88" s="470"/>
    </row>
    <row r="89" spans="1:24" ht="65.25" customHeight="1" x14ac:dyDescent="0.5">
      <c r="A89" s="88" t="s">
        <v>91</v>
      </c>
      <c r="B89" s="467"/>
      <c r="C89" s="421"/>
      <c r="D89" s="421"/>
      <c r="E89" s="423"/>
      <c r="F89" s="425"/>
      <c r="G89" s="480"/>
      <c r="H89" s="431"/>
      <c r="I89" s="466"/>
      <c r="J89" s="466"/>
      <c r="K89" s="466"/>
      <c r="L89" s="466"/>
      <c r="M89" s="457"/>
      <c r="N89" s="450"/>
      <c r="O89" s="450"/>
      <c r="P89" s="450"/>
      <c r="Q89" s="450"/>
      <c r="R89" s="469"/>
      <c r="S89" s="450"/>
      <c r="T89" s="450"/>
      <c r="U89" s="431"/>
      <c r="V89" s="431"/>
      <c r="W89" s="457"/>
      <c r="X89" s="470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67"/>
      <c r="C93" s="467"/>
      <c r="D93" s="467"/>
      <c r="E93" s="475">
        <v>0</v>
      </c>
      <c r="F93" s="481">
        <v>0</v>
      </c>
      <c r="G93" s="426">
        <f>E93*F93</f>
        <v>0</v>
      </c>
      <c r="H93" s="476">
        <v>0</v>
      </c>
      <c r="I93" s="483">
        <v>0</v>
      </c>
      <c r="J93" s="465">
        <v>0</v>
      </c>
      <c r="K93" s="465">
        <v>0</v>
      </c>
      <c r="L93" s="465">
        <v>0</v>
      </c>
      <c r="M93" s="457">
        <f>G93+H93+I93+J93+K93+L93</f>
        <v>0</v>
      </c>
      <c r="N93" s="478">
        <v>0</v>
      </c>
      <c r="O93" s="478">
        <v>0</v>
      </c>
      <c r="P93" s="449">
        <v>0</v>
      </c>
      <c r="Q93" s="449">
        <v>0</v>
      </c>
      <c r="R93" s="449">
        <v>0</v>
      </c>
      <c r="S93" s="449">
        <f>H93*1%</f>
        <v>0</v>
      </c>
      <c r="T93" s="449">
        <f>N93+O93+P93+Q93+R93+S93</f>
        <v>0</v>
      </c>
      <c r="U93" s="430">
        <f>M93-T93</f>
        <v>0</v>
      </c>
      <c r="V93" s="476">
        <f>G93*3%</f>
        <v>0</v>
      </c>
      <c r="W93" s="457">
        <f>U93-V93</f>
        <v>0</v>
      </c>
      <c r="X93" s="470"/>
    </row>
    <row r="94" spans="1:24" ht="65.25" hidden="1" customHeight="1" x14ac:dyDescent="0.5">
      <c r="A94" s="80"/>
      <c r="B94" s="467"/>
      <c r="C94" s="467"/>
      <c r="D94" s="467"/>
      <c r="E94" s="475"/>
      <c r="F94" s="482"/>
      <c r="G94" s="427"/>
      <c r="H94" s="476"/>
      <c r="I94" s="483"/>
      <c r="J94" s="466"/>
      <c r="K94" s="466"/>
      <c r="L94" s="466"/>
      <c r="M94" s="457"/>
      <c r="N94" s="478"/>
      <c r="O94" s="478"/>
      <c r="P94" s="450"/>
      <c r="Q94" s="450"/>
      <c r="R94" s="450"/>
      <c r="S94" s="450"/>
      <c r="T94" s="450"/>
      <c r="U94" s="431"/>
      <c r="V94" s="476"/>
      <c r="W94" s="457"/>
      <c r="X94" s="470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67"/>
      <c r="C97" s="467">
        <v>1100</v>
      </c>
      <c r="D97" s="467">
        <v>1000</v>
      </c>
      <c r="E97" s="475">
        <v>432.64</v>
      </c>
      <c r="F97" s="424">
        <v>15</v>
      </c>
      <c r="G97" s="426">
        <f>E97*F97</f>
        <v>6489.5999999999995</v>
      </c>
      <c r="H97" s="476">
        <v>0</v>
      </c>
      <c r="I97" s="483">
        <v>0</v>
      </c>
      <c r="J97" s="465">
        <v>0</v>
      </c>
      <c r="K97" s="465">
        <v>0</v>
      </c>
      <c r="L97" s="465">
        <v>0</v>
      </c>
      <c r="M97" s="457">
        <f>G97+H97+I97+J97+K97+L97</f>
        <v>6489.5999999999995</v>
      </c>
      <c r="N97" s="478">
        <v>838.99</v>
      </c>
      <c r="O97" s="478">
        <v>0</v>
      </c>
      <c r="P97" s="449">
        <v>0</v>
      </c>
      <c r="Q97" s="449">
        <v>0</v>
      </c>
      <c r="R97" s="449">
        <v>0</v>
      </c>
      <c r="S97" s="449">
        <v>0</v>
      </c>
      <c r="T97" s="449">
        <f>N97+O97+P97+Q97+R97+S97</f>
        <v>838.99</v>
      </c>
      <c r="U97" s="430">
        <f>M97-T97</f>
        <v>5650.61</v>
      </c>
      <c r="V97" s="430">
        <v>259.58</v>
      </c>
      <c r="W97" s="457">
        <f>U97-V97</f>
        <v>5391.03</v>
      </c>
      <c r="X97" s="470"/>
    </row>
    <row r="98" spans="1:24" ht="65.25" customHeight="1" x14ac:dyDescent="0.5">
      <c r="A98" s="32" t="s">
        <v>96</v>
      </c>
      <c r="B98" s="421"/>
      <c r="C98" s="421"/>
      <c r="D98" s="421"/>
      <c r="E98" s="423"/>
      <c r="F98" s="425"/>
      <c r="G98" s="427"/>
      <c r="H98" s="431"/>
      <c r="I98" s="466"/>
      <c r="J98" s="466"/>
      <c r="K98" s="466"/>
      <c r="L98" s="466"/>
      <c r="M98" s="457"/>
      <c r="N98" s="450"/>
      <c r="O98" s="450"/>
      <c r="P98" s="450"/>
      <c r="Q98" s="450"/>
      <c r="R98" s="450"/>
      <c r="S98" s="450"/>
      <c r="T98" s="450"/>
      <c r="U98" s="431"/>
      <c r="V98" s="431"/>
      <c r="W98" s="457"/>
      <c r="X98" s="448"/>
    </row>
    <row r="99" spans="1:24" ht="65.25" customHeight="1" x14ac:dyDescent="0.5">
      <c r="A99" s="78" t="s">
        <v>97</v>
      </c>
      <c r="B99" s="467"/>
      <c r="C99" s="467">
        <v>1100</v>
      </c>
      <c r="D99" s="467">
        <v>1000</v>
      </c>
      <c r="E99" s="475">
        <v>0</v>
      </c>
      <c r="F99" s="424">
        <v>0</v>
      </c>
      <c r="G99" s="426">
        <f>E99*F99</f>
        <v>0</v>
      </c>
      <c r="H99" s="476">
        <v>0</v>
      </c>
      <c r="I99" s="483">
        <v>0</v>
      </c>
      <c r="J99" s="465">
        <v>0</v>
      </c>
      <c r="K99" s="465">
        <v>0</v>
      </c>
      <c r="L99" s="465">
        <v>0</v>
      </c>
      <c r="M99" s="457">
        <f>G99+H99+I99+J99+K99+L99</f>
        <v>0</v>
      </c>
      <c r="N99" s="478">
        <v>0</v>
      </c>
      <c r="O99" s="478">
        <v>0</v>
      </c>
      <c r="P99" s="449">
        <v>0</v>
      </c>
      <c r="Q99" s="449">
        <v>0</v>
      </c>
      <c r="R99" s="449">
        <v>0</v>
      </c>
      <c r="S99" s="449">
        <v>0</v>
      </c>
      <c r="T99" s="449">
        <f>N99+O99+P99+Q99+R99+S99</f>
        <v>0</v>
      </c>
      <c r="U99" s="430">
        <f>M99-T99</f>
        <v>0</v>
      </c>
      <c r="V99" s="430">
        <f>G99*0.04</f>
        <v>0</v>
      </c>
      <c r="W99" s="457">
        <f>U99-V99</f>
        <v>0</v>
      </c>
      <c r="X99" s="470"/>
    </row>
    <row r="100" spans="1:24" ht="65.25" customHeight="1" x14ac:dyDescent="0.5">
      <c r="A100" s="61"/>
      <c r="B100" s="421"/>
      <c r="C100" s="421"/>
      <c r="D100" s="421"/>
      <c r="E100" s="423"/>
      <c r="F100" s="425"/>
      <c r="G100" s="427"/>
      <c r="H100" s="431"/>
      <c r="I100" s="466"/>
      <c r="J100" s="466"/>
      <c r="K100" s="466"/>
      <c r="L100" s="466"/>
      <c r="M100" s="457"/>
      <c r="N100" s="450"/>
      <c r="O100" s="450"/>
      <c r="P100" s="450"/>
      <c r="Q100" s="450"/>
      <c r="R100" s="450"/>
      <c r="S100" s="450"/>
      <c r="T100" s="450"/>
      <c r="U100" s="431"/>
      <c r="V100" s="431"/>
      <c r="W100" s="457"/>
      <c r="X100" s="448"/>
    </row>
    <row r="101" spans="1:24" ht="65.25" customHeight="1" x14ac:dyDescent="0.5">
      <c r="A101" s="78" t="s">
        <v>98</v>
      </c>
      <c r="B101" s="467"/>
      <c r="C101" s="467">
        <v>1100</v>
      </c>
      <c r="D101" s="467">
        <v>1000</v>
      </c>
      <c r="E101" s="475">
        <v>229.53333000000001</v>
      </c>
      <c r="F101" s="424">
        <v>15</v>
      </c>
      <c r="G101" s="426">
        <f>E101*F101</f>
        <v>3442.9999499999999</v>
      </c>
      <c r="H101" s="476">
        <v>0</v>
      </c>
      <c r="I101" s="483">
        <v>0</v>
      </c>
      <c r="J101" s="465">
        <v>0</v>
      </c>
      <c r="K101" s="465">
        <v>0</v>
      </c>
      <c r="L101" s="465"/>
      <c r="M101" s="457">
        <f>G101+H101+I101+J101+K101+L101</f>
        <v>3442.9999499999999</v>
      </c>
      <c r="N101" s="478">
        <v>145.41999999999999</v>
      </c>
      <c r="O101" s="449">
        <v>0</v>
      </c>
      <c r="P101" s="449"/>
      <c r="Q101" s="449">
        <v>0</v>
      </c>
      <c r="R101" s="449"/>
      <c r="S101" s="449">
        <v>0</v>
      </c>
      <c r="T101" s="449">
        <f>N101+O101+P101+Q101+R101+S101</f>
        <v>145.41999999999999</v>
      </c>
      <c r="U101" s="430">
        <f>M101-T101</f>
        <v>3297.5799499999998</v>
      </c>
      <c r="V101" s="430">
        <v>0</v>
      </c>
      <c r="W101" s="457">
        <f>U101-V101</f>
        <v>3297.5799499999998</v>
      </c>
      <c r="X101" s="470"/>
    </row>
    <row r="102" spans="1:24" ht="65.25" customHeight="1" x14ac:dyDescent="0.5">
      <c r="A102" s="32" t="s">
        <v>99</v>
      </c>
      <c r="B102" s="421"/>
      <c r="C102" s="421"/>
      <c r="D102" s="421"/>
      <c r="E102" s="423"/>
      <c r="F102" s="425"/>
      <c r="G102" s="427"/>
      <c r="H102" s="431"/>
      <c r="I102" s="466"/>
      <c r="J102" s="466"/>
      <c r="K102" s="466"/>
      <c r="L102" s="466"/>
      <c r="M102" s="457"/>
      <c r="N102" s="450"/>
      <c r="O102" s="450"/>
      <c r="P102" s="450"/>
      <c r="Q102" s="450"/>
      <c r="R102" s="450"/>
      <c r="S102" s="450"/>
      <c r="T102" s="450"/>
      <c r="U102" s="431"/>
      <c r="V102" s="431"/>
      <c r="W102" s="457"/>
      <c r="X102" s="448"/>
    </row>
    <row r="103" spans="1:24" ht="65.25" customHeight="1" x14ac:dyDescent="0.5">
      <c r="A103" s="78" t="s">
        <v>100</v>
      </c>
      <c r="B103" s="467"/>
      <c r="C103" s="467">
        <v>1100</v>
      </c>
      <c r="D103" s="467">
        <v>1000</v>
      </c>
      <c r="E103" s="475">
        <v>334.64</v>
      </c>
      <c r="F103" s="424">
        <v>15</v>
      </c>
      <c r="G103" s="426">
        <f>E103*F103</f>
        <v>5019.5999999999995</v>
      </c>
      <c r="H103" s="476">
        <v>0</v>
      </c>
      <c r="I103" s="483">
        <v>0</v>
      </c>
      <c r="J103" s="465">
        <v>0</v>
      </c>
      <c r="K103" s="465">
        <v>0</v>
      </c>
      <c r="L103" s="465">
        <v>0</v>
      </c>
      <c r="M103" s="457">
        <f>G103+H103+I103+J103+K103+L103</f>
        <v>5019.5999999999995</v>
      </c>
      <c r="N103" s="478">
        <v>527.02</v>
      </c>
      <c r="O103" s="449">
        <v>0</v>
      </c>
      <c r="P103" s="449">
        <v>0</v>
      </c>
      <c r="Q103" s="449">
        <v>0</v>
      </c>
      <c r="R103" s="449">
        <v>0</v>
      </c>
      <c r="S103" s="449">
        <v>0</v>
      </c>
      <c r="T103" s="449">
        <f>N103+O103+P103+Q103+R103+S103</f>
        <v>527.02</v>
      </c>
      <c r="U103" s="430">
        <f>M103-T103</f>
        <v>4492.58</v>
      </c>
      <c r="V103" s="430">
        <v>200.78</v>
      </c>
      <c r="W103" s="457">
        <f>U103-V103</f>
        <v>4291.8</v>
      </c>
      <c r="X103" s="470"/>
    </row>
    <row r="104" spans="1:24" ht="65.25" customHeight="1" x14ac:dyDescent="0.5">
      <c r="A104" s="45" t="s">
        <v>101</v>
      </c>
      <c r="B104" s="421"/>
      <c r="C104" s="421"/>
      <c r="D104" s="421"/>
      <c r="E104" s="423"/>
      <c r="F104" s="425"/>
      <c r="G104" s="427"/>
      <c r="H104" s="431"/>
      <c r="I104" s="466"/>
      <c r="J104" s="466"/>
      <c r="K104" s="466"/>
      <c r="L104" s="466"/>
      <c r="M104" s="457"/>
      <c r="N104" s="450"/>
      <c r="O104" s="450"/>
      <c r="P104" s="450"/>
      <c r="Q104" s="450"/>
      <c r="R104" s="450"/>
      <c r="S104" s="450"/>
      <c r="T104" s="450"/>
      <c r="U104" s="431"/>
      <c r="V104" s="431"/>
      <c r="W104" s="457"/>
      <c r="X104" s="448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420"/>
      <c r="C107" s="420">
        <v>1100</v>
      </c>
      <c r="D107" s="420">
        <v>1000</v>
      </c>
      <c r="E107" s="422">
        <v>406.75</v>
      </c>
      <c r="F107" s="424">
        <v>15</v>
      </c>
      <c r="G107" s="426">
        <f>E107*F107</f>
        <v>6101.25</v>
      </c>
      <c r="H107" s="430">
        <v>0</v>
      </c>
      <c r="I107" s="484">
        <v>0</v>
      </c>
      <c r="J107" s="465">
        <v>0</v>
      </c>
      <c r="K107" s="465">
        <v>0</v>
      </c>
      <c r="L107" s="465">
        <v>0</v>
      </c>
      <c r="M107" s="457">
        <f>G107+H107+I107+J107+K107+L107</f>
        <v>6101.25</v>
      </c>
      <c r="N107" s="449">
        <v>756.04</v>
      </c>
      <c r="O107" s="449">
        <v>0</v>
      </c>
      <c r="P107" s="449">
        <v>0</v>
      </c>
      <c r="Q107" s="449">
        <v>0</v>
      </c>
      <c r="R107" s="449">
        <v>0</v>
      </c>
      <c r="S107" s="449">
        <v>0</v>
      </c>
      <c r="T107" s="449">
        <f>N107+O107+P107+Q107+R107+S107</f>
        <v>756.04</v>
      </c>
      <c r="U107" s="430">
        <f>M107-T107</f>
        <v>5345.21</v>
      </c>
      <c r="V107" s="430">
        <v>244.05</v>
      </c>
      <c r="W107" s="457">
        <f>U107-V107</f>
        <v>5101.16</v>
      </c>
      <c r="X107" s="447"/>
    </row>
    <row r="108" spans="1:24" ht="65.25" customHeight="1" x14ac:dyDescent="0.5">
      <c r="A108" s="61" t="s">
        <v>104</v>
      </c>
      <c r="B108" s="421"/>
      <c r="C108" s="421"/>
      <c r="D108" s="421"/>
      <c r="E108" s="423"/>
      <c r="F108" s="425"/>
      <c r="G108" s="427"/>
      <c r="H108" s="431"/>
      <c r="I108" s="485"/>
      <c r="J108" s="466"/>
      <c r="K108" s="466"/>
      <c r="L108" s="466"/>
      <c r="M108" s="457"/>
      <c r="N108" s="450"/>
      <c r="O108" s="450"/>
      <c r="P108" s="450"/>
      <c r="Q108" s="450"/>
      <c r="R108" s="450"/>
      <c r="S108" s="450"/>
      <c r="T108" s="450"/>
      <c r="U108" s="431"/>
      <c r="V108" s="431"/>
      <c r="W108" s="457"/>
      <c r="X108" s="448"/>
    </row>
    <row r="109" spans="1:24" ht="65.25" customHeight="1" x14ac:dyDescent="0.5">
      <c r="A109" s="99" t="s">
        <v>105</v>
      </c>
      <c r="B109" s="467"/>
      <c r="C109" s="467">
        <v>1100</v>
      </c>
      <c r="D109" s="467">
        <v>1000</v>
      </c>
      <c r="E109" s="475">
        <v>216.55</v>
      </c>
      <c r="F109" s="424">
        <v>15</v>
      </c>
      <c r="G109" s="426">
        <f>E109*F109</f>
        <v>3248.25</v>
      </c>
      <c r="H109" s="476">
        <v>0</v>
      </c>
      <c r="I109" s="483">
        <v>0</v>
      </c>
      <c r="J109" s="483">
        <v>0</v>
      </c>
      <c r="K109" s="483">
        <v>0</v>
      </c>
      <c r="L109" s="483">
        <v>0</v>
      </c>
      <c r="M109" s="457">
        <f>G109+H109+I109+J109+K109+L109</f>
        <v>3248.25</v>
      </c>
      <c r="N109" s="478">
        <v>124.23</v>
      </c>
      <c r="O109" s="449">
        <f>G109*1.1875%</f>
        <v>38.572968750000001</v>
      </c>
      <c r="P109" s="449"/>
      <c r="Q109" s="449">
        <v>0</v>
      </c>
      <c r="R109" s="468">
        <f>G109*1%</f>
        <v>32.482500000000002</v>
      </c>
      <c r="S109" s="449">
        <f>H109*1%</f>
        <v>0</v>
      </c>
      <c r="T109" s="449">
        <f>N109+O109+P109+Q109+R109+S109</f>
        <v>195.28546875000001</v>
      </c>
      <c r="U109" s="430">
        <f>M109-T109</f>
        <v>3052.9645312500002</v>
      </c>
      <c r="V109" s="476"/>
      <c r="W109" s="457">
        <f>U109-V109</f>
        <v>3052.9645312500002</v>
      </c>
      <c r="X109" s="470"/>
    </row>
    <row r="110" spans="1:24" ht="65.25" customHeight="1" x14ac:dyDescent="0.5">
      <c r="A110" s="100" t="s">
        <v>106</v>
      </c>
      <c r="B110" s="421"/>
      <c r="C110" s="421"/>
      <c r="D110" s="421"/>
      <c r="E110" s="423"/>
      <c r="F110" s="425"/>
      <c r="G110" s="427"/>
      <c r="H110" s="431"/>
      <c r="I110" s="466"/>
      <c r="J110" s="466"/>
      <c r="K110" s="466"/>
      <c r="L110" s="466"/>
      <c r="M110" s="457"/>
      <c r="N110" s="450"/>
      <c r="O110" s="450"/>
      <c r="P110" s="450"/>
      <c r="Q110" s="450"/>
      <c r="R110" s="469"/>
      <c r="S110" s="450"/>
      <c r="T110" s="450"/>
      <c r="U110" s="431"/>
      <c r="V110" s="431"/>
      <c r="W110" s="457"/>
      <c r="X110" s="448"/>
    </row>
    <row r="111" spans="1:24" ht="65.25" customHeight="1" x14ac:dyDescent="0.5">
      <c r="A111" s="101" t="s">
        <v>58</v>
      </c>
      <c r="B111" s="420"/>
      <c r="C111" s="420">
        <v>1100</v>
      </c>
      <c r="D111" s="420">
        <v>1000</v>
      </c>
      <c r="E111" s="475">
        <v>199.8</v>
      </c>
      <c r="F111" s="424">
        <v>15</v>
      </c>
      <c r="G111" s="426">
        <f>E111*F111</f>
        <v>2997</v>
      </c>
      <c r="H111" s="476">
        <v>0</v>
      </c>
      <c r="I111" s="483">
        <v>0</v>
      </c>
      <c r="J111" s="483">
        <v>0</v>
      </c>
      <c r="K111" s="483">
        <v>0</v>
      </c>
      <c r="L111" s="483">
        <v>0</v>
      </c>
      <c r="M111" s="457">
        <f>G111+H111+I111+J111+K111+L111</f>
        <v>2997</v>
      </c>
      <c r="N111" s="478">
        <v>76.61</v>
      </c>
      <c r="O111" s="449">
        <f>G111*1.1875%</f>
        <v>35.589374999999997</v>
      </c>
      <c r="P111" s="449">
        <v>0</v>
      </c>
      <c r="Q111" s="449">
        <v>0</v>
      </c>
      <c r="R111" s="468">
        <f>G111*1%</f>
        <v>29.97</v>
      </c>
      <c r="S111" s="449">
        <f>H111*1%</f>
        <v>0</v>
      </c>
      <c r="T111" s="449">
        <f>N111+O111+P111+Q111+R111+S111</f>
        <v>142.169375</v>
      </c>
      <c r="U111" s="430">
        <f>M111-T111</f>
        <v>2854.8306250000001</v>
      </c>
      <c r="V111" s="476">
        <v>0</v>
      </c>
      <c r="W111" s="457">
        <f>U111-V111</f>
        <v>2854.8306250000001</v>
      </c>
      <c r="X111" s="447"/>
    </row>
    <row r="112" spans="1:24" ht="65.25" customHeight="1" x14ac:dyDescent="0.5">
      <c r="A112" s="61" t="s">
        <v>107</v>
      </c>
      <c r="B112" s="421"/>
      <c r="C112" s="421"/>
      <c r="D112" s="421"/>
      <c r="E112" s="423"/>
      <c r="F112" s="425"/>
      <c r="G112" s="427"/>
      <c r="H112" s="431"/>
      <c r="I112" s="466"/>
      <c r="J112" s="466"/>
      <c r="K112" s="466"/>
      <c r="L112" s="466"/>
      <c r="M112" s="457"/>
      <c r="N112" s="450"/>
      <c r="O112" s="450"/>
      <c r="P112" s="450"/>
      <c r="Q112" s="450"/>
      <c r="R112" s="469"/>
      <c r="S112" s="450"/>
      <c r="T112" s="450"/>
      <c r="U112" s="431"/>
      <c r="V112" s="431"/>
      <c r="W112" s="457"/>
      <c r="X112" s="448"/>
    </row>
    <row r="113" spans="1:24" ht="65.25" customHeight="1" x14ac:dyDescent="0.5">
      <c r="A113" s="62" t="s">
        <v>76</v>
      </c>
      <c r="B113" s="420"/>
      <c r="C113" s="420">
        <v>1100</v>
      </c>
      <c r="D113" s="420">
        <v>1000</v>
      </c>
      <c r="E113" s="475">
        <v>199.8</v>
      </c>
      <c r="F113" s="489">
        <v>15</v>
      </c>
      <c r="G113" s="426">
        <f>E113*F113</f>
        <v>2997</v>
      </c>
      <c r="H113" s="476">
        <v>0</v>
      </c>
      <c r="I113" s="483">
        <v>0</v>
      </c>
      <c r="J113" s="483">
        <v>0</v>
      </c>
      <c r="K113" s="483">
        <v>0</v>
      </c>
      <c r="L113" s="483">
        <v>0</v>
      </c>
      <c r="M113" s="457">
        <f>G113+H113+I113+J113+K113+L113</f>
        <v>2997</v>
      </c>
      <c r="N113" s="478">
        <v>76.61</v>
      </c>
      <c r="O113" s="449">
        <f>G113*1.1875%</f>
        <v>35.589374999999997</v>
      </c>
      <c r="P113" s="478">
        <v>0</v>
      </c>
      <c r="Q113" s="478">
        <v>0</v>
      </c>
      <c r="R113" s="487">
        <f>G113*1%</f>
        <v>29.97</v>
      </c>
      <c r="S113" s="478">
        <f>H113*1%</f>
        <v>0</v>
      </c>
      <c r="T113" s="449">
        <f>N113+O113+P113+Q113+R113+S113</f>
        <v>142.169375</v>
      </c>
      <c r="U113" s="430">
        <f>M113-T113</f>
        <v>2854.8306250000001</v>
      </c>
      <c r="V113" s="476">
        <v>0</v>
      </c>
      <c r="W113" s="457">
        <f>U113-V113</f>
        <v>2854.8306250000001</v>
      </c>
      <c r="X113" s="447"/>
    </row>
    <row r="114" spans="1:24" ht="65.25" customHeight="1" thickBot="1" x14ac:dyDescent="0.55000000000000004">
      <c r="A114" s="102" t="s">
        <v>108</v>
      </c>
      <c r="B114" s="488"/>
      <c r="C114" s="488"/>
      <c r="D114" s="488"/>
      <c r="E114" s="423"/>
      <c r="F114" s="425"/>
      <c r="G114" s="427"/>
      <c r="H114" s="431"/>
      <c r="I114" s="466"/>
      <c r="J114" s="466"/>
      <c r="K114" s="466"/>
      <c r="L114" s="466"/>
      <c r="M114" s="457"/>
      <c r="N114" s="450"/>
      <c r="O114" s="450"/>
      <c r="P114" s="450"/>
      <c r="Q114" s="450"/>
      <c r="R114" s="469"/>
      <c r="S114" s="450"/>
      <c r="T114" s="450"/>
      <c r="U114" s="431"/>
      <c r="V114" s="431"/>
      <c r="W114" s="457"/>
      <c r="X114" s="486"/>
    </row>
    <row r="115" spans="1:24" ht="65.25" customHeight="1" thickBot="1" x14ac:dyDescent="0.55000000000000004">
      <c r="A115" s="432" t="s">
        <v>0</v>
      </c>
      <c r="B115" s="434" t="s">
        <v>1</v>
      </c>
      <c r="C115" s="437" t="s">
        <v>2</v>
      </c>
      <c r="D115" s="438"/>
      <c r="E115" s="438"/>
      <c r="F115" s="438"/>
      <c r="G115" s="438"/>
      <c r="H115" s="438"/>
      <c r="I115" s="438"/>
      <c r="J115" s="438"/>
      <c r="K115" s="438"/>
      <c r="L115" s="438"/>
      <c r="M115" s="439"/>
      <c r="N115" s="437" t="s">
        <v>3</v>
      </c>
      <c r="O115" s="438"/>
      <c r="P115" s="438"/>
      <c r="Q115" s="438"/>
      <c r="R115" s="438"/>
      <c r="S115" s="438"/>
      <c r="T115" s="439"/>
      <c r="U115" s="1"/>
      <c r="V115" s="2"/>
      <c r="W115" s="3"/>
      <c r="X115" s="440" t="s">
        <v>4</v>
      </c>
    </row>
    <row r="116" spans="1:24" ht="65.25" customHeight="1" x14ac:dyDescent="0.45">
      <c r="A116" s="433"/>
      <c r="B116" s="435"/>
      <c r="C116" s="441" t="s">
        <v>5</v>
      </c>
      <c r="D116" s="441" t="s">
        <v>6</v>
      </c>
      <c r="E116" s="5" t="s">
        <v>7</v>
      </c>
      <c r="F116" s="6" t="s">
        <v>8</v>
      </c>
      <c r="G116" s="443" t="s">
        <v>9</v>
      </c>
      <c r="H116" s="445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34" t="s">
        <v>15</v>
      </c>
      <c r="N116" s="9" t="s">
        <v>16</v>
      </c>
      <c r="O116" s="416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418" t="s">
        <v>15</v>
      </c>
      <c r="U116" s="11" t="s">
        <v>15</v>
      </c>
      <c r="V116" s="12" t="s">
        <v>23</v>
      </c>
      <c r="W116" s="11" t="s">
        <v>24</v>
      </c>
      <c r="X116" s="440"/>
    </row>
    <row r="117" spans="1:24" s="103" customFormat="1" ht="65.25" customHeight="1" thickBot="1" x14ac:dyDescent="0.5">
      <c r="A117" s="13" t="s">
        <v>25</v>
      </c>
      <c r="B117" s="436"/>
      <c r="C117" s="442"/>
      <c r="D117" s="442"/>
      <c r="E117" s="14" t="s">
        <v>26</v>
      </c>
      <c r="F117" s="15" t="s">
        <v>27</v>
      </c>
      <c r="G117" s="444"/>
      <c r="H117" s="446"/>
      <c r="I117" s="16" t="s">
        <v>28</v>
      </c>
      <c r="J117" s="17" t="s">
        <v>29</v>
      </c>
      <c r="K117" s="18" t="s">
        <v>30</v>
      </c>
      <c r="L117" s="16" t="s">
        <v>31</v>
      </c>
      <c r="M117" s="436"/>
      <c r="N117" s="19">
        <v>1</v>
      </c>
      <c r="O117" s="417"/>
      <c r="P117" s="20" t="s">
        <v>12</v>
      </c>
      <c r="Q117" s="21" t="s">
        <v>32</v>
      </c>
      <c r="R117" s="21" t="s">
        <v>33</v>
      </c>
      <c r="S117" s="21" t="s">
        <v>34</v>
      </c>
      <c r="T117" s="419"/>
      <c r="U117" s="22" t="s">
        <v>35</v>
      </c>
      <c r="V117" s="23" t="s">
        <v>36</v>
      </c>
      <c r="W117" s="22" t="s">
        <v>37</v>
      </c>
      <c r="X117" s="440"/>
    </row>
    <row r="118" spans="1:24" ht="65.25" hidden="1" customHeight="1" x14ac:dyDescent="0.5">
      <c r="A118" s="29" t="s">
        <v>76</v>
      </c>
      <c r="B118" s="420"/>
      <c r="C118" s="420">
        <v>1100</v>
      </c>
      <c r="D118" s="420">
        <v>1000</v>
      </c>
      <c r="E118" s="490">
        <v>0</v>
      </c>
      <c r="F118" s="489">
        <v>0</v>
      </c>
      <c r="G118" s="491">
        <f>E118*F118</f>
        <v>0</v>
      </c>
      <c r="H118" s="476">
        <v>0</v>
      </c>
      <c r="I118" s="483">
        <v>0</v>
      </c>
      <c r="J118" s="483">
        <v>0</v>
      </c>
      <c r="K118" s="483">
        <v>0</v>
      </c>
      <c r="L118" s="483">
        <v>0</v>
      </c>
      <c r="M118" s="457">
        <f>G118+H118+I118+J118+K118+L118</f>
        <v>0</v>
      </c>
      <c r="N118" s="476">
        <v>0</v>
      </c>
      <c r="O118" s="492">
        <f>G118*1.187%</f>
        <v>0</v>
      </c>
      <c r="P118" s="492">
        <v>0</v>
      </c>
      <c r="Q118" s="476">
        <v>0</v>
      </c>
      <c r="R118" s="476">
        <f>G118*1%</f>
        <v>0</v>
      </c>
      <c r="S118" s="476">
        <f>H118*1%</f>
        <v>0</v>
      </c>
      <c r="T118" s="430">
        <f>N118+O118+P118+Q118+R118+S118</f>
        <v>0</v>
      </c>
      <c r="U118" s="430">
        <f>M118-T118</f>
        <v>0</v>
      </c>
      <c r="V118" s="476">
        <v>0</v>
      </c>
      <c r="W118" s="457">
        <f>U118-V118</f>
        <v>0</v>
      </c>
      <c r="X118" s="447"/>
    </row>
    <row r="119" spans="1:24" ht="65.25" hidden="1" customHeight="1" x14ac:dyDescent="0.5">
      <c r="A119" s="80"/>
      <c r="B119" s="467"/>
      <c r="C119" s="467"/>
      <c r="D119" s="467"/>
      <c r="E119" s="454"/>
      <c r="F119" s="425"/>
      <c r="G119" s="427"/>
      <c r="H119" s="431"/>
      <c r="I119" s="466"/>
      <c r="J119" s="466"/>
      <c r="K119" s="466"/>
      <c r="L119" s="466"/>
      <c r="M119" s="457"/>
      <c r="N119" s="431"/>
      <c r="O119" s="476"/>
      <c r="P119" s="431"/>
      <c r="Q119" s="431"/>
      <c r="R119" s="431"/>
      <c r="S119" s="431"/>
      <c r="T119" s="431"/>
      <c r="U119" s="431"/>
      <c r="V119" s="431"/>
      <c r="W119" s="457"/>
      <c r="X119" s="470"/>
    </row>
    <row r="120" spans="1:24" ht="65.25" hidden="1" customHeight="1" x14ac:dyDescent="0.5">
      <c r="A120" s="29" t="s">
        <v>76</v>
      </c>
      <c r="B120" s="420"/>
      <c r="C120" s="420">
        <v>1100</v>
      </c>
      <c r="D120" s="420">
        <v>1000</v>
      </c>
      <c r="E120" s="490">
        <v>0</v>
      </c>
      <c r="F120" s="489">
        <v>0</v>
      </c>
      <c r="G120" s="491">
        <f>E120*F120</f>
        <v>0</v>
      </c>
      <c r="H120" s="476">
        <v>0</v>
      </c>
      <c r="I120" s="483">
        <v>0</v>
      </c>
      <c r="J120" s="483">
        <v>0</v>
      </c>
      <c r="K120" s="483">
        <v>0</v>
      </c>
      <c r="L120" s="483">
        <v>0</v>
      </c>
      <c r="M120" s="457">
        <f>G120+H120+I120+J120+K120+L120</f>
        <v>0</v>
      </c>
      <c r="N120" s="476">
        <v>0</v>
      </c>
      <c r="O120" s="457">
        <f>G120*1.187%</f>
        <v>0</v>
      </c>
      <c r="P120" s="430">
        <v>0</v>
      </c>
      <c r="Q120" s="476">
        <f>F120*1%</f>
        <v>0</v>
      </c>
      <c r="R120" s="476">
        <f>G120*1%</f>
        <v>0</v>
      </c>
      <c r="S120" s="476">
        <v>0</v>
      </c>
      <c r="T120" s="430">
        <f>N120+O120+P120+Q120+R120+S120</f>
        <v>0</v>
      </c>
      <c r="U120" s="430">
        <f>M120-T120</f>
        <v>0</v>
      </c>
      <c r="V120" s="476">
        <v>0</v>
      </c>
      <c r="W120" s="457">
        <f>U120-V120</f>
        <v>0</v>
      </c>
      <c r="X120" s="447"/>
    </row>
    <row r="121" spans="1:24" ht="65.25" hidden="1" customHeight="1" x14ac:dyDescent="0.5">
      <c r="A121" s="80"/>
      <c r="B121" s="467"/>
      <c r="C121" s="467"/>
      <c r="D121" s="467"/>
      <c r="E121" s="454"/>
      <c r="F121" s="425"/>
      <c r="G121" s="427"/>
      <c r="H121" s="431"/>
      <c r="I121" s="466"/>
      <c r="J121" s="466"/>
      <c r="K121" s="466"/>
      <c r="L121" s="466"/>
      <c r="M121" s="457"/>
      <c r="N121" s="431"/>
      <c r="O121" s="457"/>
      <c r="P121" s="431"/>
      <c r="Q121" s="431"/>
      <c r="R121" s="431"/>
      <c r="S121" s="431"/>
      <c r="T121" s="431"/>
      <c r="U121" s="431"/>
      <c r="V121" s="431"/>
      <c r="W121" s="457"/>
      <c r="X121" s="470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244.05</v>
      </c>
      <c r="W122" s="67">
        <f t="shared" si="9"/>
        <v>13863.785781250001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455"/>
      <c r="C124" s="455">
        <v>1100</v>
      </c>
      <c r="D124" s="455">
        <v>1000</v>
      </c>
      <c r="E124" s="456">
        <v>371.4</v>
      </c>
      <c r="F124" s="424">
        <v>15</v>
      </c>
      <c r="G124" s="426">
        <f>E124*F124</f>
        <v>5571</v>
      </c>
      <c r="H124" s="459">
        <v>0</v>
      </c>
      <c r="I124" s="460">
        <v>0</v>
      </c>
      <c r="J124" s="465">
        <v>0</v>
      </c>
      <c r="K124" s="465">
        <v>0</v>
      </c>
      <c r="L124" s="465">
        <v>0</v>
      </c>
      <c r="M124" s="457">
        <f>G124+H124+I124+J124+K124+L124</f>
        <v>5571</v>
      </c>
      <c r="N124" s="464">
        <v>642.78</v>
      </c>
      <c r="O124" s="464">
        <v>0</v>
      </c>
      <c r="P124" s="449">
        <v>0</v>
      </c>
      <c r="Q124" s="449">
        <v>0</v>
      </c>
      <c r="R124" s="449">
        <v>0</v>
      </c>
      <c r="S124" s="449">
        <v>0</v>
      </c>
      <c r="T124" s="449">
        <f>N124+O124+P124+Q124+R124+S124</f>
        <v>642.78</v>
      </c>
      <c r="U124" s="430">
        <f>M124-T124</f>
        <v>4928.22</v>
      </c>
      <c r="V124" s="430">
        <v>372.84</v>
      </c>
      <c r="W124" s="457">
        <f>U124-V124</f>
        <v>4555.38</v>
      </c>
      <c r="X124" s="458"/>
    </row>
    <row r="125" spans="1:24" s="103" customFormat="1" ht="65.25" customHeight="1" x14ac:dyDescent="0.5">
      <c r="A125" s="106" t="s">
        <v>111</v>
      </c>
      <c r="B125" s="455"/>
      <c r="C125" s="455"/>
      <c r="D125" s="455"/>
      <c r="E125" s="456"/>
      <c r="F125" s="425"/>
      <c r="G125" s="427"/>
      <c r="H125" s="459"/>
      <c r="I125" s="460"/>
      <c r="J125" s="466"/>
      <c r="K125" s="466"/>
      <c r="L125" s="466"/>
      <c r="M125" s="457"/>
      <c r="N125" s="464"/>
      <c r="O125" s="464"/>
      <c r="P125" s="450"/>
      <c r="Q125" s="450"/>
      <c r="R125" s="450"/>
      <c r="S125" s="450"/>
      <c r="T125" s="450"/>
      <c r="U125" s="431"/>
      <c r="V125" s="431"/>
      <c r="W125" s="457"/>
      <c r="X125" s="458"/>
    </row>
    <row r="126" spans="1:24" ht="65.25" customHeight="1" x14ac:dyDescent="0.5">
      <c r="A126" s="29" t="s">
        <v>112</v>
      </c>
      <c r="B126" s="493"/>
      <c r="C126" s="420">
        <v>1100</v>
      </c>
      <c r="D126" s="420">
        <v>1000</v>
      </c>
      <c r="E126" s="422">
        <v>169.1</v>
      </c>
      <c r="F126" s="424">
        <v>15</v>
      </c>
      <c r="G126" s="426">
        <f>E126*F126</f>
        <v>2536.5</v>
      </c>
      <c r="H126" s="428">
        <v>0</v>
      </c>
      <c r="I126" s="465">
        <v>0</v>
      </c>
      <c r="J126" s="465">
        <v>0</v>
      </c>
      <c r="K126" s="465">
        <v>0</v>
      </c>
      <c r="L126" s="465">
        <v>0</v>
      </c>
      <c r="M126" s="457">
        <f>G126+H126+I126+J126+K126+L126</f>
        <v>2536.5</v>
      </c>
      <c r="N126" s="449">
        <v>11.59</v>
      </c>
      <c r="O126" s="449">
        <f>G126*1.1875%</f>
        <v>30.1209375</v>
      </c>
      <c r="P126" s="449">
        <v>0</v>
      </c>
      <c r="Q126" s="449">
        <v>0</v>
      </c>
      <c r="R126" s="468">
        <f>G126*1%</f>
        <v>25.365000000000002</v>
      </c>
      <c r="S126" s="449">
        <v>0</v>
      </c>
      <c r="T126" s="449">
        <f>N126+O126+P126+Q126+R126+S126</f>
        <v>67.075937500000009</v>
      </c>
      <c r="U126" s="430">
        <f>M126-T126</f>
        <v>2469.4240625000002</v>
      </c>
      <c r="V126" s="430">
        <v>200</v>
      </c>
      <c r="W126" s="457">
        <f>U126-V126</f>
        <v>2269.4240625000002</v>
      </c>
      <c r="X126" s="447"/>
    </row>
    <row r="127" spans="1:24" ht="65.25" customHeight="1" x14ac:dyDescent="0.5">
      <c r="A127" s="100" t="s">
        <v>113</v>
      </c>
      <c r="B127" s="494"/>
      <c r="C127" s="421"/>
      <c r="D127" s="421"/>
      <c r="E127" s="423"/>
      <c r="F127" s="425"/>
      <c r="G127" s="427"/>
      <c r="H127" s="429"/>
      <c r="I127" s="466"/>
      <c r="J127" s="466"/>
      <c r="K127" s="466"/>
      <c r="L127" s="466"/>
      <c r="M127" s="457"/>
      <c r="N127" s="450"/>
      <c r="O127" s="450"/>
      <c r="P127" s="450"/>
      <c r="Q127" s="450"/>
      <c r="R127" s="469"/>
      <c r="S127" s="450"/>
      <c r="T127" s="450"/>
      <c r="U127" s="431"/>
      <c r="V127" s="431"/>
      <c r="W127" s="457"/>
      <c r="X127" s="448"/>
    </row>
    <row r="128" spans="1:24" ht="65.25" customHeight="1" x14ac:dyDescent="0.5">
      <c r="A128" s="62" t="s">
        <v>114</v>
      </c>
      <c r="B128" s="420"/>
      <c r="C128" s="420">
        <v>1100</v>
      </c>
      <c r="D128" s="420">
        <v>1000</v>
      </c>
      <c r="E128" s="456">
        <v>199.8</v>
      </c>
      <c r="F128" s="424">
        <v>15</v>
      </c>
      <c r="G128" s="426">
        <f>E128*F128</f>
        <v>2997</v>
      </c>
      <c r="H128" s="459">
        <v>0</v>
      </c>
      <c r="I128" s="460">
        <v>0</v>
      </c>
      <c r="J128" s="465">
        <v>0</v>
      </c>
      <c r="K128" s="465">
        <v>0</v>
      </c>
      <c r="L128" s="465">
        <v>0</v>
      </c>
      <c r="M128" s="457">
        <f>G128+H128+I128+J128+K128+L128</f>
        <v>2997</v>
      </c>
      <c r="N128" s="464">
        <v>76.61</v>
      </c>
      <c r="O128" s="449">
        <f>G128*1.1875%</f>
        <v>35.589374999999997</v>
      </c>
      <c r="P128" s="449">
        <v>0</v>
      </c>
      <c r="Q128" s="449">
        <v>0</v>
      </c>
      <c r="R128" s="468">
        <f>G128*1%</f>
        <v>29.97</v>
      </c>
      <c r="S128" s="449">
        <f>H128*1%</f>
        <v>0</v>
      </c>
      <c r="T128" s="449">
        <f>N128+O128+P128+Q128+R128+S128</f>
        <v>142.169375</v>
      </c>
      <c r="U128" s="430">
        <f>M128-T128</f>
        <v>2854.8306250000001</v>
      </c>
      <c r="V128" s="457">
        <v>0</v>
      </c>
      <c r="W128" s="457">
        <f>U128-V128</f>
        <v>2854.8306250000001</v>
      </c>
      <c r="X128" s="447"/>
    </row>
    <row r="129" spans="1:24" ht="65.25" customHeight="1" x14ac:dyDescent="0.5">
      <c r="A129" s="100" t="s">
        <v>115</v>
      </c>
      <c r="B129" s="421"/>
      <c r="C129" s="421"/>
      <c r="D129" s="421"/>
      <c r="E129" s="456"/>
      <c r="F129" s="425"/>
      <c r="G129" s="427"/>
      <c r="H129" s="459"/>
      <c r="I129" s="460"/>
      <c r="J129" s="466"/>
      <c r="K129" s="466"/>
      <c r="L129" s="466"/>
      <c r="M129" s="457"/>
      <c r="N129" s="464"/>
      <c r="O129" s="450"/>
      <c r="P129" s="450"/>
      <c r="Q129" s="450"/>
      <c r="R129" s="469"/>
      <c r="S129" s="450"/>
      <c r="T129" s="450"/>
      <c r="U129" s="431"/>
      <c r="V129" s="457"/>
      <c r="W129" s="457"/>
      <c r="X129" s="448"/>
    </row>
    <row r="130" spans="1:24" ht="65.25" customHeight="1" x14ac:dyDescent="0.5">
      <c r="A130" s="62" t="s">
        <v>116</v>
      </c>
      <c r="B130" s="420"/>
      <c r="C130" s="420">
        <v>1100</v>
      </c>
      <c r="D130" s="420">
        <v>1000</v>
      </c>
      <c r="E130" s="456">
        <v>199.8</v>
      </c>
      <c r="F130" s="424">
        <v>15</v>
      </c>
      <c r="G130" s="426">
        <v>0</v>
      </c>
      <c r="H130" s="459">
        <v>0</v>
      </c>
      <c r="I130" s="460">
        <v>0</v>
      </c>
      <c r="J130" s="465">
        <v>0</v>
      </c>
      <c r="K130" s="465">
        <v>0</v>
      </c>
      <c r="L130" s="465">
        <v>0</v>
      </c>
      <c r="M130" s="457">
        <f>G130+H130+I130+J130+K130+L130</f>
        <v>0</v>
      </c>
      <c r="N130" s="464">
        <v>0</v>
      </c>
      <c r="O130" s="449">
        <f>G130*1.1875%</f>
        <v>0</v>
      </c>
      <c r="P130" s="449">
        <v>0</v>
      </c>
      <c r="Q130" s="449">
        <v>0</v>
      </c>
      <c r="R130" s="468">
        <f>G130*1%</f>
        <v>0</v>
      </c>
      <c r="S130" s="449">
        <f>H130*1%</f>
        <v>0</v>
      </c>
      <c r="T130" s="449">
        <f>N130+O130+P130+Q130+R130+S130</f>
        <v>0</v>
      </c>
      <c r="U130" s="430">
        <f>M130-T130</f>
        <v>0</v>
      </c>
      <c r="V130" s="457">
        <v>0</v>
      </c>
      <c r="W130" s="457">
        <f>U130-V130</f>
        <v>0</v>
      </c>
      <c r="X130" s="447"/>
    </row>
    <row r="131" spans="1:24" ht="65.25" customHeight="1" x14ac:dyDescent="0.5">
      <c r="A131" s="63"/>
      <c r="B131" s="421"/>
      <c r="C131" s="421"/>
      <c r="D131" s="421"/>
      <c r="E131" s="456"/>
      <c r="F131" s="425"/>
      <c r="G131" s="427"/>
      <c r="H131" s="459"/>
      <c r="I131" s="460"/>
      <c r="J131" s="466"/>
      <c r="K131" s="466"/>
      <c r="L131" s="466"/>
      <c r="M131" s="457"/>
      <c r="N131" s="464"/>
      <c r="O131" s="450"/>
      <c r="P131" s="450"/>
      <c r="Q131" s="450"/>
      <c r="R131" s="469"/>
      <c r="S131" s="450"/>
      <c r="T131" s="450"/>
      <c r="U131" s="431"/>
      <c r="V131" s="457"/>
      <c r="W131" s="457"/>
      <c r="X131" s="448"/>
    </row>
    <row r="132" spans="1:24" ht="65.25" customHeight="1" x14ac:dyDescent="0.5">
      <c r="A132" s="62" t="s">
        <v>117</v>
      </c>
      <c r="B132" s="420"/>
      <c r="C132" s="420">
        <v>1100</v>
      </c>
      <c r="D132" s="420">
        <v>1000</v>
      </c>
      <c r="E132" s="456">
        <v>192.14</v>
      </c>
      <c r="F132" s="424">
        <v>15</v>
      </c>
      <c r="G132" s="426">
        <f>E132*F132</f>
        <v>2882.1</v>
      </c>
      <c r="H132" s="459">
        <v>0</v>
      </c>
      <c r="I132" s="460">
        <v>0</v>
      </c>
      <c r="J132" s="465">
        <v>0</v>
      </c>
      <c r="K132" s="465">
        <v>0</v>
      </c>
      <c r="L132" s="465">
        <v>0</v>
      </c>
      <c r="M132" s="457">
        <f>G132+H132+I132+J132+K132+L132</f>
        <v>2882.1</v>
      </c>
      <c r="N132" s="464">
        <v>64.11</v>
      </c>
      <c r="O132" s="449">
        <f>G132*1.1875%</f>
        <v>34.224937499999996</v>
      </c>
      <c r="P132" s="449">
        <v>0</v>
      </c>
      <c r="Q132" s="449">
        <v>0</v>
      </c>
      <c r="R132" s="468">
        <f>G132*1%</f>
        <v>28.820999999999998</v>
      </c>
      <c r="S132" s="449">
        <f>H132*1%</f>
        <v>0</v>
      </c>
      <c r="T132" s="449">
        <f>N132+O132+P132+Q132+R132+S132</f>
        <v>127.15593749999999</v>
      </c>
      <c r="U132" s="430">
        <f>M132-T132</f>
        <v>2754.9440624999997</v>
      </c>
      <c r="V132" s="457">
        <v>0</v>
      </c>
      <c r="W132" s="457">
        <f>U132-V132</f>
        <v>2754.9440624999997</v>
      </c>
      <c r="X132" s="447"/>
    </row>
    <row r="133" spans="1:24" ht="65.25" customHeight="1" x14ac:dyDescent="0.5">
      <c r="A133" s="63" t="s">
        <v>118</v>
      </c>
      <c r="B133" s="421"/>
      <c r="C133" s="421"/>
      <c r="D133" s="421"/>
      <c r="E133" s="456"/>
      <c r="F133" s="425"/>
      <c r="G133" s="427"/>
      <c r="H133" s="459"/>
      <c r="I133" s="460"/>
      <c r="J133" s="466"/>
      <c r="K133" s="466"/>
      <c r="L133" s="466"/>
      <c r="M133" s="457"/>
      <c r="N133" s="464"/>
      <c r="O133" s="450"/>
      <c r="P133" s="450"/>
      <c r="Q133" s="450"/>
      <c r="R133" s="469"/>
      <c r="S133" s="450"/>
      <c r="T133" s="450"/>
      <c r="U133" s="431"/>
      <c r="V133" s="457"/>
      <c r="W133" s="457"/>
      <c r="X133" s="448"/>
    </row>
    <row r="134" spans="1:24" ht="65.25" hidden="1" customHeight="1" x14ac:dyDescent="0.5">
      <c r="A134" s="62" t="s">
        <v>117</v>
      </c>
      <c r="B134" s="493"/>
      <c r="C134" s="420">
        <v>1100</v>
      </c>
      <c r="D134" s="420">
        <v>1000</v>
      </c>
      <c r="E134" s="422"/>
      <c r="F134" s="424"/>
      <c r="G134" s="426">
        <f>E134*F134</f>
        <v>0</v>
      </c>
      <c r="H134" s="428">
        <v>0</v>
      </c>
      <c r="I134" s="465"/>
      <c r="J134" s="465">
        <v>0</v>
      </c>
      <c r="K134" s="465">
        <v>0</v>
      </c>
      <c r="L134" s="465">
        <v>0</v>
      </c>
      <c r="M134" s="457">
        <f>G134+H134+I134+J134+K134+L134</f>
        <v>0</v>
      </c>
      <c r="N134" s="449"/>
      <c r="O134" s="449">
        <v>0</v>
      </c>
      <c r="P134" s="449">
        <v>0</v>
      </c>
      <c r="Q134" s="449">
        <v>0</v>
      </c>
      <c r="R134" s="449">
        <v>0</v>
      </c>
      <c r="S134" s="449">
        <v>0</v>
      </c>
      <c r="T134" s="449"/>
      <c r="U134" s="430"/>
      <c r="V134" s="430"/>
      <c r="W134" s="457"/>
      <c r="X134" s="447"/>
    </row>
    <row r="135" spans="1:24" ht="65.25" hidden="1" customHeight="1" x14ac:dyDescent="0.5">
      <c r="A135" s="63"/>
      <c r="B135" s="494"/>
      <c r="C135" s="421"/>
      <c r="D135" s="421"/>
      <c r="E135" s="423"/>
      <c r="F135" s="425"/>
      <c r="G135" s="427"/>
      <c r="H135" s="429"/>
      <c r="I135" s="466"/>
      <c r="J135" s="466"/>
      <c r="K135" s="466"/>
      <c r="L135" s="466"/>
      <c r="M135" s="457"/>
      <c r="N135" s="450"/>
      <c r="O135" s="450"/>
      <c r="P135" s="450"/>
      <c r="Q135" s="450"/>
      <c r="R135" s="450"/>
      <c r="S135" s="450"/>
      <c r="T135" s="450"/>
      <c r="U135" s="431"/>
      <c r="V135" s="431"/>
      <c r="W135" s="457"/>
      <c r="X135" s="448"/>
    </row>
    <row r="136" spans="1:24" ht="65.25" hidden="1" customHeight="1" x14ac:dyDescent="0.5">
      <c r="A136" s="29"/>
      <c r="B136" s="420"/>
      <c r="C136" s="420">
        <v>1100</v>
      </c>
      <c r="D136" s="420">
        <v>1000</v>
      </c>
      <c r="E136" s="456"/>
      <c r="F136" s="424"/>
      <c r="G136" s="426">
        <f>E136*F136</f>
        <v>0</v>
      </c>
      <c r="H136" s="459">
        <v>0</v>
      </c>
      <c r="I136" s="460">
        <v>0</v>
      </c>
      <c r="J136" s="465">
        <v>0</v>
      </c>
      <c r="K136" s="465">
        <v>0</v>
      </c>
      <c r="L136" s="465">
        <v>0</v>
      </c>
      <c r="M136" s="457">
        <f>G136+H136+I136+J136+K136+L136</f>
        <v>0</v>
      </c>
      <c r="N136" s="464"/>
      <c r="O136" s="464">
        <f>G136*1.187%</f>
        <v>0</v>
      </c>
      <c r="P136" s="449">
        <v>0</v>
      </c>
      <c r="Q136" s="449">
        <v>0</v>
      </c>
      <c r="R136" s="449"/>
      <c r="S136" s="449">
        <f>H136*1%</f>
        <v>0</v>
      </c>
      <c r="T136" s="449">
        <f>N136+O136+P136+Q136+R136+S136</f>
        <v>0</v>
      </c>
      <c r="U136" s="430">
        <f>M136-T136</f>
        <v>0</v>
      </c>
      <c r="V136" s="457">
        <v>0</v>
      </c>
      <c r="W136" s="457">
        <f>U136-V136</f>
        <v>0</v>
      </c>
      <c r="X136" s="447"/>
    </row>
    <row r="137" spans="1:24" ht="65.25" hidden="1" customHeight="1" x14ac:dyDescent="0.5">
      <c r="A137" s="31"/>
      <c r="B137" s="421"/>
      <c r="C137" s="421"/>
      <c r="D137" s="421"/>
      <c r="E137" s="456"/>
      <c r="F137" s="425"/>
      <c r="G137" s="427"/>
      <c r="H137" s="459"/>
      <c r="I137" s="460"/>
      <c r="J137" s="466"/>
      <c r="K137" s="466"/>
      <c r="L137" s="466"/>
      <c r="M137" s="457"/>
      <c r="N137" s="464"/>
      <c r="O137" s="464"/>
      <c r="P137" s="450"/>
      <c r="Q137" s="450"/>
      <c r="R137" s="450"/>
      <c r="S137" s="450"/>
      <c r="T137" s="450"/>
      <c r="U137" s="431"/>
      <c r="V137" s="457"/>
      <c r="W137" s="457"/>
      <c r="X137" s="448"/>
    </row>
    <row r="138" spans="1:24" ht="65.25" customHeight="1" x14ac:dyDescent="0.5">
      <c r="A138" s="29" t="s">
        <v>117</v>
      </c>
      <c r="B138" s="420"/>
      <c r="C138" s="420">
        <v>1100</v>
      </c>
      <c r="D138" s="420">
        <v>1000</v>
      </c>
      <c r="E138" s="456">
        <v>274.01</v>
      </c>
      <c r="F138" s="424">
        <v>15</v>
      </c>
      <c r="G138" s="426">
        <f>E138*F138</f>
        <v>4110.1499999999996</v>
      </c>
      <c r="H138" s="459">
        <v>0</v>
      </c>
      <c r="I138" s="496"/>
      <c r="J138" s="465">
        <v>0</v>
      </c>
      <c r="K138" s="465">
        <v>0</v>
      </c>
      <c r="L138" s="465">
        <v>0</v>
      </c>
      <c r="M138" s="457">
        <f>G138+H138+I138+J138+K138+L138</f>
        <v>4110.1499999999996</v>
      </c>
      <c r="N138" s="495">
        <v>366.71</v>
      </c>
      <c r="O138" s="449">
        <f>G138*1.1875%</f>
        <v>48.808031249999999</v>
      </c>
      <c r="P138" s="449">
        <v>0</v>
      </c>
      <c r="Q138" s="449">
        <v>0</v>
      </c>
      <c r="R138" s="449">
        <f>G138*1%</f>
        <v>41.101499999999994</v>
      </c>
      <c r="S138" s="449">
        <f>H138*1%</f>
        <v>0</v>
      </c>
      <c r="T138" s="449">
        <f>N138+O138+P138+Q138+R138+S138</f>
        <v>456.61953124999997</v>
      </c>
      <c r="U138" s="430">
        <f>M138-T138</f>
        <v>3653.5304687499997</v>
      </c>
      <c r="V138" s="457">
        <v>0</v>
      </c>
      <c r="W138" s="457">
        <f>U138-V138</f>
        <v>3653.5304687499997</v>
      </c>
      <c r="X138" s="447"/>
    </row>
    <row r="139" spans="1:24" ht="65.25" customHeight="1" x14ac:dyDescent="0.5">
      <c r="A139" s="61" t="s">
        <v>119</v>
      </c>
      <c r="B139" s="421"/>
      <c r="C139" s="421"/>
      <c r="D139" s="421"/>
      <c r="E139" s="456"/>
      <c r="F139" s="425"/>
      <c r="G139" s="427"/>
      <c r="H139" s="459"/>
      <c r="I139" s="496"/>
      <c r="J139" s="466"/>
      <c r="K139" s="466"/>
      <c r="L139" s="466"/>
      <c r="M139" s="457"/>
      <c r="N139" s="495"/>
      <c r="O139" s="450"/>
      <c r="P139" s="450"/>
      <c r="Q139" s="450"/>
      <c r="R139" s="450"/>
      <c r="S139" s="450"/>
      <c r="T139" s="450"/>
      <c r="U139" s="431"/>
      <c r="V139" s="457"/>
      <c r="W139" s="457"/>
      <c r="X139" s="448"/>
    </row>
    <row r="140" spans="1:24" ht="65.25" customHeight="1" x14ac:dyDescent="0.5">
      <c r="A140" s="62" t="s">
        <v>117</v>
      </c>
      <c r="B140" s="420"/>
      <c r="C140" s="420">
        <v>1100</v>
      </c>
      <c r="D140" s="420">
        <v>1000</v>
      </c>
      <c r="E140" s="456">
        <v>274.01</v>
      </c>
      <c r="F140" s="424">
        <v>15</v>
      </c>
      <c r="G140" s="426">
        <f>E140*F140</f>
        <v>4110.1499999999996</v>
      </c>
      <c r="H140" s="459">
        <v>0</v>
      </c>
      <c r="I140" s="460"/>
      <c r="J140" s="465">
        <v>0</v>
      </c>
      <c r="K140" s="465">
        <v>0</v>
      </c>
      <c r="L140" s="465">
        <v>0</v>
      </c>
      <c r="M140" s="457">
        <f>G140+H140+I140+J140+K140+L140</f>
        <v>4110.1499999999996</v>
      </c>
      <c r="N140" s="464">
        <v>366.71</v>
      </c>
      <c r="O140" s="464">
        <v>0</v>
      </c>
      <c r="P140" s="449">
        <v>0</v>
      </c>
      <c r="Q140" s="449">
        <v>0</v>
      </c>
      <c r="R140" s="449">
        <f>G140*1%</f>
        <v>41.101499999999994</v>
      </c>
      <c r="S140" s="449">
        <f>H140*1%</f>
        <v>0</v>
      </c>
      <c r="T140" s="449">
        <f>N140+O140+P140+Q140+R140+S140</f>
        <v>407.81149999999997</v>
      </c>
      <c r="U140" s="430">
        <f>M140-T140</f>
        <v>3702.3384999999998</v>
      </c>
      <c r="V140" s="457">
        <v>0</v>
      </c>
      <c r="W140" s="457">
        <f>U140-V140</f>
        <v>3702.3384999999998</v>
      </c>
      <c r="X140" s="447"/>
    </row>
    <row r="141" spans="1:24" ht="65.25" customHeight="1" x14ac:dyDescent="0.5">
      <c r="A141" s="61" t="s">
        <v>120</v>
      </c>
      <c r="B141" s="421"/>
      <c r="C141" s="421"/>
      <c r="D141" s="421"/>
      <c r="E141" s="456"/>
      <c r="F141" s="425"/>
      <c r="G141" s="427"/>
      <c r="H141" s="459"/>
      <c r="I141" s="460"/>
      <c r="J141" s="466"/>
      <c r="K141" s="466"/>
      <c r="L141" s="466"/>
      <c r="M141" s="457"/>
      <c r="N141" s="464"/>
      <c r="O141" s="464"/>
      <c r="P141" s="450"/>
      <c r="Q141" s="450"/>
      <c r="R141" s="450"/>
      <c r="S141" s="450"/>
      <c r="T141" s="450"/>
      <c r="U141" s="431"/>
      <c r="V141" s="457"/>
      <c r="W141" s="457"/>
      <c r="X141" s="448"/>
    </row>
    <row r="142" spans="1:24" ht="65.25" customHeight="1" x14ac:dyDescent="0.5">
      <c r="A142" s="62" t="s">
        <v>121</v>
      </c>
      <c r="B142" s="420"/>
      <c r="C142" s="420">
        <v>1100</v>
      </c>
      <c r="D142" s="420">
        <v>1000</v>
      </c>
      <c r="E142" s="456">
        <v>203.14</v>
      </c>
      <c r="F142" s="424">
        <v>15</v>
      </c>
      <c r="G142" s="426">
        <f>E142*F142</f>
        <v>3047.1</v>
      </c>
      <c r="H142" s="459">
        <v>0</v>
      </c>
      <c r="I142" s="460">
        <v>0</v>
      </c>
      <c r="J142" s="465">
        <v>0</v>
      </c>
      <c r="K142" s="465">
        <v>0</v>
      </c>
      <c r="L142" s="465">
        <v>0</v>
      </c>
      <c r="M142" s="457">
        <f>G142+H142+I142+J142+K142+L142</f>
        <v>3047.1</v>
      </c>
      <c r="N142" s="464">
        <v>82.06</v>
      </c>
      <c r="O142" s="478">
        <v>0</v>
      </c>
      <c r="P142" s="449">
        <v>0</v>
      </c>
      <c r="Q142" s="449">
        <v>0</v>
      </c>
      <c r="R142" s="449"/>
      <c r="S142" s="449">
        <f>H142*1%</f>
        <v>0</v>
      </c>
      <c r="T142" s="449">
        <f>N142+O142+P142+Q142+R142+S142</f>
        <v>82.06</v>
      </c>
      <c r="U142" s="430">
        <f>M142-T142</f>
        <v>2965.04</v>
      </c>
      <c r="V142" s="430">
        <v>60.94</v>
      </c>
      <c r="W142" s="457">
        <f>U142-V142</f>
        <v>2904.1</v>
      </c>
      <c r="X142" s="447"/>
    </row>
    <row r="143" spans="1:24" ht="65.25" customHeight="1" x14ac:dyDescent="0.5">
      <c r="A143" s="100" t="s">
        <v>122</v>
      </c>
      <c r="B143" s="421"/>
      <c r="C143" s="421"/>
      <c r="D143" s="421"/>
      <c r="E143" s="456"/>
      <c r="F143" s="425"/>
      <c r="G143" s="427"/>
      <c r="H143" s="459"/>
      <c r="I143" s="460"/>
      <c r="J143" s="466"/>
      <c r="K143" s="466"/>
      <c r="L143" s="466"/>
      <c r="M143" s="457"/>
      <c r="N143" s="464"/>
      <c r="O143" s="450"/>
      <c r="P143" s="450"/>
      <c r="Q143" s="450"/>
      <c r="R143" s="450"/>
      <c r="S143" s="450"/>
      <c r="T143" s="450"/>
      <c r="U143" s="431"/>
      <c r="V143" s="431"/>
      <c r="W143" s="457"/>
      <c r="X143" s="448"/>
    </row>
    <row r="144" spans="1:24" ht="65.25" customHeight="1" x14ac:dyDescent="0.5">
      <c r="A144" s="29" t="s">
        <v>121</v>
      </c>
      <c r="B144" s="420"/>
      <c r="C144" s="420">
        <v>1100</v>
      </c>
      <c r="D144" s="420">
        <v>1000</v>
      </c>
      <c r="E144" s="456">
        <v>160.15</v>
      </c>
      <c r="F144" s="424">
        <v>15</v>
      </c>
      <c r="G144" s="426">
        <f>E144*F144</f>
        <v>2402.25</v>
      </c>
      <c r="H144" s="459">
        <v>0</v>
      </c>
      <c r="I144" s="460">
        <v>0</v>
      </c>
      <c r="J144" s="465">
        <v>0</v>
      </c>
      <c r="K144" s="465">
        <v>0</v>
      </c>
      <c r="L144" s="465">
        <v>3.02</v>
      </c>
      <c r="M144" s="457">
        <f>G144+H144+I144+J144+K144+L144</f>
        <v>2405.27</v>
      </c>
      <c r="N144" s="464">
        <v>0</v>
      </c>
      <c r="O144" s="464"/>
      <c r="P144" s="449">
        <v>0</v>
      </c>
      <c r="Q144" s="449">
        <v>0</v>
      </c>
      <c r="R144" s="449"/>
      <c r="S144" s="449">
        <f>H144*1%</f>
        <v>0</v>
      </c>
      <c r="T144" s="449">
        <f>N144+O144+P144+Q144+R144+S144</f>
        <v>0</v>
      </c>
      <c r="U144" s="430">
        <f>M144-T144</f>
        <v>2405.27</v>
      </c>
      <c r="V144" s="430">
        <v>48.05</v>
      </c>
      <c r="W144" s="457">
        <f>U144-V144</f>
        <v>2357.2199999999998</v>
      </c>
      <c r="X144" s="447"/>
    </row>
    <row r="145" spans="1:24" ht="65.25" customHeight="1" x14ac:dyDescent="0.5">
      <c r="A145" s="60" t="s">
        <v>123</v>
      </c>
      <c r="B145" s="421"/>
      <c r="C145" s="421"/>
      <c r="D145" s="421"/>
      <c r="E145" s="456"/>
      <c r="F145" s="425"/>
      <c r="G145" s="427"/>
      <c r="H145" s="459"/>
      <c r="I145" s="460"/>
      <c r="J145" s="466"/>
      <c r="K145" s="466"/>
      <c r="L145" s="466"/>
      <c r="M145" s="457"/>
      <c r="N145" s="464"/>
      <c r="O145" s="464"/>
      <c r="P145" s="450"/>
      <c r="Q145" s="450"/>
      <c r="R145" s="450"/>
      <c r="S145" s="450"/>
      <c r="T145" s="450"/>
      <c r="U145" s="431"/>
      <c r="V145" s="431"/>
      <c r="W145" s="457"/>
      <c r="X145" s="448"/>
    </row>
    <row r="146" spans="1:24" s="108" customFormat="1" ht="65.25" customHeight="1" x14ac:dyDescent="0.5">
      <c r="A146" s="107" t="s">
        <v>124</v>
      </c>
      <c r="B146" s="501"/>
      <c r="C146" s="493">
        <v>1100</v>
      </c>
      <c r="D146" s="493">
        <v>1000</v>
      </c>
      <c r="E146" s="475">
        <v>217.2</v>
      </c>
      <c r="F146" s="481">
        <v>15</v>
      </c>
      <c r="G146" s="426">
        <f>E146*F146</f>
        <v>3258</v>
      </c>
      <c r="H146" s="497">
        <v>0</v>
      </c>
      <c r="I146" s="477">
        <v>976</v>
      </c>
      <c r="J146" s="477">
        <v>0</v>
      </c>
      <c r="K146" s="477">
        <v>0</v>
      </c>
      <c r="L146" s="477">
        <v>0</v>
      </c>
      <c r="M146" s="457">
        <f>G146+H146+I146+J146+K146+L146</f>
        <v>4234</v>
      </c>
      <c r="N146" s="500">
        <v>308.45</v>
      </c>
      <c r="O146" s="449">
        <f>G146*1.1875%</f>
        <v>38.688749999999999</v>
      </c>
      <c r="P146" s="451">
        <v>0</v>
      </c>
      <c r="Q146" s="451">
        <v>0</v>
      </c>
      <c r="R146" s="468">
        <f>G146*1%</f>
        <v>32.58</v>
      </c>
      <c r="S146" s="451">
        <v>0</v>
      </c>
      <c r="T146" s="449">
        <f>N146+O146+P146+Q146+R146+S146</f>
        <v>379.71874999999994</v>
      </c>
      <c r="U146" s="430">
        <f>M146-T146</f>
        <v>3854.28125</v>
      </c>
      <c r="V146" s="497">
        <v>0</v>
      </c>
      <c r="W146" s="457">
        <f>U146-V146</f>
        <v>3854.28125</v>
      </c>
      <c r="X146" s="498"/>
    </row>
    <row r="147" spans="1:24" s="108" customFormat="1" ht="65.25" customHeight="1" x14ac:dyDescent="0.5">
      <c r="A147" s="109" t="s">
        <v>125</v>
      </c>
      <c r="B147" s="494"/>
      <c r="C147" s="494"/>
      <c r="D147" s="494"/>
      <c r="E147" s="423"/>
      <c r="F147" s="482"/>
      <c r="G147" s="427"/>
      <c r="H147" s="429"/>
      <c r="I147" s="474"/>
      <c r="J147" s="474"/>
      <c r="K147" s="474"/>
      <c r="L147" s="474"/>
      <c r="M147" s="457"/>
      <c r="N147" s="452"/>
      <c r="O147" s="450"/>
      <c r="P147" s="452"/>
      <c r="Q147" s="452"/>
      <c r="R147" s="469"/>
      <c r="S147" s="452"/>
      <c r="T147" s="450"/>
      <c r="U147" s="431"/>
      <c r="V147" s="429"/>
      <c r="W147" s="457"/>
      <c r="X147" s="499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67"/>
      <c r="C149" s="420">
        <v>1100</v>
      </c>
      <c r="D149" s="467">
        <v>1000</v>
      </c>
      <c r="E149" s="422">
        <v>108.16</v>
      </c>
      <c r="F149" s="424">
        <v>15</v>
      </c>
      <c r="G149" s="426">
        <f>E149*F149</f>
        <v>1622.3999999999999</v>
      </c>
      <c r="H149" s="430">
        <v>0</v>
      </c>
      <c r="I149" s="465">
        <v>0</v>
      </c>
      <c r="J149" s="465">
        <v>0</v>
      </c>
      <c r="K149" s="465">
        <v>0</v>
      </c>
      <c r="L149" s="484">
        <v>107.73</v>
      </c>
      <c r="M149" s="457">
        <f>G149+H149+I149+J149+K149+L149</f>
        <v>1730.1299999999999</v>
      </c>
      <c r="N149" s="449">
        <v>0</v>
      </c>
      <c r="O149" s="449">
        <v>0</v>
      </c>
      <c r="P149" s="449">
        <v>0</v>
      </c>
      <c r="Q149" s="449">
        <v>0</v>
      </c>
      <c r="R149" s="449">
        <v>0</v>
      </c>
      <c r="S149" s="449">
        <f>H149*1%</f>
        <v>0</v>
      </c>
      <c r="T149" s="449">
        <f>N149+O149+P149+Q149+R149+S149</f>
        <v>0</v>
      </c>
      <c r="U149" s="430">
        <f>M149-T149</f>
        <v>1730.1299999999999</v>
      </c>
      <c r="V149" s="476">
        <v>0</v>
      </c>
      <c r="W149" s="457">
        <f>U149-V149</f>
        <v>1730.1299999999999</v>
      </c>
      <c r="X149" s="447"/>
    </row>
    <row r="150" spans="1:24" ht="65.25" customHeight="1" x14ac:dyDescent="0.5">
      <c r="A150" s="63" t="s">
        <v>127</v>
      </c>
      <c r="B150" s="421"/>
      <c r="C150" s="421"/>
      <c r="D150" s="421"/>
      <c r="E150" s="423"/>
      <c r="F150" s="425"/>
      <c r="G150" s="427"/>
      <c r="H150" s="431"/>
      <c r="I150" s="466"/>
      <c r="J150" s="466"/>
      <c r="K150" s="466"/>
      <c r="L150" s="485"/>
      <c r="M150" s="457"/>
      <c r="N150" s="450"/>
      <c r="O150" s="450"/>
      <c r="P150" s="450"/>
      <c r="Q150" s="450"/>
      <c r="R150" s="450"/>
      <c r="S150" s="450"/>
      <c r="T150" s="450"/>
      <c r="U150" s="431"/>
      <c r="V150" s="431"/>
      <c r="W150" s="457"/>
      <c r="X150" s="448"/>
    </row>
    <row r="151" spans="1:24" ht="65.25" customHeight="1" x14ac:dyDescent="0.5">
      <c r="A151" s="119" t="s">
        <v>128</v>
      </c>
      <c r="B151" s="467"/>
      <c r="C151" s="467">
        <v>1100</v>
      </c>
      <c r="D151" s="467">
        <v>1000</v>
      </c>
      <c r="E151" s="475">
        <v>243.36</v>
      </c>
      <c r="F151" s="424">
        <v>15</v>
      </c>
      <c r="G151" s="426">
        <f>E151*F151</f>
        <v>3650.4</v>
      </c>
      <c r="H151" s="476">
        <v>0</v>
      </c>
      <c r="I151" s="483">
        <v>0</v>
      </c>
      <c r="J151" s="483">
        <v>0</v>
      </c>
      <c r="K151" s="483">
        <v>0</v>
      </c>
      <c r="L151" s="483">
        <v>0</v>
      </c>
      <c r="M151" s="457">
        <f>G151+H151+I151+J151+K151+L151</f>
        <v>3650.4</v>
      </c>
      <c r="N151" s="478">
        <v>293.08</v>
      </c>
      <c r="O151" s="449">
        <v>0</v>
      </c>
      <c r="P151" s="449">
        <v>0</v>
      </c>
      <c r="Q151" s="449">
        <v>0</v>
      </c>
      <c r="R151" s="449">
        <f>G151*1%</f>
        <v>36.504000000000005</v>
      </c>
      <c r="S151" s="449">
        <v>0</v>
      </c>
      <c r="T151" s="449">
        <f>N151+O151+P151+Q151+R151+S151</f>
        <v>329.584</v>
      </c>
      <c r="U151" s="430">
        <f>M151-T151</f>
        <v>3320.8160000000003</v>
      </c>
      <c r="V151" s="476">
        <v>0</v>
      </c>
      <c r="W151" s="457">
        <f>U151-V151</f>
        <v>3320.8160000000003</v>
      </c>
      <c r="X151" s="470"/>
    </row>
    <row r="152" spans="1:24" ht="65.25" customHeight="1" x14ac:dyDescent="0.5">
      <c r="A152" s="63" t="s">
        <v>129</v>
      </c>
      <c r="B152" s="421"/>
      <c r="C152" s="421"/>
      <c r="D152" s="421"/>
      <c r="E152" s="423"/>
      <c r="F152" s="425"/>
      <c r="G152" s="427"/>
      <c r="H152" s="431"/>
      <c r="I152" s="466"/>
      <c r="J152" s="466"/>
      <c r="K152" s="466"/>
      <c r="L152" s="466"/>
      <c r="M152" s="457"/>
      <c r="N152" s="450"/>
      <c r="O152" s="450"/>
      <c r="P152" s="450"/>
      <c r="Q152" s="450"/>
      <c r="R152" s="450"/>
      <c r="S152" s="450"/>
      <c r="T152" s="450"/>
      <c r="U152" s="431"/>
      <c r="V152" s="431"/>
      <c r="W152" s="457"/>
      <c r="X152" s="448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36187.050000000003</v>
      </c>
      <c r="H153" s="50">
        <f t="shared" si="10"/>
        <v>0</v>
      </c>
      <c r="I153" s="50">
        <f t="shared" si="10"/>
        <v>976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37273.800000000003</v>
      </c>
      <c r="N153" s="51">
        <f t="shared" si="10"/>
        <v>2212.1</v>
      </c>
      <c r="O153" s="51">
        <f t="shared" si="10"/>
        <v>187.43203124999999</v>
      </c>
      <c r="P153" s="51">
        <f t="shared" si="10"/>
        <v>0</v>
      </c>
      <c r="Q153" s="51">
        <f t="shared" si="10"/>
        <v>0</v>
      </c>
      <c r="R153" s="51">
        <f t="shared" si="10"/>
        <v>235.44299999999998</v>
      </c>
      <c r="S153" s="51">
        <f t="shared" si="10"/>
        <v>0</v>
      </c>
      <c r="T153" s="51">
        <f t="shared" si="10"/>
        <v>2634.9750312499996</v>
      </c>
      <c r="U153" s="50">
        <f t="shared" si="10"/>
        <v>34638.824968749999</v>
      </c>
      <c r="V153" s="50">
        <f t="shared" si="10"/>
        <v>681.82999999999993</v>
      </c>
      <c r="W153" s="50">
        <f t="shared" si="10"/>
        <v>33956.994968750005</v>
      </c>
      <c r="X153" s="4"/>
    </row>
    <row r="154" spans="1:24" s="4" customFormat="1" ht="65.25" customHeight="1" thickBot="1" x14ac:dyDescent="0.55000000000000004">
      <c r="A154" s="432" t="s">
        <v>0</v>
      </c>
      <c r="B154" s="434" t="s">
        <v>1</v>
      </c>
      <c r="C154" s="437" t="s">
        <v>2</v>
      </c>
      <c r="D154" s="438"/>
      <c r="E154" s="438"/>
      <c r="F154" s="438"/>
      <c r="G154" s="438"/>
      <c r="H154" s="438"/>
      <c r="I154" s="438"/>
      <c r="J154" s="438"/>
      <c r="K154" s="438"/>
      <c r="L154" s="438"/>
      <c r="M154" s="439"/>
      <c r="N154" s="437" t="s">
        <v>3</v>
      </c>
      <c r="O154" s="438"/>
      <c r="P154" s="438"/>
      <c r="Q154" s="438"/>
      <c r="R154" s="438"/>
      <c r="S154" s="438"/>
      <c r="T154" s="439"/>
      <c r="U154" s="1"/>
      <c r="V154" s="2"/>
      <c r="W154" s="3"/>
      <c r="X154" s="440" t="s">
        <v>4</v>
      </c>
    </row>
    <row r="155" spans="1:24" s="4" customFormat="1" ht="65.25" customHeight="1" x14ac:dyDescent="0.45">
      <c r="A155" s="433"/>
      <c r="B155" s="435"/>
      <c r="C155" s="441" t="s">
        <v>5</v>
      </c>
      <c r="D155" s="441" t="s">
        <v>6</v>
      </c>
      <c r="E155" s="5" t="s">
        <v>7</v>
      </c>
      <c r="F155" s="6" t="s">
        <v>8</v>
      </c>
      <c r="G155" s="443" t="s">
        <v>9</v>
      </c>
      <c r="H155" s="445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34" t="s">
        <v>15</v>
      </c>
      <c r="N155" s="9" t="s">
        <v>16</v>
      </c>
      <c r="O155" s="416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418" t="s">
        <v>15</v>
      </c>
      <c r="U155" s="11" t="s">
        <v>15</v>
      </c>
      <c r="V155" s="12" t="s">
        <v>23</v>
      </c>
      <c r="W155" s="11" t="s">
        <v>24</v>
      </c>
      <c r="X155" s="440"/>
    </row>
    <row r="156" spans="1:24" s="4" customFormat="1" ht="65.25" customHeight="1" thickBot="1" x14ac:dyDescent="0.5">
      <c r="A156" s="13" t="s">
        <v>25</v>
      </c>
      <c r="B156" s="436"/>
      <c r="C156" s="442"/>
      <c r="D156" s="442"/>
      <c r="E156" s="14" t="s">
        <v>26</v>
      </c>
      <c r="F156" s="15" t="s">
        <v>27</v>
      </c>
      <c r="G156" s="444"/>
      <c r="H156" s="446"/>
      <c r="I156" s="16" t="s">
        <v>28</v>
      </c>
      <c r="J156" s="17" t="s">
        <v>29</v>
      </c>
      <c r="K156" s="18" t="s">
        <v>30</v>
      </c>
      <c r="L156" s="16" t="s">
        <v>31</v>
      </c>
      <c r="M156" s="436"/>
      <c r="N156" s="19">
        <v>1</v>
      </c>
      <c r="O156" s="417"/>
      <c r="P156" s="20" t="s">
        <v>12</v>
      </c>
      <c r="Q156" s="21" t="s">
        <v>32</v>
      </c>
      <c r="R156" s="21" t="s">
        <v>33</v>
      </c>
      <c r="S156" s="21" t="s">
        <v>34</v>
      </c>
      <c r="T156" s="419"/>
      <c r="U156" s="22" t="s">
        <v>35</v>
      </c>
      <c r="V156" s="23" t="s">
        <v>36</v>
      </c>
      <c r="W156" s="22" t="s">
        <v>37</v>
      </c>
      <c r="X156" s="440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502"/>
      <c r="C158" s="455">
        <v>1100</v>
      </c>
      <c r="D158" s="455">
        <v>1000</v>
      </c>
      <c r="E158" s="456">
        <v>334.64</v>
      </c>
      <c r="F158" s="424">
        <v>15</v>
      </c>
      <c r="G158" s="426">
        <f>E158*F158</f>
        <v>5019.5999999999995</v>
      </c>
      <c r="H158" s="457">
        <v>0</v>
      </c>
      <c r="I158" s="457">
        <v>0</v>
      </c>
      <c r="J158" s="430">
        <v>0</v>
      </c>
      <c r="K158" s="430">
        <v>0</v>
      </c>
      <c r="L158" s="430">
        <v>0</v>
      </c>
      <c r="M158" s="457">
        <f>G158+H158+I158+J158+K158+L158</f>
        <v>5019.5999999999995</v>
      </c>
      <c r="N158" s="464">
        <v>527.02</v>
      </c>
      <c r="O158" s="464">
        <v>0</v>
      </c>
      <c r="P158" s="449">
        <v>0</v>
      </c>
      <c r="Q158" s="449">
        <v>0</v>
      </c>
      <c r="R158" s="449">
        <v>0</v>
      </c>
      <c r="S158" s="449">
        <v>0</v>
      </c>
      <c r="T158" s="449">
        <f>N158+O158+P158+Q158+R158+S158</f>
        <v>527.02</v>
      </c>
      <c r="U158" s="430">
        <f>M158-T158</f>
        <v>4492.58</v>
      </c>
      <c r="V158" s="430">
        <v>200.78</v>
      </c>
      <c r="W158" s="457">
        <f>U158-V158</f>
        <v>4291.8</v>
      </c>
      <c r="X158" s="458"/>
    </row>
    <row r="159" spans="1:24" ht="65.25" customHeight="1" x14ac:dyDescent="0.5">
      <c r="A159" s="121" t="s">
        <v>132</v>
      </c>
      <c r="B159" s="502"/>
      <c r="C159" s="455"/>
      <c r="D159" s="455"/>
      <c r="E159" s="456"/>
      <c r="F159" s="425"/>
      <c r="G159" s="427"/>
      <c r="H159" s="457"/>
      <c r="I159" s="457"/>
      <c r="J159" s="431"/>
      <c r="K159" s="431"/>
      <c r="L159" s="431"/>
      <c r="M159" s="457"/>
      <c r="N159" s="464"/>
      <c r="O159" s="464"/>
      <c r="P159" s="450"/>
      <c r="Q159" s="450"/>
      <c r="R159" s="450"/>
      <c r="S159" s="450"/>
      <c r="T159" s="450"/>
      <c r="U159" s="431"/>
      <c r="V159" s="431"/>
      <c r="W159" s="457"/>
      <c r="X159" s="458"/>
    </row>
    <row r="160" spans="1:24" ht="65.25" hidden="1" customHeight="1" x14ac:dyDescent="0.5">
      <c r="A160" s="29" t="s">
        <v>133</v>
      </c>
      <c r="B160" s="502"/>
      <c r="C160" s="455"/>
      <c r="D160" s="455"/>
      <c r="E160" s="456"/>
      <c r="F160" s="424"/>
      <c r="G160" s="426">
        <f>E160*F160</f>
        <v>0</v>
      </c>
      <c r="H160" s="457">
        <v>0</v>
      </c>
      <c r="I160" s="457">
        <v>0</v>
      </c>
      <c r="J160" s="430">
        <v>0</v>
      </c>
      <c r="K160" s="430">
        <v>0</v>
      </c>
      <c r="L160" s="503"/>
      <c r="M160" s="457">
        <f>G160+H160+I160+J160+K160+L160</f>
        <v>0</v>
      </c>
      <c r="N160" s="464">
        <v>0</v>
      </c>
      <c r="O160" s="464">
        <v>0</v>
      </c>
      <c r="P160" s="449">
        <v>0</v>
      </c>
      <c r="Q160" s="449">
        <v>0</v>
      </c>
      <c r="R160" s="449">
        <v>0</v>
      </c>
      <c r="S160" s="449">
        <v>0</v>
      </c>
      <c r="T160" s="449">
        <f>N160+O160+P160+Q160+R160+S160</f>
        <v>0</v>
      </c>
      <c r="U160" s="430">
        <f>M160-T160</f>
        <v>0</v>
      </c>
      <c r="V160" s="430">
        <f>M160*3%</f>
        <v>0</v>
      </c>
      <c r="W160" s="457">
        <f>U160-V160</f>
        <v>0</v>
      </c>
      <c r="X160" s="458"/>
    </row>
    <row r="161" spans="1:24" ht="65.25" hidden="1" customHeight="1" x14ac:dyDescent="0.5">
      <c r="A161" s="122"/>
      <c r="B161" s="502"/>
      <c r="C161" s="455"/>
      <c r="D161" s="455"/>
      <c r="E161" s="456"/>
      <c r="F161" s="425"/>
      <c r="G161" s="427"/>
      <c r="H161" s="457"/>
      <c r="I161" s="457"/>
      <c r="J161" s="431"/>
      <c r="K161" s="431"/>
      <c r="L161" s="504"/>
      <c r="M161" s="457"/>
      <c r="N161" s="464"/>
      <c r="O161" s="464"/>
      <c r="P161" s="450"/>
      <c r="Q161" s="450"/>
      <c r="R161" s="450"/>
      <c r="S161" s="450"/>
      <c r="T161" s="450"/>
      <c r="U161" s="431"/>
      <c r="V161" s="431"/>
      <c r="W161" s="457"/>
      <c r="X161" s="458"/>
    </row>
    <row r="162" spans="1:24" ht="65.25" customHeight="1" x14ac:dyDescent="0.5">
      <c r="A162" s="105" t="s">
        <v>134</v>
      </c>
      <c r="B162" s="502"/>
      <c r="C162" s="455">
        <v>1100</v>
      </c>
      <c r="D162" s="455">
        <v>1000</v>
      </c>
      <c r="E162" s="456">
        <v>199.8</v>
      </c>
      <c r="F162" s="424">
        <v>15</v>
      </c>
      <c r="G162" s="426">
        <f>E162*F162</f>
        <v>2997</v>
      </c>
      <c r="H162" s="457">
        <v>0</v>
      </c>
      <c r="I162" s="457">
        <v>0</v>
      </c>
      <c r="J162" s="430">
        <v>0</v>
      </c>
      <c r="K162" s="430">
        <v>0</v>
      </c>
      <c r="L162" s="430">
        <v>0</v>
      </c>
      <c r="M162" s="457">
        <f>G162+H162+I162+J162+K162+L162</f>
        <v>2997</v>
      </c>
      <c r="N162" s="464">
        <v>76.61</v>
      </c>
      <c r="O162" s="464"/>
      <c r="P162" s="449">
        <v>0</v>
      </c>
      <c r="Q162" s="449">
        <v>0</v>
      </c>
      <c r="R162" s="449"/>
      <c r="S162" s="449">
        <v>0</v>
      </c>
      <c r="T162" s="449">
        <f>N162+O162+P162+Q162+R162+S162</f>
        <v>76.61</v>
      </c>
      <c r="U162" s="430">
        <f>M162-T162</f>
        <v>2920.39</v>
      </c>
      <c r="V162" s="430">
        <v>0</v>
      </c>
      <c r="W162" s="457">
        <f>U162-V162</f>
        <v>2920.39</v>
      </c>
      <c r="X162" s="458"/>
    </row>
    <row r="163" spans="1:24" ht="65.25" customHeight="1" x14ac:dyDescent="0.5">
      <c r="A163" s="60" t="s">
        <v>135</v>
      </c>
      <c r="B163" s="502"/>
      <c r="C163" s="455"/>
      <c r="D163" s="455"/>
      <c r="E163" s="456"/>
      <c r="F163" s="425"/>
      <c r="G163" s="427"/>
      <c r="H163" s="457"/>
      <c r="I163" s="457"/>
      <c r="J163" s="431"/>
      <c r="K163" s="431"/>
      <c r="L163" s="431"/>
      <c r="M163" s="457"/>
      <c r="N163" s="464"/>
      <c r="O163" s="464"/>
      <c r="P163" s="450"/>
      <c r="Q163" s="450"/>
      <c r="R163" s="450"/>
      <c r="S163" s="450"/>
      <c r="T163" s="450"/>
      <c r="U163" s="431"/>
      <c r="V163" s="431"/>
      <c r="W163" s="457"/>
      <c r="X163" s="458"/>
    </row>
    <row r="164" spans="1:24" ht="65.25" customHeight="1" x14ac:dyDescent="0.5">
      <c r="A164" s="29" t="s">
        <v>136</v>
      </c>
      <c r="B164" s="455"/>
      <c r="C164" s="455">
        <v>1100</v>
      </c>
      <c r="D164" s="455">
        <v>1000</v>
      </c>
      <c r="E164" s="456">
        <v>288.42</v>
      </c>
      <c r="F164" s="424">
        <v>15</v>
      </c>
      <c r="G164" s="426">
        <f>E164*F164</f>
        <v>4326.3</v>
      </c>
      <c r="H164" s="457">
        <v>0</v>
      </c>
      <c r="I164" s="457">
        <v>0</v>
      </c>
      <c r="J164" s="430">
        <v>0</v>
      </c>
      <c r="K164" s="430">
        <v>0</v>
      </c>
      <c r="L164" s="430">
        <v>0</v>
      </c>
      <c r="M164" s="457">
        <f>G164+H164+I164+J164+K164+L164</f>
        <v>4326.3</v>
      </c>
      <c r="N164" s="464">
        <v>402.78</v>
      </c>
      <c r="O164" s="464">
        <v>0</v>
      </c>
      <c r="P164" s="449">
        <v>0</v>
      </c>
      <c r="Q164" s="449">
        <v>0</v>
      </c>
      <c r="R164" s="449">
        <v>0</v>
      </c>
      <c r="S164" s="449">
        <v>0</v>
      </c>
      <c r="T164" s="449">
        <f>N164+O164+P164+Q164+R164+S164</f>
        <v>402.78</v>
      </c>
      <c r="U164" s="430">
        <f>M164-T164</f>
        <v>3923.5200000000004</v>
      </c>
      <c r="V164" s="430">
        <v>173.05</v>
      </c>
      <c r="W164" s="457">
        <f>U164-V164</f>
        <v>3750.4700000000003</v>
      </c>
      <c r="X164" s="458"/>
    </row>
    <row r="165" spans="1:24" ht="65.25" customHeight="1" x14ac:dyDescent="0.5">
      <c r="A165" s="122" t="s">
        <v>137</v>
      </c>
      <c r="B165" s="455"/>
      <c r="C165" s="455"/>
      <c r="D165" s="455"/>
      <c r="E165" s="456"/>
      <c r="F165" s="425"/>
      <c r="G165" s="427"/>
      <c r="H165" s="457"/>
      <c r="I165" s="457"/>
      <c r="J165" s="431"/>
      <c r="K165" s="431"/>
      <c r="L165" s="431"/>
      <c r="M165" s="457"/>
      <c r="N165" s="464"/>
      <c r="O165" s="464"/>
      <c r="P165" s="450"/>
      <c r="Q165" s="450"/>
      <c r="R165" s="450"/>
      <c r="S165" s="450"/>
      <c r="T165" s="450"/>
      <c r="U165" s="431"/>
      <c r="V165" s="431"/>
      <c r="W165" s="457"/>
      <c r="X165" s="458"/>
    </row>
    <row r="166" spans="1:24" ht="65.25" customHeight="1" x14ac:dyDescent="0.5">
      <c r="A166" s="62" t="s">
        <v>138</v>
      </c>
      <c r="B166" s="420"/>
      <c r="C166" s="420">
        <v>1100</v>
      </c>
      <c r="D166" s="420">
        <v>1000</v>
      </c>
      <c r="E166" s="456">
        <v>199.8</v>
      </c>
      <c r="F166" s="424">
        <v>15</v>
      </c>
      <c r="G166" s="426">
        <f>E166*F166</f>
        <v>2997</v>
      </c>
      <c r="H166" s="459">
        <v>0</v>
      </c>
      <c r="I166" s="460">
        <v>0</v>
      </c>
      <c r="J166" s="465">
        <v>0</v>
      </c>
      <c r="K166" s="465">
        <v>0</v>
      </c>
      <c r="L166" s="465">
        <v>0</v>
      </c>
      <c r="M166" s="457">
        <f>G166+H166+I166+J166+K166+L166</f>
        <v>2997</v>
      </c>
      <c r="N166" s="464">
        <v>76.61</v>
      </c>
      <c r="O166" s="449">
        <f>G166*1.1875%</f>
        <v>35.589374999999997</v>
      </c>
      <c r="P166" s="449">
        <v>0</v>
      </c>
      <c r="Q166" s="449">
        <v>0</v>
      </c>
      <c r="R166" s="468">
        <f>G166*1%</f>
        <v>29.97</v>
      </c>
      <c r="S166" s="449">
        <f>H166*1%</f>
        <v>0</v>
      </c>
      <c r="T166" s="449">
        <f>N166+O166+P166+Q166+R166+S166</f>
        <v>142.169375</v>
      </c>
      <c r="U166" s="430">
        <f>M166-T166</f>
        <v>2854.8306250000001</v>
      </c>
      <c r="V166" s="457">
        <v>177.43</v>
      </c>
      <c r="W166" s="457">
        <f>U166-V166</f>
        <v>2677.4006250000002</v>
      </c>
      <c r="X166" s="447"/>
    </row>
    <row r="167" spans="1:24" ht="65.25" customHeight="1" x14ac:dyDescent="0.5">
      <c r="A167" s="45" t="s">
        <v>139</v>
      </c>
      <c r="B167" s="421"/>
      <c r="C167" s="421"/>
      <c r="D167" s="421"/>
      <c r="E167" s="456"/>
      <c r="F167" s="425"/>
      <c r="G167" s="427"/>
      <c r="H167" s="459"/>
      <c r="I167" s="460"/>
      <c r="J167" s="466"/>
      <c r="K167" s="466"/>
      <c r="L167" s="466"/>
      <c r="M167" s="457"/>
      <c r="N167" s="464"/>
      <c r="O167" s="450"/>
      <c r="P167" s="450"/>
      <c r="Q167" s="450"/>
      <c r="R167" s="469"/>
      <c r="S167" s="450"/>
      <c r="T167" s="450"/>
      <c r="U167" s="431"/>
      <c r="V167" s="457"/>
      <c r="W167" s="457"/>
      <c r="X167" s="448"/>
    </row>
    <row r="168" spans="1:24" s="108" customFormat="1" ht="65.25" customHeight="1" x14ac:dyDescent="0.5">
      <c r="A168" s="123" t="s">
        <v>140</v>
      </c>
      <c r="B168" s="502"/>
      <c r="C168" s="502">
        <v>1100</v>
      </c>
      <c r="D168" s="502">
        <v>1000</v>
      </c>
      <c r="E168" s="456">
        <v>173.77</v>
      </c>
      <c r="F168" s="481">
        <v>15</v>
      </c>
      <c r="G168" s="426">
        <f>E168*F168</f>
        <v>2606.5500000000002</v>
      </c>
      <c r="H168" s="459">
        <v>0</v>
      </c>
      <c r="I168" s="459">
        <v>0</v>
      </c>
      <c r="J168" s="428">
        <v>0</v>
      </c>
      <c r="K168" s="428">
        <v>0</v>
      </c>
      <c r="L168" s="428">
        <v>0</v>
      </c>
      <c r="M168" s="457">
        <f>G168+H168+I168+J168+K168+L168</f>
        <v>2606.5500000000002</v>
      </c>
      <c r="N168" s="506">
        <v>19.21</v>
      </c>
      <c r="O168" s="506">
        <v>0</v>
      </c>
      <c r="P168" s="451">
        <v>0</v>
      </c>
      <c r="Q168" s="451">
        <v>0</v>
      </c>
      <c r="R168" s="468">
        <f>G168*1%</f>
        <v>26.065500000000004</v>
      </c>
      <c r="S168" s="451">
        <v>0</v>
      </c>
      <c r="T168" s="449">
        <f>N168+O168+P168+Q168+R168+S168</f>
        <v>45.275500000000008</v>
      </c>
      <c r="U168" s="430">
        <f>M168-T168</f>
        <v>2561.2745</v>
      </c>
      <c r="V168" s="459">
        <v>0</v>
      </c>
      <c r="W168" s="457">
        <f>U168-V168</f>
        <v>2561.2745</v>
      </c>
      <c r="X168" s="505"/>
    </row>
    <row r="169" spans="1:24" s="108" customFormat="1" ht="65.25" customHeight="1" x14ac:dyDescent="0.5">
      <c r="A169" s="121" t="s">
        <v>141</v>
      </c>
      <c r="B169" s="502"/>
      <c r="C169" s="502"/>
      <c r="D169" s="502"/>
      <c r="E169" s="456"/>
      <c r="F169" s="482"/>
      <c r="G169" s="427"/>
      <c r="H169" s="459"/>
      <c r="I169" s="459"/>
      <c r="J169" s="429"/>
      <c r="K169" s="429"/>
      <c r="L169" s="429"/>
      <c r="M169" s="457"/>
      <c r="N169" s="506"/>
      <c r="O169" s="506"/>
      <c r="P169" s="452"/>
      <c r="Q169" s="452"/>
      <c r="R169" s="469"/>
      <c r="S169" s="452"/>
      <c r="T169" s="450"/>
      <c r="U169" s="431"/>
      <c r="V169" s="459"/>
      <c r="W169" s="457"/>
      <c r="X169" s="505"/>
    </row>
    <row r="170" spans="1:24" ht="65.25" customHeight="1" x14ac:dyDescent="0.5">
      <c r="A170" s="62" t="s">
        <v>142</v>
      </c>
      <c r="B170" s="455"/>
      <c r="C170" s="455">
        <v>1100</v>
      </c>
      <c r="D170" s="455">
        <v>1000</v>
      </c>
      <c r="E170" s="456">
        <v>263.41000000000003</v>
      </c>
      <c r="F170" s="481">
        <v>15</v>
      </c>
      <c r="G170" s="426">
        <f>E170*F170</f>
        <v>3951.1500000000005</v>
      </c>
      <c r="H170" s="457">
        <v>0</v>
      </c>
      <c r="I170" s="457">
        <v>0</v>
      </c>
      <c r="J170" s="430">
        <v>0</v>
      </c>
      <c r="K170" s="430">
        <v>0</v>
      </c>
      <c r="L170" s="430"/>
      <c r="M170" s="457">
        <f>G170+H170+I170+J170+K170+L170</f>
        <v>3951.1500000000005</v>
      </c>
      <c r="N170" s="464">
        <v>341.27</v>
      </c>
      <c r="O170" s="449">
        <f>G170*1.1875%</f>
        <v>46.919906250000004</v>
      </c>
      <c r="P170" s="449">
        <v>0</v>
      </c>
      <c r="Q170" s="449">
        <v>0</v>
      </c>
      <c r="R170" s="468">
        <f>G170*1%</f>
        <v>39.511500000000005</v>
      </c>
      <c r="S170" s="449">
        <v>0</v>
      </c>
      <c r="T170" s="449">
        <f>N170+O170+P170+Q170+R170+S170</f>
        <v>427.70140624999999</v>
      </c>
      <c r="U170" s="430">
        <f>M170-T170</f>
        <v>3523.4485937500003</v>
      </c>
      <c r="V170" s="457">
        <v>0</v>
      </c>
      <c r="W170" s="457">
        <f>U170-V170</f>
        <v>3523.4485937500003</v>
      </c>
      <c r="X170" s="458"/>
    </row>
    <row r="171" spans="1:24" ht="65.25" customHeight="1" x14ac:dyDescent="0.5">
      <c r="A171" s="121" t="s">
        <v>143</v>
      </c>
      <c r="B171" s="455"/>
      <c r="C171" s="455"/>
      <c r="D171" s="455"/>
      <c r="E171" s="456"/>
      <c r="F171" s="482"/>
      <c r="G171" s="427"/>
      <c r="H171" s="457"/>
      <c r="I171" s="457"/>
      <c r="J171" s="431"/>
      <c r="K171" s="431"/>
      <c r="L171" s="431"/>
      <c r="M171" s="457"/>
      <c r="N171" s="464"/>
      <c r="O171" s="450"/>
      <c r="P171" s="450"/>
      <c r="Q171" s="450"/>
      <c r="R171" s="469"/>
      <c r="S171" s="450"/>
      <c r="T171" s="450"/>
      <c r="U171" s="431"/>
      <c r="V171" s="457"/>
      <c r="W171" s="457"/>
      <c r="X171" s="458"/>
    </row>
    <row r="172" spans="1:24" ht="65.25" customHeight="1" x14ac:dyDescent="0.5">
      <c r="A172" s="62" t="s">
        <v>142</v>
      </c>
      <c r="B172" s="455"/>
      <c r="C172" s="502">
        <v>1100</v>
      </c>
      <c r="D172" s="502">
        <v>1000</v>
      </c>
      <c r="E172" s="456">
        <v>139.91</v>
      </c>
      <c r="F172" s="481">
        <v>15</v>
      </c>
      <c r="G172" s="426">
        <f>E172*F172</f>
        <v>2098.65</v>
      </c>
      <c r="H172" s="457">
        <v>0</v>
      </c>
      <c r="I172" s="457">
        <v>0</v>
      </c>
      <c r="J172" s="430">
        <v>0</v>
      </c>
      <c r="K172" s="430">
        <v>0</v>
      </c>
      <c r="L172" s="430">
        <v>64.459999999999994</v>
      </c>
      <c r="M172" s="457">
        <f>G172+H172+I172+J172+K172+L172</f>
        <v>2163.11</v>
      </c>
      <c r="N172" s="464">
        <v>0</v>
      </c>
      <c r="O172" s="449">
        <f>G172*1.1875%</f>
        <v>24.921468750000003</v>
      </c>
      <c r="P172" s="449">
        <v>0</v>
      </c>
      <c r="Q172" s="449">
        <v>0</v>
      </c>
      <c r="R172" s="468">
        <f>G172*1%</f>
        <v>20.986500000000003</v>
      </c>
      <c r="S172" s="449">
        <v>0</v>
      </c>
      <c r="T172" s="449">
        <f>N172+O172+P172+Q172+R172+S172</f>
        <v>45.907968750000009</v>
      </c>
      <c r="U172" s="430">
        <f>M172-T172</f>
        <v>2117.2020312499999</v>
      </c>
      <c r="V172" s="457">
        <v>0</v>
      </c>
      <c r="W172" s="457">
        <f>U172-V172</f>
        <v>2117.2020312499999</v>
      </c>
      <c r="X172" s="458"/>
    </row>
    <row r="173" spans="1:24" ht="65.25" customHeight="1" x14ac:dyDescent="0.5">
      <c r="A173" s="106" t="s">
        <v>144</v>
      </c>
      <c r="B173" s="455"/>
      <c r="C173" s="502"/>
      <c r="D173" s="502"/>
      <c r="E173" s="456"/>
      <c r="F173" s="482"/>
      <c r="G173" s="427"/>
      <c r="H173" s="457"/>
      <c r="I173" s="457"/>
      <c r="J173" s="431"/>
      <c r="K173" s="431"/>
      <c r="L173" s="431"/>
      <c r="M173" s="457"/>
      <c r="N173" s="464"/>
      <c r="O173" s="450"/>
      <c r="P173" s="450"/>
      <c r="Q173" s="450"/>
      <c r="R173" s="469"/>
      <c r="S173" s="450"/>
      <c r="T173" s="450"/>
      <c r="U173" s="431"/>
      <c r="V173" s="457"/>
      <c r="W173" s="457"/>
      <c r="X173" s="458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116.5335</v>
      </c>
      <c r="S174" s="127">
        <f t="shared" si="11"/>
        <v>0</v>
      </c>
      <c r="T174" s="127">
        <f t="shared" si="11"/>
        <v>1667.46425</v>
      </c>
      <c r="U174" s="126">
        <f t="shared" si="11"/>
        <v>22393.245749999998</v>
      </c>
      <c r="V174" s="126">
        <f t="shared" si="11"/>
        <v>551.26</v>
      </c>
      <c r="W174" s="126">
        <f>SUM(W158:W173)</f>
        <v>21841.98575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502"/>
      <c r="C177" s="455">
        <v>1100</v>
      </c>
      <c r="D177" s="455">
        <v>1000</v>
      </c>
      <c r="E177" s="456"/>
      <c r="F177" s="424"/>
      <c r="G177" s="426">
        <f>E177*F177</f>
        <v>0</v>
      </c>
      <c r="H177" s="457">
        <v>0</v>
      </c>
      <c r="I177" s="457">
        <v>0</v>
      </c>
      <c r="J177" s="465">
        <v>0</v>
      </c>
      <c r="K177" s="465">
        <v>0</v>
      </c>
      <c r="L177" s="465">
        <v>0</v>
      </c>
      <c r="M177" s="457">
        <f>G177+H177+I177+J177+K177+L177</f>
        <v>0</v>
      </c>
      <c r="N177" s="464"/>
      <c r="O177" s="464">
        <v>0</v>
      </c>
      <c r="P177" s="449">
        <v>0</v>
      </c>
      <c r="Q177" s="449">
        <v>0</v>
      </c>
      <c r="R177" s="449"/>
      <c r="S177" s="449">
        <v>0</v>
      </c>
      <c r="T177" s="449">
        <f>N177+O177+P177+Q177+R177+S177</f>
        <v>0</v>
      </c>
      <c r="U177" s="430">
        <f>M177-T177</f>
        <v>0</v>
      </c>
      <c r="V177" s="430">
        <f>M177*3%</f>
        <v>0</v>
      </c>
      <c r="W177" s="457">
        <f>U177-V177</f>
        <v>0</v>
      </c>
      <c r="X177" s="458"/>
    </row>
    <row r="178" spans="1:24" ht="65.25" hidden="1" customHeight="1" x14ac:dyDescent="0.5">
      <c r="A178" s="110"/>
      <c r="B178" s="502"/>
      <c r="C178" s="455"/>
      <c r="D178" s="455"/>
      <c r="E178" s="456"/>
      <c r="F178" s="425"/>
      <c r="G178" s="427"/>
      <c r="H178" s="457"/>
      <c r="I178" s="457"/>
      <c r="J178" s="466"/>
      <c r="K178" s="466"/>
      <c r="L178" s="466"/>
      <c r="M178" s="457"/>
      <c r="N178" s="464"/>
      <c r="O178" s="464"/>
      <c r="P178" s="450"/>
      <c r="Q178" s="450"/>
      <c r="R178" s="450"/>
      <c r="S178" s="450"/>
      <c r="T178" s="450"/>
      <c r="U178" s="431"/>
      <c r="V178" s="431"/>
      <c r="W178" s="457"/>
      <c r="X178" s="458"/>
    </row>
    <row r="179" spans="1:24" ht="65.25" customHeight="1" x14ac:dyDescent="0.5">
      <c r="A179" s="62" t="s">
        <v>146</v>
      </c>
      <c r="B179" s="502"/>
      <c r="C179" s="455">
        <v>1100</v>
      </c>
      <c r="D179" s="455">
        <v>1000</v>
      </c>
      <c r="E179" s="456">
        <v>262.52999999999997</v>
      </c>
      <c r="F179" s="424">
        <v>15</v>
      </c>
      <c r="G179" s="426">
        <f>E179*F179</f>
        <v>3937.95</v>
      </c>
      <c r="H179" s="457">
        <v>0</v>
      </c>
      <c r="I179" s="460">
        <v>0</v>
      </c>
      <c r="J179" s="465">
        <v>0</v>
      </c>
      <c r="K179" s="465">
        <v>0</v>
      </c>
      <c r="L179" s="465">
        <v>0</v>
      </c>
      <c r="M179" s="457">
        <f>G179+H179+I179+J179+K179+L179</f>
        <v>3937.95</v>
      </c>
      <c r="N179" s="464">
        <v>339.16</v>
      </c>
      <c r="O179" s="464">
        <v>0</v>
      </c>
      <c r="P179" s="449"/>
      <c r="Q179" s="449">
        <v>0</v>
      </c>
      <c r="R179" s="449">
        <v>0</v>
      </c>
      <c r="S179" s="449">
        <v>0</v>
      </c>
      <c r="T179" s="449">
        <f>N179+O179+P179+Q179+R179+S179</f>
        <v>339.16</v>
      </c>
      <c r="U179" s="430">
        <f>M179-T179</f>
        <v>3598.79</v>
      </c>
      <c r="V179" s="430">
        <v>118.14</v>
      </c>
      <c r="W179" s="457">
        <f>U179-V179</f>
        <v>3480.65</v>
      </c>
      <c r="X179" s="458"/>
    </row>
    <row r="180" spans="1:24" ht="65.25" customHeight="1" x14ac:dyDescent="0.5">
      <c r="A180" s="110" t="s">
        <v>147</v>
      </c>
      <c r="B180" s="502"/>
      <c r="C180" s="455"/>
      <c r="D180" s="455"/>
      <c r="E180" s="456"/>
      <c r="F180" s="425"/>
      <c r="G180" s="427"/>
      <c r="H180" s="457"/>
      <c r="I180" s="460"/>
      <c r="J180" s="466"/>
      <c r="K180" s="466"/>
      <c r="L180" s="466"/>
      <c r="M180" s="457"/>
      <c r="N180" s="464"/>
      <c r="O180" s="464"/>
      <c r="P180" s="450"/>
      <c r="Q180" s="450"/>
      <c r="R180" s="450"/>
      <c r="S180" s="450"/>
      <c r="T180" s="450"/>
      <c r="U180" s="431"/>
      <c r="V180" s="431"/>
      <c r="W180" s="457"/>
      <c r="X180" s="458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f>V177+V179</f>
        <v>118.14</v>
      </c>
      <c r="W181" s="126">
        <f>SUM(W177:W179)</f>
        <v>3480.65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455"/>
      <c r="C183" s="455">
        <v>1100</v>
      </c>
      <c r="D183" s="455">
        <v>1000</v>
      </c>
      <c r="E183" s="456">
        <v>324.48</v>
      </c>
      <c r="F183" s="424">
        <v>15</v>
      </c>
      <c r="G183" s="426">
        <f>E183*F183</f>
        <v>4867.2000000000007</v>
      </c>
      <c r="H183" s="457">
        <v>0</v>
      </c>
      <c r="I183" s="457">
        <v>0</v>
      </c>
      <c r="J183" s="430">
        <v>0</v>
      </c>
      <c r="K183" s="430">
        <v>0</v>
      </c>
      <c r="L183" s="430">
        <v>0</v>
      </c>
      <c r="M183" s="457">
        <f>G183+H183+I183+J183+K183+L183</f>
        <v>4867.2000000000007</v>
      </c>
      <c r="N183" s="464">
        <v>499.71</v>
      </c>
      <c r="O183" s="464">
        <v>0</v>
      </c>
      <c r="P183" s="449"/>
      <c r="Q183" s="449">
        <v>0</v>
      </c>
      <c r="R183" s="449">
        <v>0</v>
      </c>
      <c r="S183" s="449">
        <v>0</v>
      </c>
      <c r="T183" s="449">
        <f>N183+O183+P183+Q183+R183+S183</f>
        <v>499.71</v>
      </c>
      <c r="U183" s="430">
        <f>M183-T183</f>
        <v>4367.4900000000007</v>
      </c>
      <c r="V183" s="430">
        <v>194.69</v>
      </c>
      <c r="W183" s="457">
        <f>U183-V183</f>
        <v>4172.8000000000011</v>
      </c>
      <c r="X183" s="458"/>
    </row>
    <row r="184" spans="1:24" ht="65.25" customHeight="1" x14ac:dyDescent="0.5">
      <c r="A184" s="60" t="s">
        <v>150</v>
      </c>
      <c r="B184" s="455"/>
      <c r="C184" s="455"/>
      <c r="D184" s="455"/>
      <c r="E184" s="456"/>
      <c r="F184" s="425"/>
      <c r="G184" s="427"/>
      <c r="H184" s="457"/>
      <c r="I184" s="457"/>
      <c r="J184" s="431"/>
      <c r="K184" s="431"/>
      <c r="L184" s="431"/>
      <c r="M184" s="457"/>
      <c r="N184" s="464"/>
      <c r="O184" s="464"/>
      <c r="P184" s="450"/>
      <c r="Q184" s="450"/>
      <c r="R184" s="450"/>
      <c r="S184" s="450"/>
      <c r="T184" s="450"/>
      <c r="U184" s="431"/>
      <c r="V184" s="431"/>
      <c r="W184" s="457"/>
      <c r="X184" s="458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0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499.71</v>
      </c>
      <c r="U185" s="126">
        <f t="shared" si="13"/>
        <v>4367.4900000000007</v>
      </c>
      <c r="V185" s="126">
        <f t="shared" si="13"/>
        <v>194.69</v>
      </c>
      <c r="W185" s="126">
        <f t="shared" si="13"/>
        <v>4172.8000000000011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455"/>
      <c r="C189" s="455">
        <v>1100</v>
      </c>
      <c r="D189" s="455">
        <v>1000</v>
      </c>
      <c r="E189" s="456">
        <v>406.75</v>
      </c>
      <c r="F189" s="424">
        <v>15</v>
      </c>
      <c r="G189" s="426">
        <f>E189*F189</f>
        <v>6101.25</v>
      </c>
      <c r="H189" s="457">
        <v>0</v>
      </c>
      <c r="I189" s="457">
        <v>0</v>
      </c>
      <c r="J189" s="430">
        <v>0</v>
      </c>
      <c r="K189" s="430">
        <v>0</v>
      </c>
      <c r="L189" s="430">
        <v>0</v>
      </c>
      <c r="M189" s="457">
        <f>G189+H189+I189+J189+K189+L189</f>
        <v>6101.25</v>
      </c>
      <c r="N189" s="464">
        <v>756.04</v>
      </c>
      <c r="O189" s="464">
        <v>0</v>
      </c>
      <c r="P189" s="449">
        <v>0</v>
      </c>
      <c r="Q189" s="449">
        <v>0</v>
      </c>
      <c r="R189" s="449">
        <v>0</v>
      </c>
      <c r="S189" s="449">
        <v>0</v>
      </c>
      <c r="T189" s="449">
        <f>N189+O189+P189+Q189+R189+S189</f>
        <v>756.04</v>
      </c>
      <c r="U189" s="430">
        <f>M189-T189</f>
        <v>5345.21</v>
      </c>
      <c r="V189" s="430">
        <v>244.05</v>
      </c>
      <c r="W189" s="457">
        <f>U189-V189</f>
        <v>5101.16</v>
      </c>
      <c r="X189" s="458"/>
    </row>
    <row r="190" spans="1:24" ht="65.25" customHeight="1" x14ac:dyDescent="0.5">
      <c r="A190" s="32" t="s">
        <v>153</v>
      </c>
      <c r="B190" s="455"/>
      <c r="C190" s="455"/>
      <c r="D190" s="455"/>
      <c r="E190" s="456"/>
      <c r="F190" s="425"/>
      <c r="G190" s="427"/>
      <c r="H190" s="457"/>
      <c r="I190" s="457"/>
      <c r="J190" s="431"/>
      <c r="K190" s="431"/>
      <c r="L190" s="431"/>
      <c r="M190" s="457"/>
      <c r="N190" s="464"/>
      <c r="O190" s="464"/>
      <c r="P190" s="450"/>
      <c r="Q190" s="450"/>
      <c r="R190" s="450"/>
      <c r="S190" s="450"/>
      <c r="T190" s="450"/>
      <c r="U190" s="431"/>
      <c r="V190" s="431"/>
      <c r="W190" s="457"/>
      <c r="X190" s="458"/>
    </row>
    <row r="191" spans="1:24" ht="65.25" customHeight="1" x14ac:dyDescent="0.5">
      <c r="A191" s="29" t="s">
        <v>154</v>
      </c>
      <c r="B191" s="455"/>
      <c r="C191" s="455">
        <v>1100</v>
      </c>
      <c r="D191" s="455">
        <v>1000</v>
      </c>
      <c r="E191" s="456">
        <v>334.64</v>
      </c>
      <c r="F191" s="424">
        <v>15</v>
      </c>
      <c r="G191" s="426">
        <f>E191*F191</f>
        <v>5019.5999999999995</v>
      </c>
      <c r="H191" s="457">
        <v>0</v>
      </c>
      <c r="I191" s="457">
        <v>0</v>
      </c>
      <c r="J191" s="430">
        <v>0</v>
      </c>
      <c r="K191" s="430">
        <v>0</v>
      </c>
      <c r="L191" s="430">
        <v>0</v>
      </c>
      <c r="M191" s="457">
        <f>G191+H191+I191+J191+K191+L191</f>
        <v>5019.5999999999995</v>
      </c>
      <c r="N191" s="464">
        <v>527.02</v>
      </c>
      <c r="O191" s="449">
        <f>G191*1.1875%</f>
        <v>59.607749999999996</v>
      </c>
      <c r="P191" s="449">
        <v>0</v>
      </c>
      <c r="Q191" s="449">
        <v>0</v>
      </c>
      <c r="R191" s="449">
        <v>0</v>
      </c>
      <c r="S191" s="449">
        <v>0</v>
      </c>
      <c r="T191" s="449">
        <f>N191+O191+P191+Q191+R191+S191</f>
        <v>586.62774999999999</v>
      </c>
      <c r="U191" s="430">
        <f>M191-T191</f>
        <v>4432.9722499999998</v>
      </c>
      <c r="V191" s="430">
        <v>200.78</v>
      </c>
      <c r="W191" s="457">
        <f>U191-V191</f>
        <v>4232.1922500000001</v>
      </c>
      <c r="X191" s="458"/>
    </row>
    <row r="192" spans="1:24" ht="65.25" customHeight="1" x14ac:dyDescent="0.5">
      <c r="A192" s="45" t="s">
        <v>155</v>
      </c>
      <c r="B192" s="455"/>
      <c r="C192" s="455"/>
      <c r="D192" s="455"/>
      <c r="E192" s="456"/>
      <c r="F192" s="425"/>
      <c r="G192" s="427"/>
      <c r="H192" s="457"/>
      <c r="I192" s="457"/>
      <c r="J192" s="431"/>
      <c r="K192" s="431"/>
      <c r="L192" s="431"/>
      <c r="M192" s="457"/>
      <c r="N192" s="464"/>
      <c r="O192" s="450"/>
      <c r="P192" s="450"/>
      <c r="Q192" s="450"/>
      <c r="R192" s="450"/>
      <c r="S192" s="450"/>
      <c r="T192" s="450"/>
      <c r="U192" s="431"/>
      <c r="V192" s="431"/>
      <c r="W192" s="457"/>
      <c r="X192" s="458"/>
    </row>
    <row r="193" spans="1:26" ht="65.25" hidden="1" customHeight="1" x14ac:dyDescent="0.5">
      <c r="A193" s="29" t="s">
        <v>76</v>
      </c>
      <c r="B193" s="455"/>
      <c r="C193" s="455"/>
      <c r="D193" s="455"/>
      <c r="E193" s="472">
        <v>0</v>
      </c>
      <c r="F193" s="481">
        <v>0</v>
      </c>
      <c r="G193" s="426">
        <f>E193*F193</f>
        <v>0</v>
      </c>
      <c r="H193" s="457">
        <v>0</v>
      </c>
      <c r="I193" s="457">
        <v>0</v>
      </c>
      <c r="J193" s="430">
        <v>0</v>
      </c>
      <c r="K193" s="430">
        <v>0</v>
      </c>
      <c r="L193" s="430">
        <v>0</v>
      </c>
      <c r="M193" s="457">
        <f>G193+H193+I193+J193+K193+L193</f>
        <v>0</v>
      </c>
      <c r="N193" s="464">
        <v>0</v>
      </c>
      <c r="O193" s="464">
        <v>0</v>
      </c>
      <c r="P193" s="449">
        <v>0</v>
      </c>
      <c r="Q193" s="449">
        <f>F193*1%</f>
        <v>0</v>
      </c>
      <c r="R193" s="449">
        <f>G193*1%</f>
        <v>0</v>
      </c>
      <c r="S193" s="449">
        <f>H193*1%</f>
        <v>0</v>
      </c>
      <c r="T193" s="449">
        <f>N193+O193+P193+Q193+R193+S193</f>
        <v>0</v>
      </c>
      <c r="U193" s="430">
        <f>M193-T193</f>
        <v>0</v>
      </c>
      <c r="V193" s="457">
        <v>0</v>
      </c>
      <c r="W193" s="457">
        <f>U193-V193</f>
        <v>0</v>
      </c>
      <c r="X193" s="458"/>
    </row>
    <row r="194" spans="1:26" ht="65.25" hidden="1" customHeight="1" x14ac:dyDescent="0.5">
      <c r="A194" s="130"/>
      <c r="B194" s="455"/>
      <c r="C194" s="455"/>
      <c r="D194" s="455"/>
      <c r="E194" s="472"/>
      <c r="F194" s="482"/>
      <c r="G194" s="427"/>
      <c r="H194" s="457"/>
      <c r="I194" s="457"/>
      <c r="J194" s="431"/>
      <c r="K194" s="431"/>
      <c r="L194" s="431"/>
      <c r="M194" s="457"/>
      <c r="N194" s="464"/>
      <c r="O194" s="464"/>
      <c r="P194" s="450"/>
      <c r="Q194" s="450"/>
      <c r="R194" s="450"/>
      <c r="S194" s="450"/>
      <c r="T194" s="450"/>
      <c r="U194" s="431"/>
      <c r="V194" s="457"/>
      <c r="W194" s="457"/>
      <c r="X194" s="458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432" t="s">
        <v>0</v>
      </c>
      <c r="B196" s="434" t="s">
        <v>1</v>
      </c>
      <c r="C196" s="437" t="s">
        <v>2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9"/>
      <c r="N196" s="437" t="s">
        <v>3</v>
      </c>
      <c r="O196" s="438"/>
      <c r="P196" s="438"/>
      <c r="Q196" s="438"/>
      <c r="R196" s="438"/>
      <c r="S196" s="438"/>
      <c r="T196" s="439"/>
      <c r="U196" s="1"/>
      <c r="V196" s="2"/>
      <c r="W196" s="3"/>
      <c r="X196" s="440" t="s">
        <v>4</v>
      </c>
    </row>
    <row r="197" spans="1:26" s="4" customFormat="1" ht="65.25" customHeight="1" x14ac:dyDescent="0.45">
      <c r="A197" s="433"/>
      <c r="B197" s="435"/>
      <c r="C197" s="441" t="s">
        <v>5</v>
      </c>
      <c r="D197" s="441" t="s">
        <v>6</v>
      </c>
      <c r="E197" s="5" t="s">
        <v>7</v>
      </c>
      <c r="F197" s="6" t="s">
        <v>8</v>
      </c>
      <c r="G197" s="443" t="s">
        <v>9</v>
      </c>
      <c r="H197" s="445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34" t="s">
        <v>15</v>
      </c>
      <c r="N197" s="9" t="s">
        <v>16</v>
      </c>
      <c r="O197" s="416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418" t="s">
        <v>15</v>
      </c>
      <c r="U197" s="11" t="s">
        <v>15</v>
      </c>
      <c r="V197" s="12" t="s">
        <v>23</v>
      </c>
      <c r="W197" s="11" t="s">
        <v>24</v>
      </c>
      <c r="X197" s="440"/>
    </row>
    <row r="198" spans="1:26" s="4" customFormat="1" ht="65.25" customHeight="1" thickBot="1" x14ac:dyDescent="0.5">
      <c r="A198" s="13" t="s">
        <v>25</v>
      </c>
      <c r="B198" s="436"/>
      <c r="C198" s="442"/>
      <c r="D198" s="442"/>
      <c r="E198" s="14" t="s">
        <v>26</v>
      </c>
      <c r="F198" s="15" t="s">
        <v>27</v>
      </c>
      <c r="G198" s="444"/>
      <c r="H198" s="446"/>
      <c r="I198" s="16" t="s">
        <v>28</v>
      </c>
      <c r="J198" s="17" t="s">
        <v>29</v>
      </c>
      <c r="K198" s="18" t="s">
        <v>30</v>
      </c>
      <c r="L198" s="16" t="s">
        <v>31</v>
      </c>
      <c r="M198" s="436"/>
      <c r="N198" s="19">
        <v>1</v>
      </c>
      <c r="O198" s="417"/>
      <c r="P198" s="20" t="s">
        <v>12</v>
      </c>
      <c r="Q198" s="21" t="s">
        <v>32</v>
      </c>
      <c r="R198" s="21" t="s">
        <v>33</v>
      </c>
      <c r="S198" s="21" t="s">
        <v>34</v>
      </c>
      <c r="T198" s="419"/>
      <c r="U198" s="22" t="s">
        <v>35</v>
      </c>
      <c r="V198" s="23" t="s">
        <v>36</v>
      </c>
      <c r="W198" s="22" t="s">
        <v>37</v>
      </c>
      <c r="X198" s="440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455"/>
      <c r="C200" s="455"/>
      <c r="D200" s="455"/>
      <c r="E200" s="472">
        <v>0</v>
      </c>
      <c r="F200" s="424">
        <v>0</v>
      </c>
      <c r="G200" s="426">
        <f>E200*F200</f>
        <v>0</v>
      </c>
      <c r="H200" s="457">
        <v>0</v>
      </c>
      <c r="I200" s="457">
        <v>0</v>
      </c>
      <c r="J200" s="430">
        <v>0</v>
      </c>
      <c r="K200" s="430">
        <v>0</v>
      </c>
      <c r="L200" s="430">
        <v>0</v>
      </c>
      <c r="M200" s="457">
        <f>G200+H200+I200+J200+K200+L200</f>
        <v>0</v>
      </c>
      <c r="N200" s="457">
        <v>0</v>
      </c>
      <c r="O200" s="457">
        <v>0</v>
      </c>
      <c r="P200" s="430">
        <v>0</v>
      </c>
      <c r="Q200" s="430">
        <v>0</v>
      </c>
      <c r="R200" s="430">
        <v>0</v>
      </c>
      <c r="S200" s="430">
        <v>0</v>
      </c>
      <c r="T200" s="430">
        <f>N200+O200+P200+Q200+R200+S200</f>
        <v>0</v>
      </c>
      <c r="U200" s="430">
        <f>M200-T200</f>
        <v>0</v>
      </c>
      <c r="V200" s="457">
        <v>0</v>
      </c>
      <c r="W200" s="457">
        <f>U200-V200</f>
        <v>0</v>
      </c>
      <c r="X200" s="458"/>
    </row>
    <row r="201" spans="1:26" ht="65.25" hidden="1" customHeight="1" x14ac:dyDescent="0.5">
      <c r="A201" s="132"/>
      <c r="B201" s="455"/>
      <c r="C201" s="455"/>
      <c r="D201" s="455"/>
      <c r="E201" s="472"/>
      <c r="F201" s="425"/>
      <c r="G201" s="427"/>
      <c r="H201" s="457"/>
      <c r="I201" s="457"/>
      <c r="J201" s="431"/>
      <c r="K201" s="431"/>
      <c r="L201" s="431"/>
      <c r="M201" s="457"/>
      <c r="N201" s="457"/>
      <c r="O201" s="457"/>
      <c r="P201" s="431"/>
      <c r="Q201" s="431"/>
      <c r="R201" s="431"/>
      <c r="S201" s="431"/>
      <c r="T201" s="431"/>
      <c r="U201" s="431"/>
      <c r="V201" s="457"/>
      <c r="W201" s="457"/>
      <c r="X201" s="458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198994.54994999999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2656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201825.75994999998</v>
      </c>
      <c r="N204" s="141">
        <f t="shared" si="16"/>
        <v>20916.349999999999</v>
      </c>
      <c r="O204" s="141">
        <f t="shared" si="16"/>
        <v>677.01571875000013</v>
      </c>
      <c r="P204" s="141">
        <f t="shared" si="16"/>
        <v>0</v>
      </c>
      <c r="Q204" s="141">
        <f t="shared" si="16"/>
        <v>0</v>
      </c>
      <c r="R204" s="141">
        <f t="shared" si="16"/>
        <v>656.17500000000007</v>
      </c>
      <c r="S204" s="141">
        <f t="shared" si="16"/>
        <v>0</v>
      </c>
      <c r="T204" s="141">
        <f t="shared" si="16"/>
        <v>22249.540718749999</v>
      </c>
      <c r="U204" s="140">
        <f t="shared" si="16"/>
        <v>179576.21923124997</v>
      </c>
      <c r="V204" s="140">
        <f t="shared" si="16"/>
        <v>6118.34</v>
      </c>
      <c r="W204" s="140">
        <f t="shared" si="16"/>
        <v>173457.87923124997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93"/>
      <c r="C208" s="420">
        <v>1100</v>
      </c>
      <c r="D208" s="420">
        <v>1000</v>
      </c>
      <c r="E208" s="422">
        <v>158.63</v>
      </c>
      <c r="F208" s="424">
        <v>15</v>
      </c>
      <c r="G208" s="426">
        <f>E208*F208</f>
        <v>2379.4499999999998</v>
      </c>
      <c r="H208" s="430">
        <v>0</v>
      </c>
      <c r="I208" s="465">
        <v>0</v>
      </c>
      <c r="J208" s="465">
        <v>0</v>
      </c>
      <c r="K208" s="465">
        <v>0</v>
      </c>
      <c r="L208" s="465">
        <v>5.5</v>
      </c>
      <c r="M208" s="430">
        <f>G208+H208+I208+J208+K208+L208</f>
        <v>2384.9499999999998</v>
      </c>
      <c r="N208" s="449">
        <v>0</v>
      </c>
      <c r="O208" s="449">
        <v>0</v>
      </c>
      <c r="P208" s="449">
        <v>0</v>
      </c>
      <c r="Q208" s="449">
        <v>0</v>
      </c>
      <c r="R208" s="449">
        <v>0</v>
      </c>
      <c r="S208" s="449">
        <v>0</v>
      </c>
      <c r="T208" s="449">
        <f>N208+O208+P208+Q208+R208+S208</f>
        <v>0</v>
      </c>
      <c r="U208" s="430">
        <f>M208-T208</f>
        <v>2384.9499999999998</v>
      </c>
      <c r="V208" s="430">
        <v>47.59</v>
      </c>
      <c r="W208" s="457">
        <f>U208-V208</f>
        <v>2337.3599999999997</v>
      </c>
      <c r="X208" s="447"/>
    </row>
    <row r="209" spans="1:24" ht="65.25" customHeight="1" x14ac:dyDescent="0.5">
      <c r="A209" s="61" t="s">
        <v>162</v>
      </c>
      <c r="B209" s="494"/>
      <c r="C209" s="421"/>
      <c r="D209" s="421"/>
      <c r="E209" s="423"/>
      <c r="F209" s="425"/>
      <c r="G209" s="427"/>
      <c r="H209" s="431"/>
      <c r="I209" s="466"/>
      <c r="J209" s="466"/>
      <c r="K209" s="466"/>
      <c r="L209" s="466"/>
      <c r="M209" s="431"/>
      <c r="N209" s="450"/>
      <c r="O209" s="450"/>
      <c r="P209" s="450"/>
      <c r="Q209" s="450"/>
      <c r="R209" s="450"/>
      <c r="S209" s="450"/>
      <c r="T209" s="450"/>
      <c r="U209" s="431"/>
      <c r="V209" s="431"/>
      <c r="W209" s="457"/>
      <c r="X209" s="448"/>
    </row>
    <row r="210" spans="1:24" ht="65.25" customHeight="1" x14ac:dyDescent="0.5">
      <c r="A210" s="62" t="s">
        <v>163</v>
      </c>
      <c r="B210" s="420"/>
      <c r="C210" s="420">
        <v>1100</v>
      </c>
      <c r="D210" s="420">
        <v>1000</v>
      </c>
      <c r="E210" s="422">
        <v>104</v>
      </c>
      <c r="F210" s="424">
        <v>15</v>
      </c>
      <c r="G210" s="426">
        <f>E210*F210</f>
        <v>1560</v>
      </c>
      <c r="H210" s="430">
        <v>0</v>
      </c>
      <c r="I210" s="465">
        <v>0</v>
      </c>
      <c r="J210" s="465">
        <v>0</v>
      </c>
      <c r="K210" s="465">
        <v>0</v>
      </c>
      <c r="L210" s="465">
        <v>111.73</v>
      </c>
      <c r="M210" s="430">
        <f>G210+H210+I210+J210+K210+L210</f>
        <v>1671.73</v>
      </c>
      <c r="N210" s="449">
        <v>0</v>
      </c>
      <c r="O210" s="449">
        <v>0</v>
      </c>
      <c r="P210" s="449">
        <v>0</v>
      </c>
      <c r="Q210" s="449">
        <v>0</v>
      </c>
      <c r="R210" s="449">
        <v>0</v>
      </c>
      <c r="S210" s="449">
        <v>0</v>
      </c>
      <c r="T210" s="449">
        <f>N210+O210+P210+Q210+R210+S210</f>
        <v>0</v>
      </c>
      <c r="U210" s="430">
        <f>M210-T210</f>
        <v>1671.73</v>
      </c>
      <c r="V210" s="430">
        <v>0</v>
      </c>
      <c r="W210" s="457">
        <f>U210-V210</f>
        <v>1671.73</v>
      </c>
      <c r="X210" s="447"/>
    </row>
    <row r="211" spans="1:24" ht="65.25" customHeight="1" x14ac:dyDescent="0.5">
      <c r="A211" s="45" t="s">
        <v>164</v>
      </c>
      <c r="B211" s="421"/>
      <c r="C211" s="421"/>
      <c r="D211" s="421"/>
      <c r="E211" s="423"/>
      <c r="F211" s="425"/>
      <c r="G211" s="427"/>
      <c r="H211" s="431"/>
      <c r="I211" s="466"/>
      <c r="J211" s="466"/>
      <c r="K211" s="466"/>
      <c r="L211" s="466"/>
      <c r="M211" s="431"/>
      <c r="N211" s="450"/>
      <c r="O211" s="450"/>
      <c r="P211" s="450"/>
      <c r="Q211" s="450"/>
      <c r="R211" s="450"/>
      <c r="S211" s="450"/>
      <c r="T211" s="450"/>
      <c r="U211" s="431"/>
      <c r="V211" s="431"/>
      <c r="W211" s="457"/>
      <c r="X211" s="448"/>
    </row>
    <row r="212" spans="1:24" ht="65.25" customHeight="1" x14ac:dyDescent="0.5">
      <c r="A212" s="62" t="s">
        <v>165</v>
      </c>
      <c r="B212" s="420"/>
      <c r="C212" s="420">
        <v>1100</v>
      </c>
      <c r="D212" s="420">
        <v>1000</v>
      </c>
      <c r="E212" s="422">
        <v>96.98</v>
      </c>
      <c r="F212" s="424">
        <v>15</v>
      </c>
      <c r="G212" s="426">
        <f>E212*F212</f>
        <v>1454.7</v>
      </c>
      <c r="H212" s="430">
        <v>0</v>
      </c>
      <c r="I212" s="465">
        <v>0</v>
      </c>
      <c r="J212" s="465">
        <v>0</v>
      </c>
      <c r="K212" s="465">
        <v>0</v>
      </c>
      <c r="L212" s="465">
        <v>118.47</v>
      </c>
      <c r="M212" s="430">
        <f>G212+H212+I212+J212+K212+L212</f>
        <v>1573.17</v>
      </c>
      <c r="N212" s="449">
        <v>0</v>
      </c>
      <c r="O212" s="449">
        <v>0</v>
      </c>
      <c r="P212" s="449">
        <v>0</v>
      </c>
      <c r="Q212" s="449">
        <v>0</v>
      </c>
      <c r="R212" s="449">
        <v>0</v>
      </c>
      <c r="S212" s="449">
        <v>0</v>
      </c>
      <c r="T212" s="449">
        <f>N212+O212+P212+Q212+R212+S212</f>
        <v>0</v>
      </c>
      <c r="U212" s="430">
        <f>M212-T212</f>
        <v>1573.17</v>
      </c>
      <c r="V212" s="430">
        <v>0</v>
      </c>
      <c r="W212" s="457">
        <f>U212-V212</f>
        <v>1573.17</v>
      </c>
      <c r="X212" s="447"/>
    </row>
    <row r="213" spans="1:24" ht="65.25" customHeight="1" x14ac:dyDescent="0.5">
      <c r="A213" s="45" t="s">
        <v>166</v>
      </c>
      <c r="B213" s="421"/>
      <c r="C213" s="421"/>
      <c r="D213" s="421"/>
      <c r="E213" s="423"/>
      <c r="F213" s="425"/>
      <c r="G213" s="427"/>
      <c r="H213" s="431"/>
      <c r="I213" s="466"/>
      <c r="J213" s="466"/>
      <c r="K213" s="466"/>
      <c r="L213" s="466"/>
      <c r="M213" s="431"/>
      <c r="N213" s="450"/>
      <c r="O213" s="450"/>
      <c r="P213" s="450"/>
      <c r="Q213" s="450"/>
      <c r="R213" s="450"/>
      <c r="S213" s="450"/>
      <c r="T213" s="450"/>
      <c r="U213" s="431"/>
      <c r="V213" s="431"/>
      <c r="W213" s="457"/>
      <c r="X213" s="448"/>
    </row>
    <row r="214" spans="1:24" ht="65.25" customHeight="1" x14ac:dyDescent="0.5">
      <c r="A214" s="62" t="s">
        <v>167</v>
      </c>
      <c r="B214" s="455"/>
      <c r="C214" s="420">
        <v>1100</v>
      </c>
      <c r="D214" s="420">
        <v>1000</v>
      </c>
      <c r="E214" s="422">
        <v>83.05</v>
      </c>
      <c r="F214" s="424">
        <v>15</v>
      </c>
      <c r="G214" s="426">
        <f>E214*F214</f>
        <v>1245.75</v>
      </c>
      <c r="H214" s="430">
        <v>0</v>
      </c>
      <c r="I214" s="465">
        <v>0</v>
      </c>
      <c r="J214" s="465">
        <v>0</v>
      </c>
      <c r="K214" s="465">
        <v>0</v>
      </c>
      <c r="L214" s="465">
        <v>132.03</v>
      </c>
      <c r="M214" s="430">
        <f>G214+H214+I214+J214+K214+L214</f>
        <v>1377.78</v>
      </c>
      <c r="N214" s="449">
        <v>0</v>
      </c>
      <c r="O214" s="449">
        <v>0</v>
      </c>
      <c r="P214" s="449">
        <v>0</v>
      </c>
      <c r="Q214" s="449">
        <v>0</v>
      </c>
      <c r="R214" s="449">
        <v>0</v>
      </c>
      <c r="S214" s="449">
        <v>0</v>
      </c>
      <c r="T214" s="449">
        <f>N214+O214+P214+Q214+R214+S214</f>
        <v>0</v>
      </c>
      <c r="U214" s="430">
        <f>M214-T214</f>
        <v>1377.78</v>
      </c>
      <c r="V214" s="430">
        <v>0</v>
      </c>
      <c r="W214" s="457">
        <f>U214-V214</f>
        <v>1377.78</v>
      </c>
      <c r="X214" s="458"/>
    </row>
    <row r="215" spans="1:24" ht="65.25" customHeight="1" x14ac:dyDescent="0.5">
      <c r="A215" s="63" t="s">
        <v>168</v>
      </c>
      <c r="B215" s="455"/>
      <c r="C215" s="421"/>
      <c r="D215" s="421"/>
      <c r="E215" s="423"/>
      <c r="F215" s="425"/>
      <c r="G215" s="427"/>
      <c r="H215" s="431"/>
      <c r="I215" s="466"/>
      <c r="J215" s="466"/>
      <c r="K215" s="466"/>
      <c r="L215" s="466"/>
      <c r="M215" s="431"/>
      <c r="N215" s="450"/>
      <c r="O215" s="450"/>
      <c r="P215" s="450"/>
      <c r="Q215" s="450"/>
      <c r="R215" s="450"/>
      <c r="S215" s="450"/>
      <c r="T215" s="450"/>
      <c r="U215" s="431"/>
      <c r="V215" s="431"/>
      <c r="W215" s="457"/>
      <c r="X215" s="458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432" t="s">
        <v>0</v>
      </c>
      <c r="B217" s="434" t="s">
        <v>1</v>
      </c>
      <c r="C217" s="437" t="s">
        <v>2</v>
      </c>
      <c r="D217" s="438"/>
      <c r="E217" s="438"/>
      <c r="F217" s="438"/>
      <c r="G217" s="438"/>
      <c r="H217" s="438"/>
      <c r="I217" s="438"/>
      <c r="J217" s="438"/>
      <c r="K217" s="438"/>
      <c r="L217" s="438"/>
      <c r="M217" s="439"/>
      <c r="N217" s="437" t="s">
        <v>3</v>
      </c>
      <c r="O217" s="438"/>
      <c r="P217" s="438"/>
      <c r="Q217" s="438"/>
      <c r="R217" s="438"/>
      <c r="S217" s="438"/>
      <c r="T217" s="439"/>
      <c r="U217" s="1"/>
      <c r="V217" s="2"/>
      <c r="W217" s="3"/>
      <c r="X217" s="440" t="s">
        <v>4</v>
      </c>
    </row>
    <row r="218" spans="1:24" s="4" customFormat="1" ht="65.25" customHeight="1" x14ac:dyDescent="0.45">
      <c r="A218" s="433"/>
      <c r="B218" s="435"/>
      <c r="C218" s="441" t="s">
        <v>5</v>
      </c>
      <c r="D218" s="441" t="s">
        <v>6</v>
      </c>
      <c r="E218" s="5" t="s">
        <v>7</v>
      </c>
      <c r="F218" s="6" t="s">
        <v>8</v>
      </c>
      <c r="G218" s="443" t="s">
        <v>9</v>
      </c>
      <c r="H218" s="445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34" t="s">
        <v>15</v>
      </c>
      <c r="N218" s="9" t="s">
        <v>16</v>
      </c>
      <c r="O218" s="416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418" t="s">
        <v>15</v>
      </c>
      <c r="U218" s="11" t="s">
        <v>15</v>
      </c>
      <c r="V218" s="12" t="s">
        <v>23</v>
      </c>
      <c r="W218" s="11" t="s">
        <v>24</v>
      </c>
      <c r="X218" s="440"/>
    </row>
    <row r="219" spans="1:24" s="4" customFormat="1" ht="65.25" customHeight="1" thickBot="1" x14ac:dyDescent="0.5">
      <c r="A219" s="13" t="s">
        <v>25</v>
      </c>
      <c r="B219" s="436"/>
      <c r="C219" s="442"/>
      <c r="D219" s="442"/>
      <c r="E219" s="14" t="s">
        <v>26</v>
      </c>
      <c r="F219" s="15" t="s">
        <v>27</v>
      </c>
      <c r="G219" s="444"/>
      <c r="H219" s="446"/>
      <c r="I219" s="16" t="s">
        <v>28</v>
      </c>
      <c r="J219" s="17" t="s">
        <v>29</v>
      </c>
      <c r="K219" s="18" t="s">
        <v>30</v>
      </c>
      <c r="L219" s="16" t="s">
        <v>31</v>
      </c>
      <c r="M219" s="436"/>
      <c r="N219" s="19">
        <v>1</v>
      </c>
      <c r="O219" s="417"/>
      <c r="P219" s="20" t="s">
        <v>12</v>
      </c>
      <c r="Q219" s="21" t="s">
        <v>32</v>
      </c>
      <c r="R219" s="21" t="s">
        <v>33</v>
      </c>
      <c r="S219" s="21" t="s">
        <v>34</v>
      </c>
      <c r="T219" s="419"/>
      <c r="U219" s="22" t="s">
        <v>35</v>
      </c>
      <c r="V219" s="23" t="s">
        <v>36</v>
      </c>
      <c r="W219" s="22" t="s">
        <v>37</v>
      </c>
      <c r="X219" s="440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93"/>
      <c r="C221" s="420">
        <v>1100</v>
      </c>
      <c r="D221" s="420">
        <v>1000</v>
      </c>
      <c r="E221" s="422">
        <v>158.63</v>
      </c>
      <c r="F221" s="424">
        <v>15</v>
      </c>
      <c r="G221" s="426">
        <f>E221*F221</f>
        <v>2379.4499999999998</v>
      </c>
      <c r="H221" s="430">
        <v>0</v>
      </c>
      <c r="I221" s="465">
        <v>0</v>
      </c>
      <c r="J221" s="465">
        <v>0</v>
      </c>
      <c r="K221" s="465">
        <v>0</v>
      </c>
      <c r="L221" s="465">
        <v>5.5</v>
      </c>
      <c r="M221" s="430">
        <f>G221+H221+I221+J221+K221+L221</f>
        <v>2384.9499999999998</v>
      </c>
      <c r="N221" s="449">
        <v>0</v>
      </c>
      <c r="O221" s="449">
        <v>0</v>
      </c>
      <c r="P221" s="449">
        <v>0</v>
      </c>
      <c r="Q221" s="449">
        <v>0</v>
      </c>
      <c r="R221" s="449">
        <v>0</v>
      </c>
      <c r="S221" s="449">
        <v>0</v>
      </c>
      <c r="T221" s="449">
        <f>N221+O221+P221+Q221+R221+S221</f>
        <v>0</v>
      </c>
      <c r="U221" s="430">
        <f>M221-T221</f>
        <v>2384.9499999999998</v>
      </c>
      <c r="V221" s="430">
        <v>47.59</v>
      </c>
      <c r="W221" s="430">
        <f>U221-V221</f>
        <v>2337.3599999999997</v>
      </c>
      <c r="X221" s="447"/>
    </row>
    <row r="222" spans="1:24" ht="65.25" customHeight="1" x14ac:dyDescent="0.5">
      <c r="A222" s="45" t="s">
        <v>171</v>
      </c>
      <c r="B222" s="494"/>
      <c r="C222" s="421"/>
      <c r="D222" s="421"/>
      <c r="E222" s="423"/>
      <c r="F222" s="425"/>
      <c r="G222" s="427"/>
      <c r="H222" s="431"/>
      <c r="I222" s="466"/>
      <c r="J222" s="466"/>
      <c r="K222" s="466"/>
      <c r="L222" s="466"/>
      <c r="M222" s="431"/>
      <c r="N222" s="450"/>
      <c r="O222" s="450"/>
      <c r="P222" s="450"/>
      <c r="Q222" s="450"/>
      <c r="R222" s="450"/>
      <c r="S222" s="450"/>
      <c r="T222" s="450"/>
      <c r="U222" s="431"/>
      <c r="V222" s="431"/>
      <c r="W222" s="431"/>
      <c r="X222" s="448"/>
    </row>
    <row r="223" spans="1:24" ht="65.25" customHeight="1" x14ac:dyDescent="0.5">
      <c r="A223" s="155" t="s">
        <v>172</v>
      </c>
      <c r="B223" s="420"/>
      <c r="C223" s="420">
        <v>1100</v>
      </c>
      <c r="D223" s="420">
        <v>1000</v>
      </c>
      <c r="E223" s="475">
        <v>138.96</v>
      </c>
      <c r="F223" s="424">
        <v>15</v>
      </c>
      <c r="G223" s="426">
        <f>E223*F223</f>
        <v>2084.4</v>
      </c>
      <c r="H223" s="476">
        <v>0</v>
      </c>
      <c r="I223" s="483">
        <v>0</v>
      </c>
      <c r="J223" s="483">
        <v>0</v>
      </c>
      <c r="K223" s="483">
        <v>0</v>
      </c>
      <c r="L223" s="483">
        <v>66.010000000000005</v>
      </c>
      <c r="M223" s="430">
        <f>G223+H223+I223+J223+K223+L223</f>
        <v>2150.4100000000003</v>
      </c>
      <c r="N223" s="478">
        <v>0</v>
      </c>
      <c r="O223" s="449">
        <v>0</v>
      </c>
      <c r="P223" s="449"/>
      <c r="Q223" s="449">
        <v>0</v>
      </c>
      <c r="R223" s="468">
        <f>G223*1%</f>
        <v>20.844000000000001</v>
      </c>
      <c r="S223" s="449">
        <v>0</v>
      </c>
      <c r="T223" s="449">
        <f>N223+O223+P223+Q223+R223+S223</f>
        <v>20.844000000000001</v>
      </c>
      <c r="U223" s="430">
        <f>M223-T223</f>
        <v>2129.5660000000003</v>
      </c>
      <c r="V223" s="476">
        <v>46.75</v>
      </c>
      <c r="W223" s="430">
        <f>U223-V223</f>
        <v>2082.8160000000003</v>
      </c>
      <c r="X223" s="447"/>
    </row>
    <row r="224" spans="1:24" ht="65.25" customHeight="1" x14ac:dyDescent="0.5">
      <c r="A224" s="156" t="s">
        <v>173</v>
      </c>
      <c r="B224" s="421"/>
      <c r="C224" s="421"/>
      <c r="D224" s="421"/>
      <c r="E224" s="423"/>
      <c r="F224" s="425"/>
      <c r="G224" s="427"/>
      <c r="H224" s="431"/>
      <c r="I224" s="466"/>
      <c r="J224" s="466"/>
      <c r="K224" s="466"/>
      <c r="L224" s="466"/>
      <c r="M224" s="431"/>
      <c r="N224" s="450"/>
      <c r="O224" s="450"/>
      <c r="P224" s="450"/>
      <c r="Q224" s="450"/>
      <c r="R224" s="469"/>
      <c r="S224" s="450"/>
      <c r="T224" s="450"/>
      <c r="U224" s="431"/>
      <c r="V224" s="431"/>
      <c r="W224" s="431"/>
      <c r="X224" s="448"/>
    </row>
    <row r="225" spans="1:24" ht="65.25" customHeight="1" x14ac:dyDescent="0.5">
      <c r="A225" s="62" t="s">
        <v>174</v>
      </c>
      <c r="B225" s="420"/>
      <c r="C225" s="420">
        <v>1100</v>
      </c>
      <c r="D225" s="420">
        <v>1000</v>
      </c>
      <c r="E225" s="475">
        <v>155.83000000000001</v>
      </c>
      <c r="F225" s="424">
        <v>15</v>
      </c>
      <c r="G225" s="426">
        <f>E225*F225</f>
        <v>2337.4500000000003</v>
      </c>
      <c r="H225" s="476">
        <v>0</v>
      </c>
      <c r="I225" s="483"/>
      <c r="J225" s="483">
        <v>0</v>
      </c>
      <c r="K225" s="483">
        <v>0</v>
      </c>
      <c r="L225" s="483">
        <v>10.07</v>
      </c>
      <c r="M225" s="430">
        <f>G225+H225+I225+J225+K225+L225</f>
        <v>2347.5200000000004</v>
      </c>
      <c r="N225" s="478">
        <v>0</v>
      </c>
      <c r="O225" s="449">
        <v>0</v>
      </c>
      <c r="P225" s="449">
        <v>0</v>
      </c>
      <c r="Q225" s="449">
        <v>0</v>
      </c>
      <c r="R225" s="449">
        <v>0</v>
      </c>
      <c r="S225" s="449">
        <v>0</v>
      </c>
      <c r="T225" s="449">
        <f>N225+O225+P225+Q225+R225+S225</f>
        <v>0</v>
      </c>
      <c r="U225" s="430">
        <f>M225-T225</f>
        <v>2347.5200000000004</v>
      </c>
      <c r="V225" s="430">
        <v>0</v>
      </c>
      <c r="W225" s="430">
        <f>U225-V225</f>
        <v>2347.5200000000004</v>
      </c>
      <c r="X225" s="447"/>
    </row>
    <row r="226" spans="1:24" ht="65.25" customHeight="1" x14ac:dyDescent="0.5">
      <c r="A226" s="63" t="s">
        <v>175</v>
      </c>
      <c r="B226" s="421"/>
      <c r="C226" s="421"/>
      <c r="D226" s="421"/>
      <c r="E226" s="423"/>
      <c r="F226" s="425"/>
      <c r="G226" s="427"/>
      <c r="H226" s="431"/>
      <c r="I226" s="466"/>
      <c r="J226" s="466"/>
      <c r="K226" s="466"/>
      <c r="L226" s="466"/>
      <c r="M226" s="431"/>
      <c r="N226" s="450"/>
      <c r="O226" s="450"/>
      <c r="P226" s="450"/>
      <c r="Q226" s="450"/>
      <c r="R226" s="450"/>
      <c r="S226" s="450"/>
      <c r="T226" s="450"/>
      <c r="U226" s="431"/>
      <c r="V226" s="431"/>
      <c r="W226" s="431"/>
      <c r="X226" s="448"/>
    </row>
    <row r="227" spans="1:24" ht="65.25" hidden="1" customHeight="1" x14ac:dyDescent="0.5">
      <c r="A227" s="62"/>
      <c r="B227" s="420"/>
      <c r="C227" s="420">
        <v>1100</v>
      </c>
      <c r="D227" s="420">
        <v>1000</v>
      </c>
      <c r="E227" s="475"/>
      <c r="F227" s="424"/>
      <c r="G227" s="426">
        <f>E227*F227</f>
        <v>0</v>
      </c>
      <c r="H227" s="476">
        <v>0</v>
      </c>
      <c r="I227" s="483">
        <v>0</v>
      </c>
      <c r="J227" s="483">
        <v>0</v>
      </c>
      <c r="K227" s="483">
        <v>0</v>
      </c>
      <c r="L227" s="483"/>
      <c r="M227" s="430">
        <f>G227+H227+I227+J227+K227+L227</f>
        <v>0</v>
      </c>
      <c r="N227" s="478">
        <v>0</v>
      </c>
      <c r="O227" s="449">
        <v>0</v>
      </c>
      <c r="P227" s="449">
        <v>0</v>
      </c>
      <c r="Q227" s="449">
        <v>0</v>
      </c>
      <c r="R227" s="449">
        <v>0</v>
      </c>
      <c r="S227" s="449">
        <v>0</v>
      </c>
      <c r="T227" s="449">
        <f>N227+O227+P227+Q227+R227+S227</f>
        <v>0</v>
      </c>
      <c r="U227" s="430">
        <f>M227-T227</f>
        <v>0</v>
      </c>
      <c r="V227" s="476">
        <v>0</v>
      </c>
      <c r="W227" s="430">
        <f>U227-V227</f>
        <v>0</v>
      </c>
      <c r="X227" s="447"/>
    </row>
    <row r="228" spans="1:24" ht="65.25" hidden="1" customHeight="1" x14ac:dyDescent="0.5">
      <c r="A228" s="63"/>
      <c r="B228" s="421"/>
      <c r="C228" s="421"/>
      <c r="D228" s="421"/>
      <c r="E228" s="423"/>
      <c r="F228" s="425"/>
      <c r="G228" s="427"/>
      <c r="H228" s="431"/>
      <c r="I228" s="466"/>
      <c r="J228" s="466"/>
      <c r="K228" s="466"/>
      <c r="L228" s="466"/>
      <c r="M228" s="431"/>
      <c r="N228" s="450"/>
      <c r="O228" s="450"/>
      <c r="P228" s="450"/>
      <c r="Q228" s="450"/>
      <c r="R228" s="450"/>
      <c r="S228" s="450"/>
      <c r="T228" s="450"/>
      <c r="U228" s="431"/>
      <c r="V228" s="431"/>
      <c r="W228" s="431"/>
      <c r="X228" s="448"/>
    </row>
    <row r="229" spans="1:24" ht="65.25" customHeight="1" x14ac:dyDescent="0.5">
      <c r="A229" s="62" t="s">
        <v>176</v>
      </c>
      <c r="B229" s="420"/>
      <c r="C229" s="420">
        <v>1100</v>
      </c>
      <c r="D229" s="420">
        <v>1000</v>
      </c>
      <c r="E229" s="475">
        <v>191.13</v>
      </c>
      <c r="F229" s="424">
        <v>15</v>
      </c>
      <c r="G229" s="426">
        <f>E229*F229</f>
        <v>2866.95</v>
      </c>
      <c r="H229" s="476">
        <v>0</v>
      </c>
      <c r="I229" s="483"/>
      <c r="J229" s="483">
        <v>0</v>
      </c>
      <c r="K229" s="483">
        <v>0</v>
      </c>
      <c r="L229" s="483">
        <v>0</v>
      </c>
      <c r="M229" s="430">
        <f>G229+H229+I229+J229+K229+L229</f>
        <v>2866.95</v>
      </c>
      <c r="N229" s="478">
        <v>62.46</v>
      </c>
      <c r="O229" s="449">
        <f>G229*1.1875%</f>
        <v>34.045031250000001</v>
      </c>
      <c r="P229" s="449">
        <v>0</v>
      </c>
      <c r="Q229" s="449">
        <v>0</v>
      </c>
      <c r="R229" s="468">
        <f>G229*1%</f>
        <v>28.669499999999999</v>
      </c>
      <c r="S229" s="449">
        <v>0</v>
      </c>
      <c r="T229" s="449">
        <f>N229+O229+P229+Q229+R229+S229</f>
        <v>125.17453125</v>
      </c>
      <c r="U229" s="430">
        <f>M229-T229</f>
        <v>2741.7754687499996</v>
      </c>
      <c r="V229" s="476">
        <v>0</v>
      </c>
      <c r="W229" s="430">
        <f>U229-V229</f>
        <v>2741.7754687499996</v>
      </c>
      <c r="X229" s="447"/>
    </row>
    <row r="230" spans="1:24" ht="65.25" customHeight="1" x14ac:dyDescent="0.5">
      <c r="A230" s="45" t="s">
        <v>177</v>
      </c>
      <c r="B230" s="421"/>
      <c r="C230" s="421"/>
      <c r="D230" s="421"/>
      <c r="E230" s="423"/>
      <c r="F230" s="425"/>
      <c r="G230" s="427"/>
      <c r="H230" s="431"/>
      <c r="I230" s="466"/>
      <c r="J230" s="466"/>
      <c r="K230" s="466"/>
      <c r="L230" s="466"/>
      <c r="M230" s="431"/>
      <c r="N230" s="450"/>
      <c r="O230" s="450"/>
      <c r="P230" s="450"/>
      <c r="Q230" s="450"/>
      <c r="R230" s="469"/>
      <c r="S230" s="450"/>
      <c r="T230" s="450"/>
      <c r="U230" s="431"/>
      <c r="V230" s="431"/>
      <c r="W230" s="431"/>
      <c r="X230" s="448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94.34</v>
      </c>
      <c r="W231" s="126">
        <f t="shared" si="18"/>
        <v>9509.47146875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141.93</v>
      </c>
      <c r="W233" s="140">
        <f t="shared" si="19"/>
        <v>16469.511468749999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432" t="s">
        <v>0</v>
      </c>
      <c r="B237" s="434" t="s">
        <v>1</v>
      </c>
      <c r="C237" s="437" t="s">
        <v>2</v>
      </c>
      <c r="D237" s="438"/>
      <c r="E237" s="438"/>
      <c r="F237" s="438"/>
      <c r="G237" s="438"/>
      <c r="H237" s="438"/>
      <c r="I237" s="438"/>
      <c r="J237" s="438"/>
      <c r="K237" s="438"/>
      <c r="L237" s="438"/>
      <c r="M237" s="439"/>
      <c r="N237" s="437" t="s">
        <v>3</v>
      </c>
      <c r="O237" s="438"/>
      <c r="P237" s="438"/>
      <c r="Q237" s="438"/>
      <c r="R237" s="438"/>
      <c r="S237" s="438"/>
      <c r="T237" s="439"/>
      <c r="U237" s="1"/>
      <c r="V237" s="2"/>
      <c r="W237" s="3"/>
      <c r="X237" s="440" t="s">
        <v>4</v>
      </c>
    </row>
    <row r="238" spans="1:24" ht="65.25" customHeight="1" x14ac:dyDescent="0.45">
      <c r="A238" s="433"/>
      <c r="B238" s="435"/>
      <c r="C238" s="441" t="s">
        <v>5</v>
      </c>
      <c r="D238" s="441" t="s">
        <v>6</v>
      </c>
      <c r="E238" s="5" t="s">
        <v>7</v>
      </c>
      <c r="F238" s="6" t="s">
        <v>8</v>
      </c>
      <c r="G238" s="443" t="s">
        <v>179</v>
      </c>
      <c r="H238" s="445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34" t="s">
        <v>15</v>
      </c>
      <c r="N238" s="9" t="s">
        <v>16</v>
      </c>
      <c r="O238" s="416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418" t="s">
        <v>15</v>
      </c>
      <c r="U238" s="11" t="s">
        <v>15</v>
      </c>
      <c r="V238" s="12" t="s">
        <v>23</v>
      </c>
      <c r="W238" s="11" t="s">
        <v>24</v>
      </c>
      <c r="X238" s="440"/>
    </row>
    <row r="239" spans="1:24" ht="65.25" customHeight="1" thickBot="1" x14ac:dyDescent="0.5">
      <c r="A239" s="13" t="s">
        <v>25</v>
      </c>
      <c r="B239" s="436"/>
      <c r="C239" s="442"/>
      <c r="D239" s="442"/>
      <c r="E239" s="14" t="s">
        <v>26</v>
      </c>
      <c r="F239" s="15" t="s">
        <v>27</v>
      </c>
      <c r="G239" s="444"/>
      <c r="H239" s="446"/>
      <c r="I239" s="16" t="s">
        <v>28</v>
      </c>
      <c r="J239" s="17" t="s">
        <v>29</v>
      </c>
      <c r="K239" s="18" t="s">
        <v>30</v>
      </c>
      <c r="L239" s="16" t="s">
        <v>31</v>
      </c>
      <c r="M239" s="436"/>
      <c r="N239" s="19">
        <v>1</v>
      </c>
      <c r="O239" s="417"/>
      <c r="P239" s="20" t="s">
        <v>12</v>
      </c>
      <c r="Q239" s="21" t="s">
        <v>32</v>
      </c>
      <c r="R239" s="21" t="s">
        <v>33</v>
      </c>
      <c r="S239" s="21" t="s">
        <v>34</v>
      </c>
      <c r="T239" s="419"/>
      <c r="U239" s="22" t="s">
        <v>35</v>
      </c>
      <c r="V239" s="23" t="s">
        <v>36</v>
      </c>
      <c r="W239" s="22" t="s">
        <v>37</v>
      </c>
      <c r="X239" s="440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420"/>
      <c r="C241" s="420">
        <v>1100</v>
      </c>
      <c r="D241" s="420">
        <v>1000</v>
      </c>
      <c r="E241" s="422">
        <v>680.75</v>
      </c>
      <c r="F241" s="424">
        <v>15</v>
      </c>
      <c r="G241" s="426">
        <f>E241*F241</f>
        <v>10211.25</v>
      </c>
      <c r="H241" s="430">
        <v>0</v>
      </c>
      <c r="I241" s="465">
        <v>0</v>
      </c>
      <c r="J241" s="465">
        <v>0</v>
      </c>
      <c r="K241" s="465">
        <v>0</v>
      </c>
      <c r="L241" s="465">
        <v>0</v>
      </c>
      <c r="M241" s="430">
        <f>G241+H241+I241+J241+K241+L241</f>
        <v>10211.25</v>
      </c>
      <c r="N241" s="449">
        <v>1633.93</v>
      </c>
      <c r="O241" s="449">
        <v>0</v>
      </c>
      <c r="P241" s="449">
        <v>0</v>
      </c>
      <c r="Q241" s="449">
        <v>0</v>
      </c>
      <c r="R241" s="449">
        <v>0</v>
      </c>
      <c r="S241" s="449">
        <v>0</v>
      </c>
      <c r="T241" s="449">
        <f>N241+O241+P241+Q241+R241+S241</f>
        <v>1633.93</v>
      </c>
      <c r="U241" s="430">
        <f>M241-T241</f>
        <v>8577.32</v>
      </c>
      <c r="V241" s="430">
        <v>1321.2</v>
      </c>
      <c r="W241" s="430">
        <f>U241-V241</f>
        <v>7256.12</v>
      </c>
      <c r="X241" s="447"/>
    </row>
    <row r="242" spans="1:24" ht="65.25" customHeight="1" x14ac:dyDescent="0.5">
      <c r="A242" s="32" t="s">
        <v>182</v>
      </c>
      <c r="B242" s="421"/>
      <c r="C242" s="421"/>
      <c r="D242" s="421"/>
      <c r="E242" s="423"/>
      <c r="F242" s="425"/>
      <c r="G242" s="427"/>
      <c r="H242" s="431"/>
      <c r="I242" s="466"/>
      <c r="J242" s="466"/>
      <c r="K242" s="466"/>
      <c r="L242" s="466"/>
      <c r="M242" s="431"/>
      <c r="N242" s="450"/>
      <c r="O242" s="450"/>
      <c r="P242" s="450"/>
      <c r="Q242" s="450"/>
      <c r="R242" s="450"/>
      <c r="S242" s="450"/>
      <c r="T242" s="450"/>
      <c r="U242" s="431"/>
      <c r="V242" s="431"/>
      <c r="W242" s="431"/>
      <c r="X242" s="448"/>
    </row>
    <row r="243" spans="1:24" ht="65.25" hidden="1" customHeight="1" x14ac:dyDescent="0.5">
      <c r="A243" s="29"/>
      <c r="B243" s="420"/>
      <c r="C243" s="420"/>
      <c r="D243" s="420"/>
      <c r="E243" s="422">
        <v>0</v>
      </c>
      <c r="F243" s="424">
        <v>0</v>
      </c>
      <c r="G243" s="426">
        <f>E243*F243</f>
        <v>0</v>
      </c>
      <c r="H243" s="430">
        <v>0</v>
      </c>
      <c r="I243" s="430">
        <v>0</v>
      </c>
      <c r="J243" s="465">
        <v>0</v>
      </c>
      <c r="K243" s="465">
        <v>0</v>
      </c>
      <c r="L243" s="465">
        <v>0</v>
      </c>
      <c r="M243" s="430">
        <f>G243+H243+I243+J243+K243+L243</f>
        <v>0</v>
      </c>
      <c r="N243" s="449">
        <v>0</v>
      </c>
      <c r="O243" s="451">
        <v>0</v>
      </c>
      <c r="P243" s="449">
        <v>0</v>
      </c>
      <c r="Q243" s="449">
        <v>0</v>
      </c>
      <c r="R243" s="449">
        <v>0</v>
      </c>
      <c r="S243" s="449">
        <f>H243*1%</f>
        <v>0</v>
      </c>
      <c r="T243" s="449">
        <f>N243+O243+P243+Q243+R243+S243</f>
        <v>0</v>
      </c>
      <c r="U243" s="430">
        <f>M243-T243</f>
        <v>0</v>
      </c>
      <c r="V243" s="430">
        <v>0</v>
      </c>
      <c r="W243" s="430">
        <f>U243-V243</f>
        <v>0</v>
      </c>
      <c r="X243" s="447"/>
    </row>
    <row r="244" spans="1:24" s="103" customFormat="1" ht="65.25" hidden="1" customHeight="1" x14ac:dyDescent="0.5">
      <c r="A244" s="163"/>
      <c r="B244" s="421"/>
      <c r="C244" s="421"/>
      <c r="D244" s="421"/>
      <c r="E244" s="423"/>
      <c r="F244" s="425"/>
      <c r="G244" s="427"/>
      <c r="H244" s="431"/>
      <c r="I244" s="431"/>
      <c r="J244" s="466"/>
      <c r="K244" s="466"/>
      <c r="L244" s="466"/>
      <c r="M244" s="431"/>
      <c r="N244" s="450"/>
      <c r="O244" s="452"/>
      <c r="P244" s="450"/>
      <c r="Q244" s="450"/>
      <c r="R244" s="450"/>
      <c r="S244" s="450"/>
      <c r="T244" s="450"/>
      <c r="U244" s="431"/>
      <c r="V244" s="431"/>
      <c r="W244" s="431"/>
      <c r="X244" s="448"/>
    </row>
    <row r="245" spans="1:24" ht="65.25" customHeight="1" x14ac:dyDescent="0.5">
      <c r="A245" s="29" t="s">
        <v>183</v>
      </c>
      <c r="B245" s="420"/>
      <c r="C245" s="420">
        <v>1100</v>
      </c>
      <c r="D245" s="420">
        <v>1000</v>
      </c>
      <c r="E245" s="422">
        <v>549.53</v>
      </c>
      <c r="F245" s="424">
        <v>15</v>
      </c>
      <c r="G245" s="426">
        <f>E245*F245</f>
        <v>8242.9499999999989</v>
      </c>
      <c r="H245" s="430">
        <v>0</v>
      </c>
      <c r="I245" s="430"/>
      <c r="J245" s="465">
        <v>0</v>
      </c>
      <c r="K245" s="465">
        <v>0</v>
      </c>
      <c r="L245" s="465">
        <v>0</v>
      </c>
      <c r="M245" s="430">
        <f>G245+H245+I245+J245+K245+L245</f>
        <v>8242.9499999999989</v>
      </c>
      <c r="N245" s="449">
        <v>1213.5</v>
      </c>
      <c r="O245" s="449">
        <f>G245*1.1875%</f>
        <v>97.885031249999983</v>
      </c>
      <c r="P245" s="449">
        <v>0</v>
      </c>
      <c r="Q245" s="449">
        <v>0</v>
      </c>
      <c r="R245" s="449">
        <f>G245*1%</f>
        <v>82.42949999999999</v>
      </c>
      <c r="S245" s="449">
        <f>H245*1%</f>
        <v>0</v>
      </c>
      <c r="T245" s="449">
        <f>N245+O245+P245+Q245+R245+S245</f>
        <v>1393.8145312499998</v>
      </c>
      <c r="U245" s="430">
        <f>M245-T245</f>
        <v>6849.1354687499988</v>
      </c>
      <c r="V245" s="430">
        <v>0</v>
      </c>
      <c r="W245" s="430">
        <f>U245-V245</f>
        <v>6849.1354687499988</v>
      </c>
      <c r="X245" s="447"/>
    </row>
    <row r="246" spans="1:24" s="103" customFormat="1" ht="65.25" customHeight="1" x14ac:dyDescent="0.5">
      <c r="A246" s="64" t="s">
        <v>184</v>
      </c>
      <c r="B246" s="421"/>
      <c r="C246" s="421"/>
      <c r="D246" s="421"/>
      <c r="E246" s="423"/>
      <c r="F246" s="425"/>
      <c r="G246" s="427"/>
      <c r="H246" s="431"/>
      <c r="I246" s="431"/>
      <c r="J246" s="466"/>
      <c r="K246" s="466"/>
      <c r="L246" s="466"/>
      <c r="M246" s="431"/>
      <c r="N246" s="450"/>
      <c r="O246" s="450"/>
      <c r="P246" s="450"/>
      <c r="Q246" s="450"/>
      <c r="R246" s="450"/>
      <c r="S246" s="450"/>
      <c r="T246" s="450"/>
      <c r="U246" s="431"/>
      <c r="V246" s="431"/>
      <c r="W246" s="431"/>
      <c r="X246" s="448"/>
    </row>
    <row r="247" spans="1:24" ht="65.25" customHeight="1" x14ac:dyDescent="0.5">
      <c r="A247" s="105" t="s">
        <v>185</v>
      </c>
      <c r="B247" s="493"/>
      <c r="C247" s="420">
        <v>1100</v>
      </c>
      <c r="D247" s="420">
        <v>1000</v>
      </c>
      <c r="E247" s="422">
        <v>388.33330000000001</v>
      </c>
      <c r="F247" s="424">
        <v>15</v>
      </c>
      <c r="G247" s="426">
        <f>E247*F247</f>
        <v>5824.9994999999999</v>
      </c>
      <c r="H247" s="430">
        <v>0</v>
      </c>
      <c r="I247" s="465"/>
      <c r="J247" s="465">
        <v>0</v>
      </c>
      <c r="K247" s="465"/>
      <c r="L247" s="465">
        <v>0</v>
      </c>
      <c r="M247" s="430">
        <f>G247+H247+I247+J247+K247+L247</f>
        <v>5824.9994999999999</v>
      </c>
      <c r="N247" s="468">
        <v>697.03</v>
      </c>
      <c r="O247" s="449">
        <f>G247*1.1875%</f>
        <v>69.171869062499994</v>
      </c>
      <c r="P247" s="449">
        <v>0</v>
      </c>
      <c r="Q247" s="449">
        <v>0</v>
      </c>
      <c r="R247" s="449">
        <f>G247*1%</f>
        <v>58.249994999999998</v>
      </c>
      <c r="S247" s="449">
        <v>0</v>
      </c>
      <c r="T247" s="449">
        <f>N247+O247+P247+Q247+R247+S247</f>
        <v>824.45186406250002</v>
      </c>
      <c r="U247" s="430">
        <f>M247-T247</f>
        <v>5000.5476359374998</v>
      </c>
      <c r="V247" s="430">
        <v>0</v>
      </c>
      <c r="W247" s="430">
        <f>U247-V247</f>
        <v>5000.5476359374998</v>
      </c>
      <c r="X247" s="447"/>
    </row>
    <row r="248" spans="1:24" s="103" customFormat="1" ht="65.25" customHeight="1" x14ac:dyDescent="0.5">
      <c r="A248" s="164" t="s">
        <v>186</v>
      </c>
      <c r="B248" s="494"/>
      <c r="C248" s="421"/>
      <c r="D248" s="421"/>
      <c r="E248" s="423"/>
      <c r="F248" s="425"/>
      <c r="G248" s="427"/>
      <c r="H248" s="431"/>
      <c r="I248" s="466"/>
      <c r="J248" s="466"/>
      <c r="K248" s="466"/>
      <c r="L248" s="466"/>
      <c r="M248" s="431"/>
      <c r="N248" s="469"/>
      <c r="O248" s="450"/>
      <c r="P248" s="450"/>
      <c r="Q248" s="450"/>
      <c r="R248" s="450"/>
      <c r="S248" s="450"/>
      <c r="T248" s="450"/>
      <c r="U248" s="431"/>
      <c r="V248" s="431"/>
      <c r="W248" s="431"/>
      <c r="X248" s="448"/>
    </row>
    <row r="249" spans="1:24" ht="65.25" hidden="1" customHeight="1" x14ac:dyDescent="0.5">
      <c r="A249" s="29" t="s">
        <v>187</v>
      </c>
      <c r="B249" s="493"/>
      <c r="C249" s="420">
        <v>1100</v>
      </c>
      <c r="D249" s="420">
        <v>1000</v>
      </c>
      <c r="E249" s="422">
        <v>0</v>
      </c>
      <c r="F249" s="424">
        <v>0</v>
      </c>
      <c r="G249" s="426">
        <f>E249*F249</f>
        <v>0</v>
      </c>
      <c r="H249" s="430">
        <v>0</v>
      </c>
      <c r="I249" s="465">
        <v>0</v>
      </c>
      <c r="J249" s="465">
        <v>0</v>
      </c>
      <c r="K249" s="465">
        <v>0</v>
      </c>
      <c r="L249" s="465">
        <v>0</v>
      </c>
      <c r="M249" s="430">
        <f>G249+H249+I249+J249+K249+L249</f>
        <v>0</v>
      </c>
      <c r="N249" s="449">
        <v>0</v>
      </c>
      <c r="O249" s="451">
        <f>G249*1.187%</f>
        <v>0</v>
      </c>
      <c r="P249" s="449">
        <v>0</v>
      </c>
      <c r="Q249" s="449">
        <v>0</v>
      </c>
      <c r="R249" s="449">
        <f>G249*1%</f>
        <v>0</v>
      </c>
      <c r="S249" s="449">
        <v>0</v>
      </c>
      <c r="T249" s="449">
        <f>N249+O249+P249+Q249+R249+S249</f>
        <v>0</v>
      </c>
      <c r="U249" s="430">
        <f>M249-T249</f>
        <v>0</v>
      </c>
      <c r="V249" s="430">
        <v>0</v>
      </c>
      <c r="W249" s="430">
        <f>U249-V249</f>
        <v>0</v>
      </c>
      <c r="X249" s="447"/>
    </row>
    <row r="250" spans="1:24" s="103" customFormat="1" ht="65.25" hidden="1" customHeight="1" x14ac:dyDescent="0.5">
      <c r="A250" s="163"/>
      <c r="B250" s="494"/>
      <c r="C250" s="421"/>
      <c r="D250" s="421"/>
      <c r="E250" s="423"/>
      <c r="F250" s="425"/>
      <c r="G250" s="427"/>
      <c r="H250" s="431"/>
      <c r="I250" s="466"/>
      <c r="J250" s="466"/>
      <c r="K250" s="466"/>
      <c r="L250" s="466"/>
      <c r="M250" s="431"/>
      <c r="N250" s="450"/>
      <c r="O250" s="452"/>
      <c r="P250" s="450"/>
      <c r="Q250" s="450"/>
      <c r="R250" s="450"/>
      <c r="S250" s="450"/>
      <c r="T250" s="450"/>
      <c r="U250" s="431"/>
      <c r="V250" s="431"/>
      <c r="W250" s="431"/>
      <c r="X250" s="448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420"/>
      <c r="C253" s="420">
        <v>1100</v>
      </c>
      <c r="D253" s="420">
        <v>1000</v>
      </c>
      <c r="E253" s="422">
        <v>366.85</v>
      </c>
      <c r="F253" s="424">
        <v>15</v>
      </c>
      <c r="G253" s="426">
        <f>E253*F253</f>
        <v>5502.75</v>
      </c>
      <c r="H253" s="430">
        <v>0</v>
      </c>
      <c r="I253" s="465"/>
      <c r="J253" s="465">
        <v>0</v>
      </c>
      <c r="K253" s="465">
        <v>0</v>
      </c>
      <c r="L253" s="465">
        <v>0</v>
      </c>
      <c r="M253" s="430">
        <f>G253+H253+I253+J253+K253+L253</f>
        <v>5502.75</v>
      </c>
      <c r="N253" s="449">
        <v>628.20000000000005</v>
      </c>
      <c r="O253" s="449">
        <f>G253*1.1875%</f>
        <v>65.345156250000002</v>
      </c>
      <c r="P253" s="449">
        <v>0</v>
      </c>
      <c r="Q253" s="449">
        <v>0</v>
      </c>
      <c r="R253" s="468">
        <f>G253*1%</f>
        <v>55.027500000000003</v>
      </c>
      <c r="S253" s="449">
        <v>0</v>
      </c>
      <c r="T253" s="449">
        <f>N253+O253+P253+Q253+R253+S253</f>
        <v>748.57265625000002</v>
      </c>
      <c r="U253" s="430">
        <f>M253-T253</f>
        <v>4754.1773437499996</v>
      </c>
      <c r="V253" s="430">
        <v>0</v>
      </c>
      <c r="W253" s="428">
        <f>U253-V253</f>
        <v>4754.1773437499996</v>
      </c>
      <c r="X253" s="447"/>
    </row>
    <row r="254" spans="1:24" s="103" customFormat="1" ht="65.25" customHeight="1" x14ac:dyDescent="0.5">
      <c r="A254" s="45" t="s">
        <v>190</v>
      </c>
      <c r="B254" s="421"/>
      <c r="C254" s="421"/>
      <c r="D254" s="421"/>
      <c r="E254" s="423"/>
      <c r="F254" s="425"/>
      <c r="G254" s="427"/>
      <c r="H254" s="431"/>
      <c r="I254" s="466"/>
      <c r="J254" s="466"/>
      <c r="K254" s="466"/>
      <c r="L254" s="466"/>
      <c r="M254" s="431"/>
      <c r="N254" s="450"/>
      <c r="O254" s="450"/>
      <c r="P254" s="450"/>
      <c r="Q254" s="450"/>
      <c r="R254" s="469"/>
      <c r="S254" s="450"/>
      <c r="T254" s="450"/>
      <c r="U254" s="431"/>
      <c r="V254" s="431"/>
      <c r="W254" s="429"/>
      <c r="X254" s="448"/>
    </row>
    <row r="255" spans="1:24" s="103" customFormat="1" ht="65.25" hidden="1" customHeight="1" x14ac:dyDescent="0.5">
      <c r="A255" s="29"/>
      <c r="B255" s="420"/>
      <c r="C255" s="420">
        <v>1100</v>
      </c>
      <c r="D255" s="420">
        <v>1000</v>
      </c>
      <c r="E255" s="422">
        <v>0</v>
      </c>
      <c r="F255" s="424">
        <v>0</v>
      </c>
      <c r="G255" s="426">
        <f>E255*F255</f>
        <v>0</v>
      </c>
      <c r="H255" s="430">
        <v>0</v>
      </c>
      <c r="I255" s="465">
        <v>0</v>
      </c>
      <c r="J255" s="465">
        <v>0</v>
      </c>
      <c r="K255" s="465">
        <v>0</v>
      </c>
      <c r="L255" s="465">
        <v>0</v>
      </c>
      <c r="M255" s="430">
        <f>G255+H255+I255+J255+K255+L255</f>
        <v>0</v>
      </c>
      <c r="N255" s="449">
        <v>0</v>
      </c>
      <c r="O255" s="451">
        <f>G255*1.187%</f>
        <v>0</v>
      </c>
      <c r="P255" s="449">
        <v>0</v>
      </c>
      <c r="Q255" s="449">
        <v>0</v>
      </c>
      <c r="R255" s="449">
        <f>G255*1%</f>
        <v>0</v>
      </c>
      <c r="S255" s="449">
        <v>0</v>
      </c>
      <c r="T255" s="449">
        <f>N255+O255+P255+Q255+R255+S255</f>
        <v>0</v>
      </c>
      <c r="U255" s="430">
        <f>M255-T255</f>
        <v>0</v>
      </c>
      <c r="V255" s="430">
        <v>0</v>
      </c>
      <c r="W255" s="428">
        <f>U255-V255</f>
        <v>0</v>
      </c>
      <c r="X255" s="447"/>
    </row>
    <row r="256" spans="1:24" s="103" customFormat="1" ht="65.25" hidden="1" customHeight="1" x14ac:dyDescent="0.5">
      <c r="A256" s="31"/>
      <c r="B256" s="421"/>
      <c r="C256" s="421"/>
      <c r="D256" s="421"/>
      <c r="E256" s="423"/>
      <c r="F256" s="425"/>
      <c r="G256" s="427"/>
      <c r="H256" s="431"/>
      <c r="I256" s="466"/>
      <c r="J256" s="466"/>
      <c r="K256" s="466"/>
      <c r="L256" s="466"/>
      <c r="M256" s="431"/>
      <c r="N256" s="450"/>
      <c r="O256" s="452"/>
      <c r="P256" s="450"/>
      <c r="Q256" s="450"/>
      <c r="R256" s="450"/>
      <c r="S256" s="450"/>
      <c r="T256" s="450"/>
      <c r="U256" s="431"/>
      <c r="V256" s="431"/>
      <c r="W256" s="429"/>
      <c r="X256" s="448"/>
    </row>
    <row r="257" spans="1:24" s="103" customFormat="1" ht="65.25" customHeight="1" x14ac:dyDescent="0.5">
      <c r="A257" s="29" t="s">
        <v>191</v>
      </c>
      <c r="B257" s="420"/>
      <c r="C257" s="420">
        <v>1100</v>
      </c>
      <c r="D257" s="420">
        <v>1000</v>
      </c>
      <c r="E257" s="422">
        <v>270.39999999999998</v>
      </c>
      <c r="F257" s="424">
        <v>15</v>
      </c>
      <c r="G257" s="426">
        <f>E257*F257</f>
        <v>4055.9999999999995</v>
      </c>
      <c r="H257" s="430">
        <v>0</v>
      </c>
      <c r="I257" s="465"/>
      <c r="J257" s="465">
        <v>0</v>
      </c>
      <c r="K257" s="465">
        <v>0</v>
      </c>
      <c r="L257" s="465">
        <v>0</v>
      </c>
      <c r="M257" s="430">
        <f>G257+H257+I257+J257+K257+L257</f>
        <v>4055.9999999999995</v>
      </c>
      <c r="N257" s="449">
        <v>358.05</v>
      </c>
      <c r="O257" s="451"/>
      <c r="P257" s="449">
        <v>0</v>
      </c>
      <c r="Q257" s="449">
        <v>0</v>
      </c>
      <c r="R257" s="449">
        <v>0</v>
      </c>
      <c r="S257" s="449">
        <v>0</v>
      </c>
      <c r="T257" s="449">
        <f>N257+O257+P257+Q257+R257+S257</f>
        <v>358.05</v>
      </c>
      <c r="U257" s="430">
        <f>M257-T257</f>
        <v>3697.9499999999994</v>
      </c>
      <c r="V257" s="430">
        <v>121.68</v>
      </c>
      <c r="W257" s="428">
        <f>U257-V257</f>
        <v>3576.2699999999995</v>
      </c>
      <c r="X257" s="447"/>
    </row>
    <row r="258" spans="1:24" s="103" customFormat="1" ht="65.25" customHeight="1" x14ac:dyDescent="0.5">
      <c r="A258" s="164" t="s">
        <v>192</v>
      </c>
      <c r="B258" s="467"/>
      <c r="C258" s="421"/>
      <c r="D258" s="421"/>
      <c r="E258" s="423"/>
      <c r="F258" s="425"/>
      <c r="G258" s="427"/>
      <c r="H258" s="431"/>
      <c r="I258" s="466"/>
      <c r="J258" s="466"/>
      <c r="K258" s="466"/>
      <c r="L258" s="466"/>
      <c r="M258" s="431"/>
      <c r="N258" s="450"/>
      <c r="O258" s="452"/>
      <c r="P258" s="450"/>
      <c r="Q258" s="450"/>
      <c r="R258" s="450"/>
      <c r="S258" s="450"/>
      <c r="T258" s="450"/>
      <c r="U258" s="431"/>
      <c r="V258" s="431"/>
      <c r="W258" s="429"/>
      <c r="X258" s="470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121.68</v>
      </c>
      <c r="W259" s="169">
        <f t="shared" si="21"/>
        <v>8330.4473437499983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93"/>
      <c r="C262" s="493">
        <v>1100</v>
      </c>
      <c r="D262" s="493">
        <v>1000</v>
      </c>
      <c r="E262" s="422">
        <v>334.64</v>
      </c>
      <c r="F262" s="481">
        <v>15</v>
      </c>
      <c r="G262" s="453">
        <f>E262*F262</f>
        <v>5019.5999999999995</v>
      </c>
      <c r="H262" s="428">
        <v>0</v>
      </c>
      <c r="I262" s="473">
        <v>0</v>
      </c>
      <c r="J262" s="473">
        <v>0</v>
      </c>
      <c r="K262" s="473">
        <v>0</v>
      </c>
      <c r="L262" s="473">
        <v>0</v>
      </c>
      <c r="M262" s="428">
        <f>G262+H262+I262+J262+K262+L262</f>
        <v>5019.5999999999995</v>
      </c>
      <c r="N262" s="451">
        <v>527.02</v>
      </c>
      <c r="O262" s="451">
        <v>0</v>
      </c>
      <c r="P262" s="451">
        <v>0</v>
      </c>
      <c r="Q262" s="451">
        <v>0</v>
      </c>
      <c r="R262" s="451">
        <v>0</v>
      </c>
      <c r="S262" s="451">
        <v>0</v>
      </c>
      <c r="T262" s="451">
        <f>N262+O262+P262+Q262+R262+S262</f>
        <v>527.02</v>
      </c>
      <c r="U262" s="428">
        <f>M262-T262</f>
        <v>4492.58</v>
      </c>
      <c r="V262" s="430">
        <v>200.78</v>
      </c>
      <c r="W262" s="428">
        <f>U262-V262</f>
        <v>4291.8</v>
      </c>
      <c r="X262" s="507"/>
    </row>
    <row r="263" spans="1:24" s="181" customFormat="1" ht="65.25" customHeight="1" x14ac:dyDescent="0.5">
      <c r="A263" s="182" t="s">
        <v>194</v>
      </c>
      <c r="B263" s="494"/>
      <c r="C263" s="494"/>
      <c r="D263" s="494"/>
      <c r="E263" s="423"/>
      <c r="F263" s="482"/>
      <c r="G263" s="454"/>
      <c r="H263" s="429"/>
      <c r="I263" s="474"/>
      <c r="J263" s="474"/>
      <c r="K263" s="474"/>
      <c r="L263" s="474"/>
      <c r="M263" s="429"/>
      <c r="N263" s="452"/>
      <c r="O263" s="452"/>
      <c r="P263" s="452"/>
      <c r="Q263" s="452"/>
      <c r="R263" s="452"/>
      <c r="S263" s="452"/>
      <c r="T263" s="452"/>
      <c r="U263" s="429"/>
      <c r="V263" s="431"/>
      <c r="W263" s="429"/>
      <c r="X263" s="499"/>
    </row>
    <row r="264" spans="1:24" s="103" customFormat="1" ht="65.25" customHeight="1" x14ac:dyDescent="0.5">
      <c r="A264" s="119" t="s">
        <v>195</v>
      </c>
      <c r="B264" s="420"/>
      <c r="C264" s="420">
        <v>1100</v>
      </c>
      <c r="D264" s="420">
        <v>1000</v>
      </c>
      <c r="E264" s="422">
        <v>199.8</v>
      </c>
      <c r="F264" s="424">
        <v>15</v>
      </c>
      <c r="G264" s="453">
        <f>E264*F264</f>
        <v>2997</v>
      </c>
      <c r="H264" s="430">
        <v>0</v>
      </c>
      <c r="I264" s="465">
        <v>0</v>
      </c>
      <c r="J264" s="465">
        <v>0</v>
      </c>
      <c r="K264" s="465">
        <v>0</v>
      </c>
      <c r="L264" s="465">
        <v>0</v>
      </c>
      <c r="M264" s="428">
        <f>G264+H264+I264+J264+K264+L264</f>
        <v>2997</v>
      </c>
      <c r="N264" s="449">
        <v>76.61</v>
      </c>
      <c r="O264" s="449">
        <f>G264*1.1875%</f>
        <v>35.589374999999997</v>
      </c>
      <c r="P264" s="449">
        <v>0</v>
      </c>
      <c r="Q264" s="449">
        <v>0</v>
      </c>
      <c r="R264" s="468">
        <f>G264*1%</f>
        <v>29.97</v>
      </c>
      <c r="S264" s="449">
        <f>H264*1%</f>
        <v>0</v>
      </c>
      <c r="T264" s="451">
        <f>N264+O264+P264+Q264+R264+S264</f>
        <v>142.169375</v>
      </c>
      <c r="U264" s="428">
        <f>M264-T264</f>
        <v>2854.8306250000001</v>
      </c>
      <c r="V264" s="430">
        <v>190</v>
      </c>
      <c r="W264" s="428">
        <f>U264-V264</f>
        <v>2664.8306250000001</v>
      </c>
      <c r="X264" s="447"/>
    </row>
    <row r="265" spans="1:24" s="103" customFormat="1" ht="65.25" customHeight="1" x14ac:dyDescent="0.5">
      <c r="A265" s="45" t="s">
        <v>196</v>
      </c>
      <c r="B265" s="421"/>
      <c r="C265" s="421"/>
      <c r="D265" s="421"/>
      <c r="E265" s="423"/>
      <c r="F265" s="425"/>
      <c r="G265" s="454"/>
      <c r="H265" s="431"/>
      <c r="I265" s="466"/>
      <c r="J265" s="466"/>
      <c r="K265" s="466"/>
      <c r="L265" s="466"/>
      <c r="M265" s="429"/>
      <c r="N265" s="450"/>
      <c r="O265" s="450"/>
      <c r="P265" s="450"/>
      <c r="Q265" s="450"/>
      <c r="R265" s="469"/>
      <c r="S265" s="450"/>
      <c r="T265" s="452"/>
      <c r="U265" s="429"/>
      <c r="V265" s="431"/>
      <c r="W265" s="429"/>
      <c r="X265" s="448"/>
    </row>
    <row r="266" spans="1:24" s="103" customFormat="1" ht="65.25" customHeight="1" x14ac:dyDescent="0.5">
      <c r="A266" s="119" t="s">
        <v>197</v>
      </c>
      <c r="B266" s="420"/>
      <c r="C266" s="420">
        <v>1100</v>
      </c>
      <c r="D266" s="420">
        <v>1000</v>
      </c>
      <c r="E266" s="422">
        <v>0</v>
      </c>
      <c r="F266" s="424">
        <v>0</v>
      </c>
      <c r="G266" s="453">
        <f>E266*F266</f>
        <v>0</v>
      </c>
      <c r="H266" s="430">
        <v>0</v>
      </c>
      <c r="I266" s="465">
        <v>0</v>
      </c>
      <c r="J266" s="465">
        <v>0</v>
      </c>
      <c r="K266" s="465">
        <v>0</v>
      </c>
      <c r="L266" s="465">
        <v>0</v>
      </c>
      <c r="M266" s="428">
        <f>G266+H266+I266+J266+K266+L266</f>
        <v>0</v>
      </c>
      <c r="N266" s="449">
        <v>0</v>
      </c>
      <c r="O266" s="449">
        <v>0</v>
      </c>
      <c r="P266" s="449">
        <v>0</v>
      </c>
      <c r="Q266" s="449">
        <v>0</v>
      </c>
      <c r="R266" s="449">
        <v>0</v>
      </c>
      <c r="S266" s="449">
        <v>0</v>
      </c>
      <c r="T266" s="451">
        <f>N266+O266+P266+Q266+R266+S266</f>
        <v>0</v>
      </c>
      <c r="U266" s="428">
        <f>M266-T266</f>
        <v>0</v>
      </c>
      <c r="V266" s="430">
        <f>G266*2%</f>
        <v>0</v>
      </c>
      <c r="W266" s="428">
        <f>U266-V266</f>
        <v>0</v>
      </c>
      <c r="X266" s="447"/>
    </row>
    <row r="267" spans="1:24" s="103" customFormat="1" ht="65.25" customHeight="1" x14ac:dyDescent="0.5">
      <c r="A267" s="63"/>
      <c r="B267" s="421"/>
      <c r="C267" s="421"/>
      <c r="D267" s="421"/>
      <c r="E267" s="423"/>
      <c r="F267" s="425"/>
      <c r="G267" s="454"/>
      <c r="H267" s="431"/>
      <c r="I267" s="466"/>
      <c r="J267" s="466"/>
      <c r="K267" s="466"/>
      <c r="L267" s="466"/>
      <c r="M267" s="429"/>
      <c r="N267" s="450"/>
      <c r="O267" s="450"/>
      <c r="P267" s="450"/>
      <c r="Q267" s="450"/>
      <c r="R267" s="450"/>
      <c r="S267" s="450"/>
      <c r="T267" s="452"/>
      <c r="U267" s="429"/>
      <c r="V267" s="431"/>
      <c r="W267" s="429"/>
      <c r="X267" s="448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390.78</v>
      </c>
      <c r="W268" s="169">
        <f t="shared" si="22"/>
        <v>6956.6306249999998</v>
      </c>
      <c r="X268" s="166"/>
    </row>
    <row r="269" spans="1:24" s="4" customFormat="1" ht="65.25" customHeight="1" thickBot="1" x14ac:dyDescent="0.55000000000000004">
      <c r="A269" s="432" t="s">
        <v>0</v>
      </c>
      <c r="B269" s="434" t="s">
        <v>1</v>
      </c>
      <c r="C269" s="437" t="s">
        <v>2</v>
      </c>
      <c r="D269" s="438"/>
      <c r="E269" s="438"/>
      <c r="F269" s="438"/>
      <c r="G269" s="438"/>
      <c r="H269" s="438"/>
      <c r="I269" s="438"/>
      <c r="J269" s="438"/>
      <c r="K269" s="438"/>
      <c r="L269" s="438"/>
      <c r="M269" s="439"/>
      <c r="N269" s="437" t="s">
        <v>3</v>
      </c>
      <c r="O269" s="438"/>
      <c r="P269" s="438"/>
      <c r="Q269" s="438"/>
      <c r="R269" s="438"/>
      <c r="S269" s="438"/>
      <c r="T269" s="439"/>
      <c r="U269" s="1"/>
      <c r="V269" s="2"/>
      <c r="W269" s="3"/>
      <c r="X269" s="440" t="s">
        <v>4</v>
      </c>
    </row>
    <row r="270" spans="1:24" s="4" customFormat="1" ht="65.25" customHeight="1" x14ac:dyDescent="0.45">
      <c r="A270" s="433"/>
      <c r="B270" s="435"/>
      <c r="C270" s="441" t="s">
        <v>5</v>
      </c>
      <c r="D270" s="441" t="s">
        <v>6</v>
      </c>
      <c r="E270" s="5" t="s">
        <v>7</v>
      </c>
      <c r="F270" s="6" t="s">
        <v>8</v>
      </c>
      <c r="G270" s="443" t="s">
        <v>9</v>
      </c>
      <c r="H270" s="445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34" t="s">
        <v>15</v>
      </c>
      <c r="N270" s="9" t="s">
        <v>16</v>
      </c>
      <c r="O270" s="416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418" t="s">
        <v>15</v>
      </c>
      <c r="U270" s="11" t="s">
        <v>15</v>
      </c>
      <c r="V270" s="12" t="s">
        <v>23</v>
      </c>
      <c r="W270" s="11" t="s">
        <v>24</v>
      </c>
      <c r="X270" s="440"/>
    </row>
    <row r="271" spans="1:24" s="4" customFormat="1" ht="65.25" customHeight="1" thickBot="1" x14ac:dyDescent="0.5">
      <c r="A271" s="13" t="s">
        <v>25</v>
      </c>
      <c r="B271" s="436"/>
      <c r="C271" s="442"/>
      <c r="D271" s="442"/>
      <c r="E271" s="14" t="s">
        <v>26</v>
      </c>
      <c r="F271" s="15" t="s">
        <v>27</v>
      </c>
      <c r="G271" s="444"/>
      <c r="H271" s="446"/>
      <c r="I271" s="16" t="s">
        <v>28</v>
      </c>
      <c r="J271" s="17" t="s">
        <v>29</v>
      </c>
      <c r="K271" s="18" t="s">
        <v>30</v>
      </c>
      <c r="L271" s="16" t="s">
        <v>31</v>
      </c>
      <c r="M271" s="436"/>
      <c r="N271" s="19">
        <v>1</v>
      </c>
      <c r="O271" s="417"/>
      <c r="P271" s="20" t="s">
        <v>12</v>
      </c>
      <c r="Q271" s="21" t="s">
        <v>32</v>
      </c>
      <c r="R271" s="21" t="s">
        <v>33</v>
      </c>
      <c r="S271" s="21" t="s">
        <v>34</v>
      </c>
      <c r="T271" s="419"/>
      <c r="U271" s="22" t="s">
        <v>35</v>
      </c>
      <c r="V271" s="23" t="s">
        <v>36</v>
      </c>
      <c r="W271" s="22" t="s">
        <v>37</v>
      </c>
      <c r="X271" s="440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420"/>
      <c r="C273" s="420">
        <v>1100</v>
      </c>
      <c r="D273" s="420">
        <v>1000</v>
      </c>
      <c r="E273" s="422">
        <v>350.78</v>
      </c>
      <c r="F273" s="424">
        <v>15</v>
      </c>
      <c r="G273" s="426">
        <f>E273*F273</f>
        <v>5261.7</v>
      </c>
      <c r="H273" s="430">
        <v>0</v>
      </c>
      <c r="I273" s="465"/>
      <c r="J273" s="465">
        <v>0</v>
      </c>
      <c r="K273" s="465">
        <v>0</v>
      </c>
      <c r="L273" s="465">
        <v>0</v>
      </c>
      <c r="M273" s="430">
        <f>G273+H273+I273+J273+K273+L273</f>
        <v>5261.7</v>
      </c>
      <c r="N273" s="468">
        <v>576.71</v>
      </c>
      <c r="O273" s="449">
        <f>G273*1.1875%</f>
        <v>62.482687499999997</v>
      </c>
      <c r="P273" s="449">
        <v>0</v>
      </c>
      <c r="Q273" s="449">
        <v>0</v>
      </c>
      <c r="R273" s="449">
        <f>G273*1%</f>
        <v>52.616999999999997</v>
      </c>
      <c r="S273" s="449">
        <v>0</v>
      </c>
      <c r="T273" s="449">
        <f>N273+O273+P273+Q273+R273+S273</f>
        <v>691.8096875</v>
      </c>
      <c r="U273" s="449">
        <f>M273-T273</f>
        <v>4569.8903124999997</v>
      </c>
      <c r="V273" s="430">
        <v>0</v>
      </c>
      <c r="W273" s="428">
        <f>U273-V273</f>
        <v>4569.8903124999997</v>
      </c>
      <c r="X273" s="447"/>
    </row>
    <row r="274" spans="1:24" s="103" customFormat="1" ht="65.25" customHeight="1" x14ac:dyDescent="0.5">
      <c r="A274" s="100" t="s">
        <v>200</v>
      </c>
      <c r="B274" s="421"/>
      <c r="C274" s="421"/>
      <c r="D274" s="421"/>
      <c r="E274" s="423"/>
      <c r="F274" s="425"/>
      <c r="G274" s="427"/>
      <c r="H274" s="431"/>
      <c r="I274" s="466"/>
      <c r="J274" s="466"/>
      <c r="K274" s="466"/>
      <c r="L274" s="466"/>
      <c r="M274" s="431"/>
      <c r="N274" s="469"/>
      <c r="O274" s="450"/>
      <c r="P274" s="450"/>
      <c r="Q274" s="450"/>
      <c r="R274" s="450"/>
      <c r="S274" s="450"/>
      <c r="T274" s="450"/>
      <c r="U274" s="450"/>
      <c r="V274" s="431"/>
      <c r="W274" s="429"/>
      <c r="X274" s="448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420"/>
      <c r="C277" s="420">
        <v>1100</v>
      </c>
      <c r="D277" s="420">
        <v>1000</v>
      </c>
      <c r="E277" s="422">
        <v>0</v>
      </c>
      <c r="F277" s="424">
        <v>0</v>
      </c>
      <c r="G277" s="426">
        <f>E277*F277</f>
        <v>0</v>
      </c>
      <c r="H277" s="430">
        <v>0</v>
      </c>
      <c r="I277" s="465">
        <v>0</v>
      </c>
      <c r="J277" s="465">
        <v>0</v>
      </c>
      <c r="K277" s="465">
        <v>0</v>
      </c>
      <c r="L277" s="465">
        <v>0</v>
      </c>
      <c r="M277" s="430">
        <f>G277+H277+I277+J277+K277+L277</f>
        <v>0</v>
      </c>
      <c r="N277" s="449">
        <v>0</v>
      </c>
      <c r="O277" s="449">
        <v>0</v>
      </c>
      <c r="P277" s="449">
        <v>0</v>
      </c>
      <c r="Q277" s="449">
        <v>0</v>
      </c>
      <c r="R277" s="449">
        <v>0</v>
      </c>
      <c r="S277" s="449">
        <v>0</v>
      </c>
      <c r="T277" s="449">
        <f>N277+O277+P277+Q277+R277+S277</f>
        <v>0</v>
      </c>
      <c r="U277" s="449">
        <f>M277-T277</f>
        <v>0</v>
      </c>
      <c r="V277" s="430">
        <f>G277*4%</f>
        <v>0</v>
      </c>
      <c r="W277" s="430">
        <f>U277-V277</f>
        <v>0</v>
      </c>
      <c r="X277" s="447"/>
    </row>
    <row r="278" spans="1:24" s="103" customFormat="1" ht="65.25" hidden="1" customHeight="1" x14ac:dyDescent="0.5">
      <c r="A278" s="31"/>
      <c r="B278" s="421"/>
      <c r="C278" s="421"/>
      <c r="D278" s="421"/>
      <c r="E278" s="423"/>
      <c r="F278" s="425"/>
      <c r="G278" s="427"/>
      <c r="H278" s="431"/>
      <c r="I278" s="466"/>
      <c r="J278" s="466"/>
      <c r="K278" s="466"/>
      <c r="L278" s="466"/>
      <c r="M278" s="431"/>
      <c r="N278" s="450"/>
      <c r="O278" s="450"/>
      <c r="P278" s="450"/>
      <c r="Q278" s="450"/>
      <c r="R278" s="450"/>
      <c r="S278" s="450"/>
      <c r="T278" s="450"/>
      <c r="U278" s="450"/>
      <c r="V278" s="431"/>
      <c r="W278" s="431"/>
      <c r="X278" s="448"/>
    </row>
    <row r="279" spans="1:24" s="103" customFormat="1" ht="65.25" hidden="1" customHeight="1" x14ac:dyDescent="0.5">
      <c r="A279" s="78" t="s">
        <v>203</v>
      </c>
      <c r="B279" s="420"/>
      <c r="C279" s="420"/>
      <c r="D279" s="420"/>
      <c r="E279" s="422">
        <v>0</v>
      </c>
      <c r="F279" s="424">
        <v>0</v>
      </c>
      <c r="G279" s="426">
        <f>E279*F279</f>
        <v>0</v>
      </c>
      <c r="H279" s="430">
        <v>0</v>
      </c>
      <c r="I279" s="465">
        <v>0</v>
      </c>
      <c r="J279" s="465">
        <v>0</v>
      </c>
      <c r="K279" s="465">
        <v>0</v>
      </c>
      <c r="L279" s="465">
        <v>0</v>
      </c>
      <c r="M279" s="430">
        <f>G279+H279+I279+J279+K279+L279</f>
        <v>0</v>
      </c>
      <c r="N279" s="449">
        <v>0</v>
      </c>
      <c r="O279" s="449">
        <v>0</v>
      </c>
      <c r="P279" s="449">
        <v>0</v>
      </c>
      <c r="Q279" s="449">
        <v>0</v>
      </c>
      <c r="R279" s="449">
        <v>0</v>
      </c>
      <c r="S279" s="449">
        <v>0</v>
      </c>
      <c r="T279" s="449">
        <f>N279+O279+P279+Q279+R279+S279</f>
        <v>0</v>
      </c>
      <c r="U279" s="449">
        <f>M279-T279</f>
        <v>0</v>
      </c>
      <c r="V279" s="430">
        <v>0</v>
      </c>
      <c r="W279" s="430">
        <f>U279-V279</f>
        <v>0</v>
      </c>
      <c r="X279" s="447"/>
    </row>
    <row r="280" spans="1:24" s="103" customFormat="1" ht="65.25" hidden="1" customHeight="1" x14ac:dyDescent="0.5">
      <c r="A280" s="130" t="s">
        <v>204</v>
      </c>
      <c r="B280" s="421"/>
      <c r="C280" s="421"/>
      <c r="D280" s="421"/>
      <c r="E280" s="423"/>
      <c r="F280" s="425"/>
      <c r="G280" s="427"/>
      <c r="H280" s="431"/>
      <c r="I280" s="466"/>
      <c r="J280" s="466"/>
      <c r="K280" s="466"/>
      <c r="L280" s="466"/>
      <c r="M280" s="431"/>
      <c r="N280" s="450"/>
      <c r="O280" s="450"/>
      <c r="P280" s="450"/>
      <c r="Q280" s="450"/>
      <c r="R280" s="450"/>
      <c r="S280" s="450"/>
      <c r="T280" s="450"/>
      <c r="U280" s="450"/>
      <c r="V280" s="431"/>
      <c r="W280" s="431"/>
      <c r="X280" s="448"/>
    </row>
    <row r="281" spans="1:24" s="103" customFormat="1" ht="65.25" customHeight="1" x14ac:dyDescent="0.5">
      <c r="A281" s="119" t="s">
        <v>205</v>
      </c>
      <c r="B281" s="420"/>
      <c r="C281" s="420">
        <v>1100</v>
      </c>
      <c r="D281" s="420">
        <v>1000</v>
      </c>
      <c r="E281" s="422">
        <v>167.32</v>
      </c>
      <c r="F281" s="424">
        <v>15</v>
      </c>
      <c r="G281" s="426">
        <f>E281*F281</f>
        <v>2509.7999999999997</v>
      </c>
      <c r="H281" s="430">
        <v>0</v>
      </c>
      <c r="I281" s="465">
        <v>0</v>
      </c>
      <c r="J281" s="465">
        <v>0</v>
      </c>
      <c r="K281" s="465">
        <v>0</v>
      </c>
      <c r="L281" s="465">
        <v>0</v>
      </c>
      <c r="M281" s="430">
        <f>G281+H281+I281+J281+K281+L281</f>
        <v>2509.7999999999997</v>
      </c>
      <c r="N281" s="449">
        <v>8.68</v>
      </c>
      <c r="O281" s="449">
        <f>G281*1.1875%</f>
        <v>29.803874999999998</v>
      </c>
      <c r="P281" s="449">
        <v>0</v>
      </c>
      <c r="Q281" s="449">
        <v>0</v>
      </c>
      <c r="R281" s="468">
        <f>G281*1%</f>
        <v>25.097999999999999</v>
      </c>
      <c r="S281" s="449">
        <v>0</v>
      </c>
      <c r="T281" s="449">
        <f>N281+O281+P281+Q281+R281+S281</f>
        <v>63.581874999999997</v>
      </c>
      <c r="U281" s="449">
        <f>M281-T281</f>
        <v>2446.2181249999999</v>
      </c>
      <c r="V281" s="430">
        <v>0</v>
      </c>
      <c r="W281" s="430">
        <f>U281-V281</f>
        <v>2446.2181249999999</v>
      </c>
      <c r="X281" s="447"/>
    </row>
    <row r="282" spans="1:24" s="103" customFormat="1" ht="65.25" customHeight="1" x14ac:dyDescent="0.5">
      <c r="A282" s="88" t="s">
        <v>206</v>
      </c>
      <c r="B282" s="421"/>
      <c r="C282" s="421"/>
      <c r="D282" s="421"/>
      <c r="E282" s="423"/>
      <c r="F282" s="425"/>
      <c r="G282" s="427"/>
      <c r="H282" s="431"/>
      <c r="I282" s="466"/>
      <c r="J282" s="466"/>
      <c r="K282" s="466"/>
      <c r="L282" s="466"/>
      <c r="M282" s="431"/>
      <c r="N282" s="450"/>
      <c r="O282" s="450"/>
      <c r="P282" s="450"/>
      <c r="Q282" s="450"/>
      <c r="R282" s="469"/>
      <c r="S282" s="450"/>
      <c r="T282" s="450"/>
      <c r="U282" s="450"/>
      <c r="V282" s="431"/>
      <c r="W282" s="431"/>
      <c r="X282" s="448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420"/>
      <c r="C285" s="420">
        <v>1100</v>
      </c>
      <c r="D285" s="420">
        <v>1000</v>
      </c>
      <c r="E285" s="422">
        <v>382.02</v>
      </c>
      <c r="F285" s="424">
        <v>15</v>
      </c>
      <c r="G285" s="426">
        <f>E285*F285</f>
        <v>5730.2999999999993</v>
      </c>
      <c r="H285" s="430">
        <v>0</v>
      </c>
      <c r="I285" s="465">
        <v>0</v>
      </c>
      <c r="J285" s="465">
        <v>0</v>
      </c>
      <c r="K285" s="465">
        <v>0</v>
      </c>
      <c r="L285" s="465">
        <v>0</v>
      </c>
      <c r="M285" s="430">
        <f>G285+H285+I285+J285+K285+L285</f>
        <v>5730.2999999999993</v>
      </c>
      <c r="N285" s="449">
        <v>676.8</v>
      </c>
      <c r="O285" s="449">
        <v>0</v>
      </c>
      <c r="P285" s="449">
        <v>0</v>
      </c>
      <c r="Q285" s="449">
        <v>0</v>
      </c>
      <c r="R285" s="468">
        <f>G285*1%</f>
        <v>57.302999999999997</v>
      </c>
      <c r="S285" s="449">
        <v>0</v>
      </c>
      <c r="T285" s="449">
        <f>N285+O285+P285+Q285+R285+S285</f>
        <v>734.10299999999995</v>
      </c>
      <c r="U285" s="449">
        <f>M285-T285</f>
        <v>4996.1969999999992</v>
      </c>
      <c r="V285" s="430">
        <v>150</v>
      </c>
      <c r="W285" s="430">
        <f>U285-V285</f>
        <v>4846.1969999999992</v>
      </c>
      <c r="X285" s="447"/>
    </row>
    <row r="286" spans="1:24" s="103" customFormat="1" ht="65.25" customHeight="1" x14ac:dyDescent="0.5">
      <c r="A286" s="32" t="s">
        <v>209</v>
      </c>
      <c r="B286" s="421"/>
      <c r="C286" s="421"/>
      <c r="D286" s="421"/>
      <c r="E286" s="423"/>
      <c r="F286" s="425"/>
      <c r="G286" s="427"/>
      <c r="H286" s="431"/>
      <c r="I286" s="466"/>
      <c r="J286" s="466"/>
      <c r="K286" s="466"/>
      <c r="L286" s="466"/>
      <c r="M286" s="431"/>
      <c r="N286" s="450"/>
      <c r="O286" s="450"/>
      <c r="P286" s="450"/>
      <c r="Q286" s="450"/>
      <c r="R286" s="469"/>
      <c r="S286" s="450"/>
      <c r="T286" s="450"/>
      <c r="U286" s="450"/>
      <c r="V286" s="431"/>
      <c r="W286" s="431"/>
      <c r="X286" s="448"/>
    </row>
    <row r="287" spans="1:24" s="103" customFormat="1" ht="65.25" customHeight="1" x14ac:dyDescent="0.5">
      <c r="A287" s="78" t="s">
        <v>210</v>
      </c>
      <c r="B287" s="467"/>
      <c r="C287" s="467">
        <v>1100</v>
      </c>
      <c r="D287" s="467">
        <v>1000</v>
      </c>
      <c r="E287" s="475">
        <v>262.52999999999997</v>
      </c>
      <c r="F287" s="489">
        <v>15</v>
      </c>
      <c r="G287" s="426">
        <f>E287*F287</f>
        <v>3937.95</v>
      </c>
      <c r="H287" s="476">
        <v>0</v>
      </c>
      <c r="I287" s="483"/>
      <c r="J287" s="483">
        <v>0</v>
      </c>
      <c r="K287" s="483">
        <v>0</v>
      </c>
      <c r="L287" s="483">
        <v>0</v>
      </c>
      <c r="M287" s="430">
        <f>G287+H287+I287+J287+K287+L287</f>
        <v>3937.95</v>
      </c>
      <c r="N287" s="478">
        <v>339.16</v>
      </c>
      <c r="O287" s="478"/>
      <c r="P287" s="449">
        <v>0</v>
      </c>
      <c r="Q287" s="478">
        <v>0</v>
      </c>
      <c r="R287" s="478">
        <v>0</v>
      </c>
      <c r="S287" s="478">
        <v>0</v>
      </c>
      <c r="T287" s="449">
        <f>N287+O287+P287+Q287+R287+S287</f>
        <v>339.16</v>
      </c>
      <c r="U287" s="478">
        <f>M287-T287</f>
        <v>3598.79</v>
      </c>
      <c r="V287" s="430">
        <v>118.14</v>
      </c>
      <c r="W287" s="430">
        <f>U287-V287</f>
        <v>3480.65</v>
      </c>
      <c r="X287" s="470"/>
    </row>
    <row r="288" spans="1:24" s="103" customFormat="1" ht="65.25" customHeight="1" x14ac:dyDescent="0.5">
      <c r="A288" s="164" t="s">
        <v>211</v>
      </c>
      <c r="B288" s="467"/>
      <c r="C288" s="467"/>
      <c r="D288" s="467"/>
      <c r="E288" s="475"/>
      <c r="F288" s="425"/>
      <c r="G288" s="427"/>
      <c r="H288" s="476"/>
      <c r="I288" s="483"/>
      <c r="J288" s="466"/>
      <c r="K288" s="466"/>
      <c r="L288" s="466"/>
      <c r="M288" s="431"/>
      <c r="N288" s="478"/>
      <c r="O288" s="478"/>
      <c r="P288" s="450"/>
      <c r="Q288" s="450"/>
      <c r="R288" s="450"/>
      <c r="S288" s="450"/>
      <c r="T288" s="450"/>
      <c r="U288" s="450"/>
      <c r="V288" s="431"/>
      <c r="W288" s="431"/>
      <c r="X288" s="470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0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1073.2629999999999</v>
      </c>
      <c r="U289" s="170">
        <f>U287+U285</f>
        <v>8594.9869999999992</v>
      </c>
      <c r="V289" s="169">
        <f t="shared" si="25"/>
        <v>268.14</v>
      </c>
      <c r="W289" s="169">
        <f t="shared" si="25"/>
        <v>8326.8469999999998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67"/>
      <c r="C292" s="467">
        <v>1100</v>
      </c>
      <c r="D292" s="467">
        <v>1000</v>
      </c>
      <c r="E292" s="475">
        <v>509.5</v>
      </c>
      <c r="F292" s="424">
        <v>15</v>
      </c>
      <c r="G292" s="426">
        <f>E292*F292</f>
        <v>7642.5</v>
      </c>
      <c r="H292" s="476">
        <v>0</v>
      </c>
      <c r="I292" s="483"/>
      <c r="J292" s="465">
        <v>0</v>
      </c>
      <c r="K292" s="465">
        <v>0</v>
      </c>
      <c r="L292" s="465">
        <v>0</v>
      </c>
      <c r="M292" s="476">
        <f>G292+H292+I292+J292+K292+L292</f>
        <v>7642.5</v>
      </c>
      <c r="N292" s="478">
        <v>1085.25</v>
      </c>
      <c r="O292" s="449">
        <f>G292*1.1875%</f>
        <v>90.754687500000003</v>
      </c>
      <c r="P292" s="449"/>
      <c r="Q292" s="449">
        <v>0</v>
      </c>
      <c r="R292" s="449">
        <v>0</v>
      </c>
      <c r="S292" s="449">
        <v>0</v>
      </c>
      <c r="T292" s="449">
        <f>N292+O292+P292+Q292+R292+S292</f>
        <v>1176.0046875</v>
      </c>
      <c r="U292" s="449">
        <f>M292-T292</f>
        <v>6466.4953125000002</v>
      </c>
      <c r="V292" s="476">
        <v>0</v>
      </c>
      <c r="W292" s="476">
        <f>U292-V292</f>
        <v>6466.4953125000002</v>
      </c>
      <c r="X292" s="508"/>
    </row>
    <row r="293" spans="1:24" s="103" customFormat="1" ht="65.25" customHeight="1" x14ac:dyDescent="0.5">
      <c r="A293" s="45" t="s">
        <v>214</v>
      </c>
      <c r="B293" s="421"/>
      <c r="C293" s="421"/>
      <c r="D293" s="421"/>
      <c r="E293" s="423"/>
      <c r="F293" s="425"/>
      <c r="G293" s="427"/>
      <c r="H293" s="431"/>
      <c r="I293" s="466"/>
      <c r="J293" s="466"/>
      <c r="K293" s="466"/>
      <c r="L293" s="466"/>
      <c r="M293" s="431"/>
      <c r="N293" s="450"/>
      <c r="O293" s="450"/>
      <c r="P293" s="450"/>
      <c r="Q293" s="450"/>
      <c r="R293" s="450"/>
      <c r="S293" s="450"/>
      <c r="T293" s="450"/>
      <c r="U293" s="450"/>
      <c r="V293" s="431"/>
      <c r="W293" s="431"/>
      <c r="X293" s="448"/>
    </row>
    <row r="294" spans="1:24" s="103" customFormat="1" ht="65.25" customHeight="1" x14ac:dyDescent="0.5">
      <c r="A294" s="62" t="s">
        <v>215</v>
      </c>
      <c r="B294" s="420"/>
      <c r="C294" s="420">
        <v>1100</v>
      </c>
      <c r="D294" s="420">
        <v>1000</v>
      </c>
      <c r="E294" s="475">
        <v>199.8</v>
      </c>
      <c r="F294" s="424">
        <v>15</v>
      </c>
      <c r="G294" s="426">
        <f>E294*F294</f>
        <v>2997</v>
      </c>
      <c r="H294" s="476">
        <v>0</v>
      </c>
      <c r="I294" s="483">
        <v>0</v>
      </c>
      <c r="J294" s="465">
        <v>0</v>
      </c>
      <c r="K294" s="465">
        <v>0</v>
      </c>
      <c r="L294" s="465">
        <v>0</v>
      </c>
      <c r="M294" s="476">
        <f>G294+H294+I294+J294+K294+L294</f>
        <v>2997</v>
      </c>
      <c r="N294" s="478">
        <v>76.61</v>
      </c>
      <c r="O294" s="449">
        <f>G294*1.1875%</f>
        <v>35.589374999999997</v>
      </c>
      <c r="P294" s="449">
        <v>0</v>
      </c>
      <c r="Q294" s="449">
        <v>0</v>
      </c>
      <c r="R294" s="449">
        <f>G294*1%</f>
        <v>29.97</v>
      </c>
      <c r="S294" s="449">
        <f>H294*1%</f>
        <v>0</v>
      </c>
      <c r="T294" s="449">
        <f>N294+O294+P294+Q294+R294+S294</f>
        <v>142.169375</v>
      </c>
      <c r="U294" s="449">
        <f>M294-T294</f>
        <v>2854.8306250000001</v>
      </c>
      <c r="V294" s="476">
        <v>0</v>
      </c>
      <c r="W294" s="476">
        <f>U294-V294</f>
        <v>2854.8306250000001</v>
      </c>
      <c r="X294" s="447"/>
    </row>
    <row r="295" spans="1:24" s="103" customFormat="1" ht="65.25" customHeight="1" x14ac:dyDescent="0.5">
      <c r="A295" s="45" t="s">
        <v>216</v>
      </c>
      <c r="B295" s="421"/>
      <c r="C295" s="421"/>
      <c r="D295" s="421"/>
      <c r="E295" s="423"/>
      <c r="F295" s="425"/>
      <c r="G295" s="427"/>
      <c r="H295" s="431"/>
      <c r="I295" s="466"/>
      <c r="J295" s="466"/>
      <c r="K295" s="466"/>
      <c r="L295" s="466"/>
      <c r="M295" s="431"/>
      <c r="N295" s="450"/>
      <c r="O295" s="450"/>
      <c r="P295" s="450"/>
      <c r="Q295" s="450"/>
      <c r="R295" s="450"/>
      <c r="S295" s="450"/>
      <c r="T295" s="450"/>
      <c r="U295" s="450"/>
      <c r="V295" s="431"/>
      <c r="W295" s="431"/>
      <c r="X295" s="448"/>
    </row>
    <row r="296" spans="1:24" s="103" customFormat="1" ht="65.25" customHeight="1" x14ac:dyDescent="0.5">
      <c r="A296" s="62" t="s">
        <v>217</v>
      </c>
      <c r="B296" s="420"/>
      <c r="C296" s="467">
        <v>1100</v>
      </c>
      <c r="D296" s="467">
        <v>1000</v>
      </c>
      <c r="E296" s="475"/>
      <c r="F296" s="424"/>
      <c r="G296" s="426">
        <f>E296*F296</f>
        <v>0</v>
      </c>
      <c r="H296" s="476">
        <v>0</v>
      </c>
      <c r="I296" s="483">
        <v>0</v>
      </c>
      <c r="J296" s="465">
        <v>0</v>
      </c>
      <c r="K296" s="465">
        <v>0</v>
      </c>
      <c r="L296" s="465"/>
      <c r="M296" s="476">
        <f>G296+H296+I296+J296+K296+L296</f>
        <v>0</v>
      </c>
      <c r="N296" s="478"/>
      <c r="O296" s="478"/>
      <c r="P296" s="449">
        <v>0</v>
      </c>
      <c r="Q296" s="449">
        <v>0</v>
      </c>
      <c r="R296" s="449">
        <f>G296*1%</f>
        <v>0</v>
      </c>
      <c r="S296" s="449">
        <f>H296*1%</f>
        <v>0</v>
      </c>
      <c r="T296" s="449">
        <f>N296+O296+P296+Q296+R296+S296</f>
        <v>0</v>
      </c>
      <c r="U296" s="449">
        <f>M296-T296</f>
        <v>0</v>
      </c>
      <c r="V296" s="476">
        <v>0</v>
      </c>
      <c r="W296" s="476">
        <f>U296-V296</f>
        <v>0</v>
      </c>
      <c r="X296" s="447"/>
    </row>
    <row r="297" spans="1:24" s="103" customFormat="1" ht="65.25" customHeight="1" x14ac:dyDescent="0.5">
      <c r="A297" s="100"/>
      <c r="B297" s="421"/>
      <c r="C297" s="421"/>
      <c r="D297" s="421"/>
      <c r="E297" s="423"/>
      <c r="F297" s="425"/>
      <c r="G297" s="427"/>
      <c r="H297" s="431"/>
      <c r="I297" s="466"/>
      <c r="J297" s="466"/>
      <c r="K297" s="466"/>
      <c r="L297" s="466"/>
      <c r="M297" s="431"/>
      <c r="N297" s="450"/>
      <c r="O297" s="450"/>
      <c r="P297" s="450"/>
      <c r="Q297" s="450"/>
      <c r="R297" s="450"/>
      <c r="S297" s="450"/>
      <c r="T297" s="450"/>
      <c r="U297" s="450"/>
      <c r="V297" s="431"/>
      <c r="W297" s="431"/>
      <c r="X297" s="448"/>
    </row>
    <row r="298" spans="1:24" s="103" customFormat="1" ht="65.25" customHeight="1" x14ac:dyDescent="0.5">
      <c r="A298" s="62" t="s">
        <v>218</v>
      </c>
      <c r="B298" s="420"/>
      <c r="C298" s="420">
        <v>1100</v>
      </c>
      <c r="D298" s="420">
        <v>1000</v>
      </c>
      <c r="E298" s="475">
        <v>199.8</v>
      </c>
      <c r="F298" s="424">
        <v>15</v>
      </c>
      <c r="G298" s="426">
        <f>E298*F298</f>
        <v>2997</v>
      </c>
      <c r="H298" s="476">
        <v>0</v>
      </c>
      <c r="I298" s="483">
        <v>0</v>
      </c>
      <c r="J298" s="465">
        <v>0</v>
      </c>
      <c r="K298" s="465">
        <v>0</v>
      </c>
      <c r="L298" s="465">
        <v>0</v>
      </c>
      <c r="M298" s="476">
        <f>G298+H298+I298+J298+K298+L298</f>
        <v>2997</v>
      </c>
      <c r="N298" s="478">
        <v>76.61</v>
      </c>
      <c r="O298" s="449">
        <f>G298*1.1875%</f>
        <v>35.589374999999997</v>
      </c>
      <c r="P298" s="449"/>
      <c r="Q298" s="449">
        <v>0</v>
      </c>
      <c r="R298" s="468">
        <f>G298*1%</f>
        <v>29.97</v>
      </c>
      <c r="S298" s="449">
        <v>0</v>
      </c>
      <c r="T298" s="449">
        <f>N298+O298+P298+Q298+R298+S298</f>
        <v>142.169375</v>
      </c>
      <c r="U298" s="449">
        <f>M298-T298</f>
        <v>2854.8306250000001</v>
      </c>
      <c r="V298" s="476">
        <v>0</v>
      </c>
      <c r="W298" s="476">
        <f>U298-V298</f>
        <v>2854.8306250000001</v>
      </c>
      <c r="X298" s="447"/>
    </row>
    <row r="299" spans="1:24" s="103" customFormat="1" ht="65.25" customHeight="1" x14ac:dyDescent="0.5">
      <c r="A299" s="186" t="s">
        <v>219</v>
      </c>
      <c r="B299" s="421"/>
      <c r="C299" s="421"/>
      <c r="D299" s="421"/>
      <c r="E299" s="423"/>
      <c r="F299" s="425"/>
      <c r="G299" s="427"/>
      <c r="H299" s="431"/>
      <c r="I299" s="466"/>
      <c r="J299" s="466"/>
      <c r="K299" s="466"/>
      <c r="L299" s="466"/>
      <c r="M299" s="431"/>
      <c r="N299" s="450"/>
      <c r="O299" s="450"/>
      <c r="P299" s="450"/>
      <c r="Q299" s="450"/>
      <c r="R299" s="469"/>
      <c r="S299" s="450"/>
      <c r="T299" s="450"/>
      <c r="U299" s="450"/>
      <c r="V299" s="431"/>
      <c r="W299" s="431"/>
      <c r="X299" s="448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0</v>
      </c>
      <c r="W300" s="169">
        <f t="shared" si="26"/>
        <v>12176.1565625</v>
      </c>
      <c r="X300" s="166"/>
    </row>
    <row r="301" spans="1:24" s="4" customFormat="1" ht="65.25" customHeight="1" thickBot="1" x14ac:dyDescent="0.55000000000000004">
      <c r="A301" s="432" t="s">
        <v>0</v>
      </c>
      <c r="B301" s="434" t="s">
        <v>1</v>
      </c>
      <c r="C301" s="437" t="s">
        <v>2</v>
      </c>
      <c r="D301" s="438"/>
      <c r="E301" s="438"/>
      <c r="F301" s="438"/>
      <c r="G301" s="438"/>
      <c r="H301" s="438"/>
      <c r="I301" s="438"/>
      <c r="J301" s="438"/>
      <c r="K301" s="438"/>
      <c r="L301" s="438"/>
      <c r="M301" s="439"/>
      <c r="N301" s="437" t="s">
        <v>3</v>
      </c>
      <c r="O301" s="438"/>
      <c r="P301" s="438"/>
      <c r="Q301" s="438"/>
      <c r="R301" s="438"/>
      <c r="S301" s="438"/>
      <c r="T301" s="439"/>
      <c r="U301" s="1"/>
      <c r="V301" s="2"/>
      <c r="W301" s="3"/>
      <c r="X301" s="440" t="s">
        <v>4</v>
      </c>
    </row>
    <row r="302" spans="1:24" s="4" customFormat="1" ht="65.25" customHeight="1" x14ac:dyDescent="0.45">
      <c r="A302" s="433"/>
      <c r="B302" s="435"/>
      <c r="C302" s="441" t="s">
        <v>5</v>
      </c>
      <c r="D302" s="441" t="s">
        <v>6</v>
      </c>
      <c r="E302" s="5" t="s">
        <v>7</v>
      </c>
      <c r="F302" s="6" t="s">
        <v>8</v>
      </c>
      <c r="G302" s="443" t="s">
        <v>9</v>
      </c>
      <c r="H302" s="445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34" t="s">
        <v>15</v>
      </c>
      <c r="N302" s="9" t="s">
        <v>16</v>
      </c>
      <c r="O302" s="416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418" t="s">
        <v>15</v>
      </c>
      <c r="U302" s="11" t="s">
        <v>15</v>
      </c>
      <c r="V302" s="12" t="s">
        <v>23</v>
      </c>
      <c r="W302" s="11" t="s">
        <v>24</v>
      </c>
      <c r="X302" s="440"/>
    </row>
    <row r="303" spans="1:24" s="4" customFormat="1" ht="65.25" customHeight="1" thickBot="1" x14ac:dyDescent="0.5">
      <c r="A303" s="13" t="s">
        <v>25</v>
      </c>
      <c r="B303" s="436"/>
      <c r="C303" s="442"/>
      <c r="D303" s="442"/>
      <c r="E303" s="14" t="s">
        <v>26</v>
      </c>
      <c r="F303" s="15" t="s">
        <v>27</v>
      </c>
      <c r="G303" s="444"/>
      <c r="H303" s="446"/>
      <c r="I303" s="16" t="s">
        <v>28</v>
      </c>
      <c r="J303" s="17" t="s">
        <v>29</v>
      </c>
      <c r="K303" s="18" t="s">
        <v>30</v>
      </c>
      <c r="L303" s="16" t="s">
        <v>31</v>
      </c>
      <c r="M303" s="436"/>
      <c r="N303" s="19">
        <v>1</v>
      </c>
      <c r="O303" s="417"/>
      <c r="P303" s="20" t="s">
        <v>12</v>
      </c>
      <c r="Q303" s="21" t="s">
        <v>32</v>
      </c>
      <c r="R303" s="21" t="s">
        <v>33</v>
      </c>
      <c r="S303" s="21" t="s">
        <v>34</v>
      </c>
      <c r="T303" s="419"/>
      <c r="U303" s="22" t="s">
        <v>35</v>
      </c>
      <c r="V303" s="188" t="s">
        <v>220</v>
      </c>
      <c r="W303" s="22" t="s">
        <v>37</v>
      </c>
      <c r="X303" s="440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67"/>
      <c r="C305" s="467">
        <v>1100</v>
      </c>
      <c r="D305" s="467">
        <v>1000</v>
      </c>
      <c r="E305" s="475">
        <v>406.75</v>
      </c>
      <c r="F305" s="424">
        <v>15</v>
      </c>
      <c r="G305" s="426">
        <f>E305*F305</f>
        <v>6101.25</v>
      </c>
      <c r="H305" s="476">
        <v>0</v>
      </c>
      <c r="I305" s="483">
        <v>0</v>
      </c>
      <c r="J305" s="465">
        <v>0</v>
      </c>
      <c r="K305" s="465">
        <v>0</v>
      </c>
      <c r="L305" s="465">
        <v>0</v>
      </c>
      <c r="M305" s="476">
        <f>G305+H305+I305+J305+K305+L305</f>
        <v>6101.25</v>
      </c>
      <c r="N305" s="478">
        <v>756.04</v>
      </c>
      <c r="O305" s="478">
        <v>0</v>
      </c>
      <c r="P305" s="449">
        <v>0</v>
      </c>
      <c r="Q305" s="449">
        <v>0</v>
      </c>
      <c r="R305" s="449">
        <v>0</v>
      </c>
      <c r="S305" s="449">
        <v>0</v>
      </c>
      <c r="T305" s="449">
        <f>N305+O305+P305+Q305+R305+S305</f>
        <v>756.04</v>
      </c>
      <c r="U305" s="430">
        <f>M305-T305</f>
        <v>5345.21</v>
      </c>
      <c r="V305" s="430">
        <v>244.05</v>
      </c>
      <c r="W305" s="476">
        <f>U305-V305</f>
        <v>5101.16</v>
      </c>
      <c r="X305" s="470"/>
    </row>
    <row r="306" spans="1:24" ht="65.25" customHeight="1" x14ac:dyDescent="0.5">
      <c r="A306" s="61" t="s">
        <v>223</v>
      </c>
      <c r="B306" s="421"/>
      <c r="C306" s="421"/>
      <c r="D306" s="421"/>
      <c r="E306" s="423"/>
      <c r="F306" s="425"/>
      <c r="G306" s="427"/>
      <c r="H306" s="431"/>
      <c r="I306" s="466"/>
      <c r="J306" s="466"/>
      <c r="K306" s="466"/>
      <c r="L306" s="466"/>
      <c r="M306" s="431"/>
      <c r="N306" s="450"/>
      <c r="O306" s="450"/>
      <c r="P306" s="450"/>
      <c r="Q306" s="450"/>
      <c r="R306" s="450"/>
      <c r="S306" s="450"/>
      <c r="T306" s="450"/>
      <c r="U306" s="431"/>
      <c r="V306" s="431"/>
      <c r="W306" s="431"/>
      <c r="X306" s="448"/>
    </row>
    <row r="307" spans="1:24" ht="65.25" customHeight="1" x14ac:dyDescent="0.5">
      <c r="A307" s="119" t="s">
        <v>224</v>
      </c>
      <c r="B307" s="455"/>
      <c r="C307" s="455">
        <v>1100</v>
      </c>
      <c r="D307" s="455">
        <v>1000</v>
      </c>
      <c r="E307" s="475">
        <v>199.8</v>
      </c>
      <c r="F307" s="481">
        <v>15</v>
      </c>
      <c r="G307" s="426">
        <f>E307*F307</f>
        <v>2997</v>
      </c>
      <c r="H307" s="476">
        <v>0</v>
      </c>
      <c r="I307" s="483">
        <v>0</v>
      </c>
      <c r="J307" s="465">
        <v>0</v>
      </c>
      <c r="K307" s="465">
        <v>0</v>
      </c>
      <c r="L307" s="465">
        <v>0</v>
      </c>
      <c r="M307" s="476">
        <f>G307+H307+I307+J307+K307+L307</f>
        <v>2997</v>
      </c>
      <c r="N307" s="478">
        <v>76.61</v>
      </c>
      <c r="O307" s="449">
        <f>G307*1.1875%</f>
        <v>35.589374999999997</v>
      </c>
      <c r="P307" s="449">
        <v>0</v>
      </c>
      <c r="Q307" s="449">
        <v>0</v>
      </c>
      <c r="R307" s="468">
        <f>G307*1%</f>
        <v>29.97</v>
      </c>
      <c r="S307" s="449">
        <f>H307*1%</f>
        <v>0</v>
      </c>
      <c r="T307" s="449">
        <f>N307+O307+P307+Q307+R307+S307</f>
        <v>142.169375</v>
      </c>
      <c r="U307" s="430">
        <f>M307-T307</f>
        <v>2854.8306250000001</v>
      </c>
      <c r="V307" s="476">
        <v>0</v>
      </c>
      <c r="W307" s="476">
        <f>U307-V307</f>
        <v>2854.8306250000001</v>
      </c>
      <c r="X307" s="458"/>
    </row>
    <row r="308" spans="1:24" ht="65.25" customHeight="1" x14ac:dyDescent="0.5">
      <c r="A308" s="45" t="s">
        <v>225</v>
      </c>
      <c r="B308" s="455"/>
      <c r="C308" s="455"/>
      <c r="D308" s="455"/>
      <c r="E308" s="423"/>
      <c r="F308" s="482"/>
      <c r="G308" s="427"/>
      <c r="H308" s="431"/>
      <c r="I308" s="466"/>
      <c r="J308" s="466"/>
      <c r="K308" s="466"/>
      <c r="L308" s="466"/>
      <c r="M308" s="431"/>
      <c r="N308" s="450"/>
      <c r="O308" s="450"/>
      <c r="P308" s="450"/>
      <c r="Q308" s="450"/>
      <c r="R308" s="469"/>
      <c r="S308" s="450"/>
      <c r="T308" s="450"/>
      <c r="U308" s="431"/>
      <c r="V308" s="431"/>
      <c r="W308" s="431"/>
      <c r="X308" s="458"/>
    </row>
    <row r="309" spans="1:24" ht="65.25" customHeight="1" x14ac:dyDescent="0.5">
      <c r="A309" s="62" t="s">
        <v>76</v>
      </c>
      <c r="B309" s="455"/>
      <c r="C309" s="467">
        <v>1100</v>
      </c>
      <c r="D309" s="467">
        <v>1000</v>
      </c>
      <c r="E309" s="475">
        <v>199.8</v>
      </c>
      <c r="F309" s="424">
        <v>15</v>
      </c>
      <c r="G309" s="426">
        <f>E309*F309</f>
        <v>2997</v>
      </c>
      <c r="H309" s="476">
        <v>0</v>
      </c>
      <c r="I309" s="483">
        <v>748</v>
      </c>
      <c r="J309" s="465">
        <v>0</v>
      </c>
      <c r="K309" s="465">
        <v>0</v>
      </c>
      <c r="L309" s="465">
        <v>0</v>
      </c>
      <c r="M309" s="476">
        <f>G309+H309+I309+J309+K309+L309</f>
        <v>3745</v>
      </c>
      <c r="N309" s="478">
        <v>137.58000000000001</v>
      </c>
      <c r="O309" s="449">
        <f>G309*1.1875%</f>
        <v>35.589374999999997</v>
      </c>
      <c r="P309" s="449">
        <v>0</v>
      </c>
      <c r="Q309" s="449">
        <v>0</v>
      </c>
      <c r="R309" s="468">
        <f>G309*1%</f>
        <v>29.97</v>
      </c>
      <c r="S309" s="449">
        <f>H309*1%</f>
        <v>0</v>
      </c>
      <c r="T309" s="449">
        <f>N309+O309+P309+Q309+R309+S309</f>
        <v>203.139375</v>
      </c>
      <c r="U309" s="430">
        <f>M309-T309</f>
        <v>3541.8606249999998</v>
      </c>
      <c r="V309" s="476">
        <v>0</v>
      </c>
      <c r="W309" s="476">
        <f>U309-V309</f>
        <v>3541.8606249999998</v>
      </c>
      <c r="X309" s="458"/>
    </row>
    <row r="310" spans="1:24" ht="65.25" customHeight="1" x14ac:dyDescent="0.5">
      <c r="A310" s="63" t="s">
        <v>226</v>
      </c>
      <c r="B310" s="455"/>
      <c r="C310" s="421"/>
      <c r="D310" s="421"/>
      <c r="E310" s="423"/>
      <c r="F310" s="425"/>
      <c r="G310" s="427"/>
      <c r="H310" s="431"/>
      <c r="I310" s="466"/>
      <c r="J310" s="466"/>
      <c r="K310" s="466"/>
      <c r="L310" s="466"/>
      <c r="M310" s="431"/>
      <c r="N310" s="450"/>
      <c r="O310" s="450"/>
      <c r="P310" s="450"/>
      <c r="Q310" s="450"/>
      <c r="R310" s="469"/>
      <c r="S310" s="450"/>
      <c r="T310" s="450"/>
      <c r="U310" s="431"/>
      <c r="V310" s="431"/>
      <c r="W310" s="431"/>
      <c r="X310" s="458"/>
    </row>
    <row r="311" spans="1:24" ht="65.25" customHeight="1" x14ac:dyDescent="0.5">
      <c r="A311" s="62" t="s">
        <v>227</v>
      </c>
      <c r="B311" s="493"/>
      <c r="C311" s="420">
        <v>1100</v>
      </c>
      <c r="D311" s="420">
        <v>1000</v>
      </c>
      <c r="E311" s="422">
        <v>347.6</v>
      </c>
      <c r="F311" s="424">
        <v>15</v>
      </c>
      <c r="G311" s="426">
        <f>E311*F311</f>
        <v>5214</v>
      </c>
      <c r="H311" s="430">
        <v>0</v>
      </c>
      <c r="I311" s="465">
        <v>1216</v>
      </c>
      <c r="J311" s="465">
        <v>0</v>
      </c>
      <c r="K311" s="465">
        <v>0</v>
      </c>
      <c r="L311" s="465">
        <v>0</v>
      </c>
      <c r="M311" s="476">
        <f>G311+H311+I311+J311+K311+L311</f>
        <v>6430</v>
      </c>
      <c r="N311" s="449">
        <v>696.39</v>
      </c>
      <c r="O311" s="449">
        <f>G311*1.1875%</f>
        <v>61.916249999999998</v>
      </c>
      <c r="P311" s="449">
        <v>0</v>
      </c>
      <c r="Q311" s="449">
        <v>0</v>
      </c>
      <c r="R311" s="449">
        <f>G311*1%</f>
        <v>52.14</v>
      </c>
      <c r="S311" s="449">
        <v>0</v>
      </c>
      <c r="T311" s="449">
        <f>N311+O311+P311+Q311+R311+S311</f>
        <v>810.44624999999996</v>
      </c>
      <c r="U311" s="430">
        <f>M311-T311</f>
        <v>5619.55375</v>
      </c>
      <c r="V311" s="430">
        <v>0</v>
      </c>
      <c r="W311" s="476">
        <f>U311-V311</f>
        <v>5619.55375</v>
      </c>
      <c r="X311" s="447"/>
    </row>
    <row r="312" spans="1:24" s="103" customFormat="1" ht="65.25" customHeight="1" x14ac:dyDescent="0.5">
      <c r="A312" s="61" t="s">
        <v>228</v>
      </c>
      <c r="B312" s="494"/>
      <c r="C312" s="421"/>
      <c r="D312" s="421"/>
      <c r="E312" s="423"/>
      <c r="F312" s="425"/>
      <c r="G312" s="427"/>
      <c r="H312" s="431"/>
      <c r="I312" s="466"/>
      <c r="J312" s="466"/>
      <c r="K312" s="466"/>
      <c r="L312" s="466"/>
      <c r="M312" s="431"/>
      <c r="N312" s="450"/>
      <c r="O312" s="450"/>
      <c r="P312" s="450"/>
      <c r="Q312" s="450"/>
      <c r="R312" s="450"/>
      <c r="S312" s="450"/>
      <c r="T312" s="450"/>
      <c r="U312" s="431"/>
      <c r="V312" s="431"/>
      <c r="W312" s="431"/>
      <c r="X312" s="448"/>
    </row>
    <row r="313" spans="1:24" ht="65.25" hidden="1" customHeight="1" x14ac:dyDescent="0.5">
      <c r="A313" s="29"/>
      <c r="B313" s="455"/>
      <c r="C313" s="455"/>
      <c r="D313" s="455"/>
      <c r="E313" s="490">
        <v>0</v>
      </c>
      <c r="F313" s="481">
        <v>0</v>
      </c>
      <c r="G313" s="426">
        <f>E313*F313</f>
        <v>0</v>
      </c>
      <c r="H313" s="476">
        <v>0</v>
      </c>
      <c r="I313" s="483">
        <v>0</v>
      </c>
      <c r="J313" s="465">
        <v>0</v>
      </c>
      <c r="K313" s="465">
        <v>0</v>
      </c>
      <c r="L313" s="465">
        <v>0</v>
      </c>
      <c r="M313" s="476">
        <f>G313+H313+I313+J313+K313+L313</f>
        <v>0</v>
      </c>
      <c r="N313" s="478">
        <v>0</v>
      </c>
      <c r="O313" s="478">
        <v>0</v>
      </c>
      <c r="P313" s="449">
        <v>0</v>
      </c>
      <c r="Q313" s="449">
        <v>0</v>
      </c>
      <c r="R313" s="449">
        <v>0</v>
      </c>
      <c r="S313" s="449">
        <v>0</v>
      </c>
      <c r="T313" s="449">
        <f>N313+O313+P313+Q313+R313+S313</f>
        <v>0</v>
      </c>
      <c r="U313" s="430">
        <f>M313-T313</f>
        <v>0</v>
      </c>
      <c r="V313" s="476">
        <v>0</v>
      </c>
      <c r="W313" s="476">
        <f>U313-V313</f>
        <v>0</v>
      </c>
      <c r="X313" s="458"/>
    </row>
    <row r="314" spans="1:24" ht="65.25" hidden="1" customHeight="1" x14ac:dyDescent="0.5">
      <c r="A314" s="130"/>
      <c r="B314" s="455"/>
      <c r="C314" s="455"/>
      <c r="D314" s="455"/>
      <c r="E314" s="454"/>
      <c r="F314" s="482"/>
      <c r="G314" s="427"/>
      <c r="H314" s="431"/>
      <c r="I314" s="466"/>
      <c r="J314" s="466"/>
      <c r="K314" s="466"/>
      <c r="L314" s="466"/>
      <c r="M314" s="431"/>
      <c r="N314" s="450"/>
      <c r="O314" s="450"/>
      <c r="P314" s="450"/>
      <c r="Q314" s="450"/>
      <c r="R314" s="450"/>
      <c r="S314" s="450"/>
      <c r="T314" s="450"/>
      <c r="U314" s="431"/>
      <c r="V314" s="431"/>
      <c r="W314" s="431"/>
      <c r="X314" s="458"/>
    </row>
    <row r="315" spans="1:24" ht="65.25" customHeight="1" x14ac:dyDescent="0.5">
      <c r="A315" s="189"/>
      <c r="B315" s="52" t="s">
        <v>66</v>
      </c>
      <c r="C315" s="4"/>
      <c r="D315" s="4"/>
      <c r="E315" s="131"/>
      <c r="F315" s="125"/>
      <c r="G315" s="126">
        <f>SUM(G305:G314)</f>
        <v>17309.25</v>
      </c>
      <c r="H315" s="126">
        <f t="shared" ref="H315:W315" si="27">SUM(H305:H314)</f>
        <v>0</v>
      </c>
      <c r="I315" s="126">
        <f t="shared" si="27"/>
        <v>1964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19273.25</v>
      </c>
      <c r="N315" s="127">
        <f t="shared" si="27"/>
        <v>1666.62</v>
      </c>
      <c r="O315" s="127">
        <f t="shared" si="27"/>
        <v>133.095</v>
      </c>
      <c r="P315" s="127">
        <f t="shared" si="27"/>
        <v>0</v>
      </c>
      <c r="Q315" s="127">
        <f>SUM(Q305:Q314)</f>
        <v>0</v>
      </c>
      <c r="R315" s="127">
        <f t="shared" si="27"/>
        <v>112.08</v>
      </c>
      <c r="S315" s="127">
        <f t="shared" si="27"/>
        <v>0</v>
      </c>
      <c r="T315" s="127">
        <f t="shared" si="27"/>
        <v>1911.7949999999998</v>
      </c>
      <c r="U315" s="126">
        <f t="shared" si="27"/>
        <v>17361.454999999998</v>
      </c>
      <c r="V315" s="126">
        <f t="shared" si="27"/>
        <v>244.05</v>
      </c>
      <c r="W315" s="126">
        <f t="shared" si="27"/>
        <v>17117.404999999999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90240.049499999994</v>
      </c>
      <c r="H317" s="140">
        <f t="shared" si="28"/>
        <v>0</v>
      </c>
      <c r="I317" s="140">
        <f t="shared" si="28"/>
        <v>1964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92204.049499999994</v>
      </c>
      <c r="N317" s="141">
        <f t="shared" si="28"/>
        <v>9640.7799999999988</v>
      </c>
      <c r="O317" s="141">
        <f t="shared" si="28"/>
        <v>655.30643156249994</v>
      </c>
      <c r="P317" s="141">
        <f t="shared" si="28"/>
        <v>0</v>
      </c>
      <c r="Q317" s="141">
        <f t="shared" si="28"/>
        <v>0</v>
      </c>
      <c r="R317" s="141">
        <f t="shared" si="28"/>
        <v>532.71499500000004</v>
      </c>
      <c r="S317" s="141">
        <f t="shared" si="28"/>
        <v>0</v>
      </c>
      <c r="T317" s="141">
        <f t="shared" si="28"/>
        <v>10828.801426562499</v>
      </c>
      <c r="U317" s="140">
        <f t="shared" si="28"/>
        <v>81375.248073437499</v>
      </c>
      <c r="V317" s="140">
        <f t="shared" si="28"/>
        <v>2345.8500000000004</v>
      </c>
      <c r="W317" s="140">
        <f t="shared" si="28"/>
        <v>79029.398073437493</v>
      </c>
      <c r="X317" s="190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432" t="s">
        <v>0</v>
      </c>
      <c r="B321" s="434" t="s">
        <v>1</v>
      </c>
      <c r="C321" s="437" t="s">
        <v>2</v>
      </c>
      <c r="D321" s="438"/>
      <c r="E321" s="438"/>
      <c r="F321" s="438"/>
      <c r="G321" s="438"/>
      <c r="H321" s="438"/>
      <c r="I321" s="438"/>
      <c r="J321" s="438"/>
      <c r="K321" s="438"/>
      <c r="L321" s="438"/>
      <c r="M321" s="439"/>
      <c r="N321" s="437" t="s">
        <v>3</v>
      </c>
      <c r="O321" s="438"/>
      <c r="P321" s="438"/>
      <c r="Q321" s="438"/>
      <c r="R321" s="438"/>
      <c r="S321" s="438"/>
      <c r="T321" s="439"/>
      <c r="U321" s="1"/>
      <c r="V321" s="2"/>
      <c r="W321" s="3"/>
      <c r="X321" s="440" t="s">
        <v>4</v>
      </c>
    </row>
    <row r="322" spans="1:24" ht="65.25" customHeight="1" x14ac:dyDescent="0.45">
      <c r="A322" s="433"/>
      <c r="B322" s="435"/>
      <c r="C322" s="441" t="s">
        <v>5</v>
      </c>
      <c r="D322" s="441" t="s">
        <v>6</v>
      </c>
      <c r="E322" s="5" t="s">
        <v>7</v>
      </c>
      <c r="F322" s="6" t="s">
        <v>8</v>
      </c>
      <c r="G322" s="443" t="s">
        <v>9</v>
      </c>
      <c r="H322" s="445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34" t="s">
        <v>15</v>
      </c>
      <c r="N322" s="9" t="s">
        <v>16</v>
      </c>
      <c r="O322" s="416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418" t="s">
        <v>15</v>
      </c>
      <c r="U322" s="11" t="s">
        <v>15</v>
      </c>
      <c r="V322" s="12" t="s">
        <v>23</v>
      </c>
      <c r="W322" s="11" t="s">
        <v>24</v>
      </c>
      <c r="X322" s="440"/>
    </row>
    <row r="323" spans="1:24" ht="65.25" customHeight="1" thickBot="1" x14ac:dyDescent="0.5">
      <c r="A323" s="13" t="s">
        <v>25</v>
      </c>
      <c r="B323" s="436"/>
      <c r="C323" s="442"/>
      <c r="D323" s="442"/>
      <c r="E323" s="14" t="s">
        <v>26</v>
      </c>
      <c r="F323" s="15" t="s">
        <v>27</v>
      </c>
      <c r="G323" s="444"/>
      <c r="H323" s="446"/>
      <c r="I323" s="16" t="s">
        <v>28</v>
      </c>
      <c r="J323" s="17" t="s">
        <v>29</v>
      </c>
      <c r="K323" s="18" t="s">
        <v>30</v>
      </c>
      <c r="L323" s="16" t="s">
        <v>31</v>
      </c>
      <c r="M323" s="436"/>
      <c r="N323" s="19">
        <v>1</v>
      </c>
      <c r="O323" s="417"/>
      <c r="P323" s="20" t="s">
        <v>12</v>
      </c>
      <c r="Q323" s="21" t="s">
        <v>32</v>
      </c>
      <c r="R323" s="21" t="s">
        <v>33</v>
      </c>
      <c r="S323" s="21" t="s">
        <v>34</v>
      </c>
      <c r="T323" s="419"/>
      <c r="U323" s="22" t="s">
        <v>35</v>
      </c>
      <c r="V323" s="23" t="s">
        <v>36</v>
      </c>
      <c r="W323" s="22" t="s">
        <v>37</v>
      </c>
      <c r="X323" s="440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455"/>
      <c r="C325" s="455">
        <v>1100</v>
      </c>
      <c r="D325" s="455">
        <v>1000</v>
      </c>
      <c r="E325" s="456">
        <v>623.07000000000005</v>
      </c>
      <c r="F325" s="424">
        <v>15</v>
      </c>
      <c r="G325" s="426">
        <f>E325*F325</f>
        <v>9346.0500000000011</v>
      </c>
      <c r="H325" s="457">
        <v>0</v>
      </c>
      <c r="I325" s="460">
        <v>0</v>
      </c>
      <c r="J325" s="465">
        <v>0</v>
      </c>
      <c r="K325" s="465">
        <v>0</v>
      </c>
      <c r="L325" s="465">
        <v>0</v>
      </c>
      <c r="M325" s="457">
        <f>G325+H325+I325+J325+K325+L325</f>
        <v>9346.0500000000011</v>
      </c>
      <c r="N325" s="464">
        <v>1449.13</v>
      </c>
      <c r="O325" s="464">
        <v>0</v>
      </c>
      <c r="P325" s="449">
        <v>0</v>
      </c>
      <c r="Q325" s="449">
        <v>0</v>
      </c>
      <c r="R325" s="449">
        <v>0</v>
      </c>
      <c r="S325" s="449">
        <v>0</v>
      </c>
      <c r="T325" s="449">
        <f>N325+O325+P325+Q325+R325+S325</f>
        <v>1449.13</v>
      </c>
      <c r="U325" s="430">
        <f>M325-T325</f>
        <v>7896.920000000001</v>
      </c>
      <c r="V325" s="430">
        <v>717.38</v>
      </c>
      <c r="W325" s="457">
        <f>U325-V325</f>
        <v>7179.5400000000009</v>
      </c>
      <c r="X325" s="458"/>
    </row>
    <row r="326" spans="1:24" ht="65.25" customHeight="1" x14ac:dyDescent="0.5">
      <c r="A326" s="32" t="s">
        <v>233</v>
      </c>
      <c r="B326" s="455"/>
      <c r="C326" s="455"/>
      <c r="D326" s="455"/>
      <c r="E326" s="456"/>
      <c r="F326" s="425"/>
      <c r="G326" s="427"/>
      <c r="H326" s="457"/>
      <c r="I326" s="460"/>
      <c r="J326" s="466"/>
      <c r="K326" s="466"/>
      <c r="L326" s="466"/>
      <c r="M326" s="457"/>
      <c r="N326" s="464"/>
      <c r="O326" s="464"/>
      <c r="P326" s="450"/>
      <c r="Q326" s="450"/>
      <c r="R326" s="450"/>
      <c r="S326" s="450"/>
      <c r="T326" s="450"/>
      <c r="U326" s="431"/>
      <c r="V326" s="431"/>
      <c r="W326" s="457"/>
      <c r="X326" s="458"/>
    </row>
    <row r="327" spans="1:24" ht="65.25" customHeight="1" x14ac:dyDescent="0.5">
      <c r="A327" s="29" t="s">
        <v>234</v>
      </c>
      <c r="B327" s="455"/>
      <c r="C327" s="455">
        <v>1100</v>
      </c>
      <c r="D327" s="455">
        <v>1000</v>
      </c>
      <c r="E327" s="456">
        <v>406.75</v>
      </c>
      <c r="F327" s="424">
        <v>15</v>
      </c>
      <c r="G327" s="426">
        <f>E327*F327</f>
        <v>6101.25</v>
      </c>
      <c r="H327" s="457">
        <v>0</v>
      </c>
      <c r="I327" s="460">
        <v>0</v>
      </c>
      <c r="J327" s="465">
        <v>0</v>
      </c>
      <c r="K327" s="465">
        <v>0</v>
      </c>
      <c r="L327" s="465">
        <v>0</v>
      </c>
      <c r="M327" s="457">
        <f>G327+H327+I327+J327+K327+L327</f>
        <v>6101.25</v>
      </c>
      <c r="N327" s="464">
        <v>756.04</v>
      </c>
      <c r="O327" s="464">
        <v>0</v>
      </c>
      <c r="P327" s="449">
        <v>0</v>
      </c>
      <c r="Q327" s="449">
        <v>0</v>
      </c>
      <c r="R327" s="449">
        <v>0</v>
      </c>
      <c r="S327" s="449">
        <v>0</v>
      </c>
      <c r="T327" s="449">
        <f>N327+O327+P327+Q327+R327+S327</f>
        <v>756.04</v>
      </c>
      <c r="U327" s="430">
        <f>M327-T327</f>
        <v>5345.21</v>
      </c>
      <c r="V327" s="430">
        <v>244.05</v>
      </c>
      <c r="W327" s="457">
        <f>U327-V327</f>
        <v>5101.16</v>
      </c>
      <c r="X327" s="458"/>
    </row>
    <row r="328" spans="1:24" ht="65.25" customHeight="1" x14ac:dyDescent="0.5">
      <c r="A328" s="32" t="s">
        <v>235</v>
      </c>
      <c r="B328" s="455"/>
      <c r="C328" s="455"/>
      <c r="D328" s="455"/>
      <c r="E328" s="456"/>
      <c r="F328" s="425"/>
      <c r="G328" s="427"/>
      <c r="H328" s="457"/>
      <c r="I328" s="460"/>
      <c r="J328" s="466"/>
      <c r="K328" s="466"/>
      <c r="L328" s="466"/>
      <c r="M328" s="457"/>
      <c r="N328" s="464"/>
      <c r="O328" s="464"/>
      <c r="P328" s="450"/>
      <c r="Q328" s="450"/>
      <c r="R328" s="450"/>
      <c r="S328" s="450"/>
      <c r="T328" s="450"/>
      <c r="U328" s="431"/>
      <c r="V328" s="431"/>
      <c r="W328" s="457"/>
      <c r="X328" s="458"/>
    </row>
    <row r="329" spans="1:24" ht="65.25" customHeight="1" x14ac:dyDescent="0.5">
      <c r="A329" s="29" t="s">
        <v>76</v>
      </c>
      <c r="B329" s="420"/>
      <c r="C329" s="455">
        <v>1100</v>
      </c>
      <c r="D329" s="455">
        <v>1000</v>
      </c>
      <c r="E329" s="456">
        <v>199.8</v>
      </c>
      <c r="F329" s="424">
        <v>15</v>
      </c>
      <c r="G329" s="426">
        <f>E329*F329</f>
        <v>2997</v>
      </c>
      <c r="H329" s="457">
        <v>0</v>
      </c>
      <c r="I329" s="460">
        <v>0</v>
      </c>
      <c r="J329" s="465">
        <v>0</v>
      </c>
      <c r="K329" s="465">
        <v>0</v>
      </c>
      <c r="L329" s="465">
        <v>0</v>
      </c>
      <c r="M329" s="457">
        <f>G329+H329+I329+J329+K329+L329</f>
        <v>2997</v>
      </c>
      <c r="N329" s="464">
        <v>76.61</v>
      </c>
      <c r="O329" s="449">
        <f>G329*1.1875%</f>
        <v>35.589374999999997</v>
      </c>
      <c r="P329" s="449">
        <v>0</v>
      </c>
      <c r="Q329" s="449">
        <v>0</v>
      </c>
      <c r="R329" s="468">
        <f>G329*1%</f>
        <v>29.97</v>
      </c>
      <c r="S329" s="449">
        <f>H329*1%</f>
        <v>0</v>
      </c>
      <c r="T329" s="449">
        <f>N329+O329+P329+Q329+R329+S329</f>
        <v>142.169375</v>
      </c>
      <c r="U329" s="430">
        <f>M329-T329</f>
        <v>2854.8306250000001</v>
      </c>
      <c r="V329" s="457">
        <v>0</v>
      </c>
      <c r="W329" s="457">
        <f>U329-V329</f>
        <v>2854.8306250000001</v>
      </c>
      <c r="X329" s="447"/>
    </row>
    <row r="330" spans="1:24" ht="65.25" customHeight="1" x14ac:dyDescent="0.5">
      <c r="A330" s="63" t="s">
        <v>236</v>
      </c>
      <c r="B330" s="421"/>
      <c r="C330" s="455"/>
      <c r="D330" s="455"/>
      <c r="E330" s="456"/>
      <c r="F330" s="425"/>
      <c r="G330" s="427"/>
      <c r="H330" s="457"/>
      <c r="I330" s="460"/>
      <c r="J330" s="466"/>
      <c r="K330" s="466"/>
      <c r="L330" s="466"/>
      <c r="M330" s="457"/>
      <c r="N330" s="464"/>
      <c r="O330" s="450"/>
      <c r="P330" s="450"/>
      <c r="Q330" s="450"/>
      <c r="R330" s="469"/>
      <c r="S330" s="450"/>
      <c r="T330" s="450"/>
      <c r="U330" s="431"/>
      <c r="V330" s="457"/>
      <c r="W330" s="457"/>
      <c r="X330" s="448"/>
    </row>
    <row r="331" spans="1:24" ht="65.25" customHeight="1" x14ac:dyDescent="0.5">
      <c r="A331" s="62" t="s">
        <v>76</v>
      </c>
      <c r="B331" s="420"/>
      <c r="C331" s="455">
        <v>1100</v>
      </c>
      <c r="D331" s="455">
        <v>1000</v>
      </c>
      <c r="E331" s="456">
        <v>199.8</v>
      </c>
      <c r="F331" s="424">
        <v>15</v>
      </c>
      <c r="G331" s="426">
        <f>E331*F331</f>
        <v>2997</v>
      </c>
      <c r="H331" s="457">
        <v>0</v>
      </c>
      <c r="I331" s="460"/>
      <c r="J331" s="465">
        <v>0</v>
      </c>
      <c r="K331" s="465">
        <v>0</v>
      </c>
      <c r="L331" s="465">
        <v>0</v>
      </c>
      <c r="M331" s="457">
        <f>G331+H331+I331+J331+K331+L331</f>
        <v>2997</v>
      </c>
      <c r="N331" s="464">
        <v>76.61</v>
      </c>
      <c r="O331" s="449">
        <f>G331*1.1875%</f>
        <v>35.589374999999997</v>
      </c>
      <c r="P331" s="449">
        <v>0</v>
      </c>
      <c r="Q331" s="449">
        <v>0</v>
      </c>
      <c r="R331" s="468">
        <f>G331*1%</f>
        <v>29.97</v>
      </c>
      <c r="S331" s="449">
        <f>H331*1%</f>
        <v>0</v>
      </c>
      <c r="T331" s="449">
        <f>N331+O331+P331+Q331+R331+S331</f>
        <v>142.169375</v>
      </c>
      <c r="U331" s="430">
        <f>M331-T331</f>
        <v>2854.8306250000001</v>
      </c>
      <c r="V331" s="457">
        <v>0</v>
      </c>
      <c r="W331" s="457">
        <f>U331-V331</f>
        <v>2854.8306250000001</v>
      </c>
      <c r="X331" s="447"/>
    </row>
    <row r="332" spans="1:24" ht="65.25" customHeight="1" x14ac:dyDescent="0.5">
      <c r="A332" s="109" t="s">
        <v>237</v>
      </c>
      <c r="B332" s="421"/>
      <c r="C332" s="455"/>
      <c r="D332" s="455"/>
      <c r="E332" s="456"/>
      <c r="F332" s="425"/>
      <c r="G332" s="427"/>
      <c r="H332" s="457"/>
      <c r="I332" s="460"/>
      <c r="J332" s="466"/>
      <c r="K332" s="466"/>
      <c r="L332" s="466"/>
      <c r="M332" s="457"/>
      <c r="N332" s="464"/>
      <c r="O332" s="450"/>
      <c r="P332" s="450"/>
      <c r="Q332" s="450"/>
      <c r="R332" s="469"/>
      <c r="S332" s="450"/>
      <c r="T332" s="450"/>
      <c r="U332" s="431"/>
      <c r="V332" s="457"/>
      <c r="W332" s="457"/>
      <c r="X332" s="448"/>
    </row>
    <row r="333" spans="1:24" ht="65.25" customHeight="1" x14ac:dyDescent="0.5">
      <c r="A333" s="62" t="s">
        <v>238</v>
      </c>
      <c r="B333" s="420"/>
      <c r="C333" s="455">
        <v>1100</v>
      </c>
      <c r="D333" s="455">
        <v>1000</v>
      </c>
      <c r="E333" s="456"/>
      <c r="F333" s="424"/>
      <c r="G333" s="426">
        <f>E333*F333</f>
        <v>0</v>
      </c>
      <c r="H333" s="457">
        <v>0</v>
      </c>
      <c r="I333" s="460"/>
      <c r="J333" s="465"/>
      <c r="K333" s="465">
        <v>0</v>
      </c>
      <c r="L333" s="465"/>
      <c r="M333" s="457">
        <f>G333+H333+I333+J333+K333+L333</f>
        <v>0</v>
      </c>
      <c r="N333" s="464"/>
      <c r="O333" s="464">
        <f>G333*1.187%</f>
        <v>0</v>
      </c>
      <c r="P333" s="449"/>
      <c r="Q333" s="449">
        <v>0</v>
      </c>
      <c r="R333" s="468">
        <f>G333*1%</f>
        <v>0</v>
      </c>
      <c r="S333" s="449">
        <f>H333*1%</f>
        <v>0</v>
      </c>
      <c r="T333" s="449">
        <f>N333+O333+P333+Q333+R333+S333</f>
        <v>0</v>
      </c>
      <c r="U333" s="430">
        <f>M333-T333</f>
        <v>0</v>
      </c>
      <c r="V333" s="457">
        <v>0</v>
      </c>
      <c r="W333" s="457">
        <f>U333-V333</f>
        <v>0</v>
      </c>
      <c r="X333" s="447"/>
    </row>
    <row r="334" spans="1:24" ht="65.25" customHeight="1" x14ac:dyDescent="0.5">
      <c r="A334" s="88"/>
      <c r="B334" s="467"/>
      <c r="C334" s="455"/>
      <c r="D334" s="455"/>
      <c r="E334" s="456"/>
      <c r="F334" s="425"/>
      <c r="G334" s="427"/>
      <c r="H334" s="457"/>
      <c r="I334" s="460"/>
      <c r="J334" s="466"/>
      <c r="K334" s="466"/>
      <c r="L334" s="466"/>
      <c r="M334" s="457"/>
      <c r="N334" s="464"/>
      <c r="O334" s="464"/>
      <c r="P334" s="450"/>
      <c r="Q334" s="450"/>
      <c r="R334" s="469"/>
      <c r="S334" s="450"/>
      <c r="T334" s="450"/>
      <c r="U334" s="431"/>
      <c r="V334" s="457"/>
      <c r="W334" s="457"/>
      <c r="X334" s="470"/>
    </row>
    <row r="335" spans="1:24" ht="65.25" customHeight="1" x14ac:dyDescent="0.5">
      <c r="A335" s="62" t="s">
        <v>238</v>
      </c>
      <c r="B335" s="420"/>
      <c r="C335" s="455">
        <v>1100</v>
      </c>
      <c r="D335" s="455">
        <v>1000</v>
      </c>
      <c r="E335" s="456">
        <v>225.79</v>
      </c>
      <c r="F335" s="424">
        <v>15</v>
      </c>
      <c r="G335" s="426">
        <f>E335*F335</f>
        <v>3386.85</v>
      </c>
      <c r="H335" s="457">
        <v>0</v>
      </c>
      <c r="I335" s="460">
        <v>451</v>
      </c>
      <c r="J335" s="465">
        <v>0</v>
      </c>
      <c r="K335" s="465">
        <v>0</v>
      </c>
      <c r="L335" s="465">
        <v>0</v>
      </c>
      <c r="M335" s="457">
        <f>G335+H335+I335+J335+K335+L335</f>
        <v>3837.85</v>
      </c>
      <c r="N335" s="464">
        <v>181.57</v>
      </c>
      <c r="O335" s="449">
        <f>G335*1.1875%</f>
        <v>40.218843749999998</v>
      </c>
      <c r="P335" s="449">
        <v>0</v>
      </c>
      <c r="Q335" s="449">
        <v>0</v>
      </c>
      <c r="R335" s="468">
        <f>G335*1%</f>
        <v>33.868499999999997</v>
      </c>
      <c r="S335" s="449">
        <f>H335*1%</f>
        <v>0</v>
      </c>
      <c r="T335" s="449">
        <f>N335+O335+P335+Q335+R335+S335</f>
        <v>255.65734375</v>
      </c>
      <c r="U335" s="430">
        <f>M335-T335</f>
        <v>3582.1926562499998</v>
      </c>
      <c r="V335" s="457">
        <v>0</v>
      </c>
      <c r="W335" s="457">
        <f>U335-V335</f>
        <v>3582.1926562499998</v>
      </c>
      <c r="X335" s="447"/>
    </row>
    <row r="336" spans="1:24" ht="65.25" customHeight="1" x14ac:dyDescent="0.5">
      <c r="A336" s="191" t="s">
        <v>239</v>
      </c>
      <c r="B336" s="467"/>
      <c r="C336" s="455"/>
      <c r="D336" s="455"/>
      <c r="E336" s="456"/>
      <c r="F336" s="425"/>
      <c r="G336" s="427"/>
      <c r="H336" s="457"/>
      <c r="I336" s="460"/>
      <c r="J336" s="466"/>
      <c r="K336" s="466"/>
      <c r="L336" s="466"/>
      <c r="M336" s="457"/>
      <c r="N336" s="464"/>
      <c r="O336" s="450"/>
      <c r="P336" s="450"/>
      <c r="Q336" s="450"/>
      <c r="R336" s="469"/>
      <c r="S336" s="450"/>
      <c r="T336" s="450"/>
      <c r="U336" s="431"/>
      <c r="V336" s="457"/>
      <c r="W336" s="457"/>
      <c r="X336" s="470"/>
    </row>
    <row r="337" spans="1:24" ht="65.25" hidden="1" customHeight="1" x14ac:dyDescent="0.5">
      <c r="A337" s="62" t="s">
        <v>240</v>
      </c>
      <c r="B337" s="420"/>
      <c r="C337" s="455">
        <v>1100</v>
      </c>
      <c r="D337" s="455">
        <v>1000</v>
      </c>
      <c r="E337" s="472"/>
      <c r="F337" s="424"/>
      <c r="G337" s="426">
        <f>E337*F337</f>
        <v>0</v>
      </c>
      <c r="H337" s="457">
        <v>0</v>
      </c>
      <c r="I337" s="460">
        <v>0</v>
      </c>
      <c r="J337" s="465">
        <v>0</v>
      </c>
      <c r="K337" s="465">
        <v>0</v>
      </c>
      <c r="L337" s="465"/>
      <c r="M337" s="457">
        <f>G337+H337+I337+J337+K337+L337</f>
        <v>0</v>
      </c>
      <c r="N337" s="464"/>
      <c r="O337" s="464">
        <v>0</v>
      </c>
      <c r="P337" s="449">
        <v>0</v>
      </c>
      <c r="Q337" s="449">
        <v>0</v>
      </c>
      <c r="R337" s="449">
        <v>0</v>
      </c>
      <c r="S337" s="449">
        <f>H337*1%</f>
        <v>0</v>
      </c>
      <c r="T337" s="449">
        <f>N337+O337+P337+Q337+R337+S337</f>
        <v>0</v>
      </c>
      <c r="U337" s="430">
        <f>M337-T337</f>
        <v>0</v>
      </c>
      <c r="V337" s="457">
        <v>0</v>
      </c>
      <c r="W337" s="457">
        <f>U337-V337</f>
        <v>0</v>
      </c>
      <c r="X337" s="447"/>
    </row>
    <row r="338" spans="1:24" ht="65.25" hidden="1" customHeight="1" x14ac:dyDescent="0.5">
      <c r="A338" s="164"/>
      <c r="B338" s="467"/>
      <c r="C338" s="455"/>
      <c r="D338" s="455"/>
      <c r="E338" s="472"/>
      <c r="F338" s="425"/>
      <c r="G338" s="427"/>
      <c r="H338" s="457"/>
      <c r="I338" s="460"/>
      <c r="J338" s="466"/>
      <c r="K338" s="466"/>
      <c r="L338" s="466"/>
      <c r="M338" s="457"/>
      <c r="N338" s="464"/>
      <c r="O338" s="464"/>
      <c r="P338" s="450"/>
      <c r="Q338" s="450"/>
      <c r="R338" s="450"/>
      <c r="S338" s="450"/>
      <c r="T338" s="450"/>
      <c r="U338" s="431"/>
      <c r="V338" s="457"/>
      <c r="W338" s="457"/>
      <c r="X338" s="470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451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25279.15</v>
      </c>
      <c r="N339" s="170">
        <f>SUM(N325:N338)</f>
        <v>2539.9600000000005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2745.1660937500001</v>
      </c>
      <c r="U339" s="169">
        <f t="shared" si="29"/>
        <v>22533.983906250003</v>
      </c>
      <c r="V339" s="169">
        <f t="shared" si="29"/>
        <v>961.43000000000006</v>
      </c>
      <c r="W339" s="169">
        <f t="shared" si="29"/>
        <v>21572.553906250003</v>
      </c>
      <c r="X339" s="166"/>
    </row>
    <row r="340" spans="1:24" s="4" customFormat="1" ht="65.25" customHeight="1" thickBot="1" x14ac:dyDescent="0.55000000000000004">
      <c r="A340" s="432" t="s">
        <v>0</v>
      </c>
      <c r="B340" s="434" t="s">
        <v>1</v>
      </c>
      <c r="C340" s="437" t="s">
        <v>2</v>
      </c>
      <c r="D340" s="438"/>
      <c r="E340" s="438"/>
      <c r="F340" s="438"/>
      <c r="G340" s="438"/>
      <c r="H340" s="438"/>
      <c r="I340" s="438"/>
      <c r="J340" s="438"/>
      <c r="K340" s="438"/>
      <c r="L340" s="438"/>
      <c r="M340" s="439"/>
      <c r="N340" s="513" t="s">
        <v>3</v>
      </c>
      <c r="O340" s="514"/>
      <c r="P340" s="514"/>
      <c r="Q340" s="514"/>
      <c r="R340" s="514"/>
      <c r="S340" s="514"/>
      <c r="T340" s="515"/>
      <c r="U340" s="1"/>
      <c r="V340" s="2"/>
      <c r="W340" s="3"/>
      <c r="X340" s="440" t="s">
        <v>4</v>
      </c>
    </row>
    <row r="341" spans="1:24" s="4" customFormat="1" ht="65.25" customHeight="1" x14ac:dyDescent="0.45">
      <c r="A341" s="433"/>
      <c r="B341" s="435"/>
      <c r="C341" s="441" t="s">
        <v>5</v>
      </c>
      <c r="D341" s="441" t="s">
        <v>6</v>
      </c>
      <c r="E341" s="5" t="s">
        <v>7</v>
      </c>
      <c r="F341" s="6" t="s">
        <v>8</v>
      </c>
      <c r="G341" s="443" t="s">
        <v>9</v>
      </c>
      <c r="H341" s="445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34" t="s">
        <v>15</v>
      </c>
      <c r="N341" s="192" t="s">
        <v>16</v>
      </c>
      <c r="O341" s="509" t="s">
        <v>17</v>
      </c>
      <c r="P341" s="193" t="s">
        <v>18</v>
      </c>
      <c r="Q341" s="192" t="s">
        <v>19</v>
      </c>
      <c r="R341" s="192" t="s">
        <v>20</v>
      </c>
      <c r="S341" s="192" t="s">
        <v>21</v>
      </c>
      <c r="T341" s="511" t="s">
        <v>15</v>
      </c>
      <c r="U341" s="11" t="s">
        <v>15</v>
      </c>
      <c r="V341" s="12" t="s">
        <v>23</v>
      </c>
      <c r="W341" s="11" t="s">
        <v>24</v>
      </c>
      <c r="X341" s="440"/>
    </row>
    <row r="342" spans="1:24" s="4" customFormat="1" ht="65.25" customHeight="1" thickBot="1" x14ac:dyDescent="0.5">
      <c r="A342" s="13" t="s">
        <v>25</v>
      </c>
      <c r="B342" s="436"/>
      <c r="C342" s="442"/>
      <c r="D342" s="442"/>
      <c r="E342" s="14" t="s">
        <v>26</v>
      </c>
      <c r="F342" s="15" t="s">
        <v>27</v>
      </c>
      <c r="G342" s="444"/>
      <c r="H342" s="446"/>
      <c r="I342" s="16" t="s">
        <v>28</v>
      </c>
      <c r="J342" s="17" t="s">
        <v>29</v>
      </c>
      <c r="K342" s="18" t="s">
        <v>30</v>
      </c>
      <c r="L342" s="16" t="s">
        <v>31</v>
      </c>
      <c r="M342" s="436"/>
      <c r="N342" s="19">
        <v>1</v>
      </c>
      <c r="O342" s="510"/>
      <c r="P342" s="194" t="s">
        <v>12</v>
      </c>
      <c r="Q342" s="195" t="s">
        <v>32</v>
      </c>
      <c r="R342" s="195" t="s">
        <v>33</v>
      </c>
      <c r="S342" s="195" t="s">
        <v>34</v>
      </c>
      <c r="T342" s="512"/>
      <c r="U342" s="22" t="s">
        <v>35</v>
      </c>
      <c r="V342" s="23" t="s">
        <v>36</v>
      </c>
      <c r="W342" s="22" t="s">
        <v>37</v>
      </c>
      <c r="X342" s="440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93"/>
      <c r="C344" s="420"/>
      <c r="D344" s="420"/>
      <c r="E344" s="453">
        <v>0</v>
      </c>
      <c r="F344" s="424">
        <v>0</v>
      </c>
      <c r="G344" s="426">
        <f>E344*F344</f>
        <v>0</v>
      </c>
      <c r="H344" s="430">
        <v>0</v>
      </c>
      <c r="I344" s="430">
        <v>0</v>
      </c>
      <c r="J344" s="430">
        <v>0</v>
      </c>
      <c r="K344" s="430">
        <v>0</v>
      </c>
      <c r="L344" s="430">
        <v>0</v>
      </c>
      <c r="M344" s="430">
        <f>G344+H344+I344+J344+K344+L344</f>
        <v>0</v>
      </c>
      <c r="N344" s="449">
        <v>0</v>
      </c>
      <c r="O344" s="449">
        <v>0</v>
      </c>
      <c r="P344" s="449">
        <v>0</v>
      </c>
      <c r="Q344" s="449">
        <v>0</v>
      </c>
      <c r="R344" s="449">
        <v>0</v>
      </c>
      <c r="S344" s="449">
        <v>0</v>
      </c>
      <c r="T344" s="449">
        <f>N344+O344+P344+Q344+R344+S344</f>
        <v>0</v>
      </c>
      <c r="U344" s="430">
        <f>M344-T344</f>
        <v>0</v>
      </c>
      <c r="V344" s="430">
        <v>0</v>
      </c>
      <c r="W344" s="430">
        <f>U344-V344</f>
        <v>0</v>
      </c>
      <c r="X344" s="447"/>
    </row>
    <row r="345" spans="1:24" ht="65.25" hidden="1" customHeight="1" x14ac:dyDescent="0.5">
      <c r="A345" s="196"/>
      <c r="B345" s="494"/>
      <c r="C345" s="421"/>
      <c r="D345" s="421"/>
      <c r="E345" s="454"/>
      <c r="F345" s="425"/>
      <c r="G345" s="427"/>
      <c r="H345" s="431"/>
      <c r="I345" s="431"/>
      <c r="J345" s="431"/>
      <c r="K345" s="431"/>
      <c r="L345" s="431"/>
      <c r="M345" s="431"/>
      <c r="N345" s="450"/>
      <c r="O345" s="450"/>
      <c r="P345" s="450"/>
      <c r="Q345" s="450"/>
      <c r="R345" s="450"/>
      <c r="S345" s="450"/>
      <c r="T345" s="450"/>
      <c r="U345" s="431"/>
      <c r="V345" s="431"/>
      <c r="W345" s="431"/>
      <c r="X345" s="448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501"/>
      <c r="C348" s="467">
        <v>1100</v>
      </c>
      <c r="D348" s="467">
        <v>1000</v>
      </c>
      <c r="E348" s="475">
        <v>288.42</v>
      </c>
      <c r="F348" s="424">
        <v>15</v>
      </c>
      <c r="G348" s="426">
        <f>E348*F348</f>
        <v>4326.3</v>
      </c>
      <c r="H348" s="476">
        <v>0</v>
      </c>
      <c r="I348" s="483">
        <v>0</v>
      </c>
      <c r="J348" s="484">
        <v>0</v>
      </c>
      <c r="K348" s="484"/>
      <c r="L348" s="465">
        <v>0</v>
      </c>
      <c r="M348" s="476">
        <f>G348+H348+I348+J348+K348+L348</f>
        <v>4326.3</v>
      </c>
      <c r="N348" s="478">
        <v>402.78</v>
      </c>
      <c r="O348" s="478">
        <v>0</v>
      </c>
      <c r="P348" s="449">
        <v>0</v>
      </c>
      <c r="Q348" s="449">
        <v>0</v>
      </c>
      <c r="R348" s="449">
        <v>0</v>
      </c>
      <c r="S348" s="449">
        <v>0</v>
      </c>
      <c r="T348" s="449">
        <f>N348+O348+P348+Q348+R348+S348</f>
        <v>402.78</v>
      </c>
      <c r="U348" s="430">
        <f>M348-T348</f>
        <v>3923.5200000000004</v>
      </c>
      <c r="V348" s="430">
        <v>173.05</v>
      </c>
      <c r="W348" s="476">
        <f>U348-V348</f>
        <v>3750.4700000000003</v>
      </c>
      <c r="X348" s="470"/>
    </row>
    <row r="349" spans="1:24" ht="65.25" customHeight="1" x14ac:dyDescent="0.5">
      <c r="A349" s="100" t="s">
        <v>245</v>
      </c>
      <c r="B349" s="494"/>
      <c r="C349" s="421"/>
      <c r="D349" s="421"/>
      <c r="E349" s="423"/>
      <c r="F349" s="425"/>
      <c r="G349" s="427"/>
      <c r="H349" s="431"/>
      <c r="I349" s="466"/>
      <c r="J349" s="485"/>
      <c r="K349" s="485"/>
      <c r="L349" s="466"/>
      <c r="M349" s="431"/>
      <c r="N349" s="450"/>
      <c r="O349" s="450"/>
      <c r="P349" s="450"/>
      <c r="Q349" s="450"/>
      <c r="R349" s="450"/>
      <c r="S349" s="450"/>
      <c r="T349" s="450"/>
      <c r="U349" s="431"/>
      <c r="V349" s="431"/>
      <c r="W349" s="431"/>
      <c r="X349" s="448"/>
    </row>
    <row r="350" spans="1:24" ht="65.25" customHeight="1" x14ac:dyDescent="0.5">
      <c r="A350" s="62" t="s">
        <v>246</v>
      </c>
      <c r="B350" s="420"/>
      <c r="C350" s="420">
        <v>1100</v>
      </c>
      <c r="D350" s="420">
        <v>1000</v>
      </c>
      <c r="E350" s="475">
        <v>280.7</v>
      </c>
      <c r="F350" s="424">
        <v>15</v>
      </c>
      <c r="G350" s="426">
        <f>E350*F350</f>
        <v>4210.5</v>
      </c>
      <c r="H350" s="476">
        <v>0</v>
      </c>
      <c r="I350" s="483"/>
      <c r="J350" s="465">
        <v>0</v>
      </c>
      <c r="K350" s="465">
        <v>0</v>
      </c>
      <c r="L350" s="465">
        <v>0</v>
      </c>
      <c r="M350" s="476">
        <f>G350+H350+I350+J350+K350+L350</f>
        <v>4210.5</v>
      </c>
      <c r="N350" s="478">
        <v>382.77</v>
      </c>
      <c r="O350" s="449">
        <f>G350*1.1875%</f>
        <v>49.9996875</v>
      </c>
      <c r="P350" s="449">
        <v>0</v>
      </c>
      <c r="Q350" s="449">
        <v>0</v>
      </c>
      <c r="R350" s="468">
        <f>G350*1%</f>
        <v>42.105000000000004</v>
      </c>
      <c r="S350" s="449">
        <f>H350*1%</f>
        <v>0</v>
      </c>
      <c r="T350" s="449">
        <f>N350+O350+P350+Q350+R350+S350</f>
        <v>474.87468749999999</v>
      </c>
      <c r="U350" s="430">
        <f>M350-T350</f>
        <v>3735.6253124999998</v>
      </c>
      <c r="V350" s="476">
        <v>0</v>
      </c>
      <c r="W350" s="476">
        <f>U350-V350</f>
        <v>3735.6253124999998</v>
      </c>
      <c r="X350" s="447"/>
    </row>
    <row r="351" spans="1:24" ht="65.25" customHeight="1" x14ac:dyDescent="0.5">
      <c r="A351" s="156" t="s">
        <v>247</v>
      </c>
      <c r="B351" s="421"/>
      <c r="C351" s="421"/>
      <c r="D351" s="421"/>
      <c r="E351" s="423"/>
      <c r="F351" s="425"/>
      <c r="G351" s="427"/>
      <c r="H351" s="431"/>
      <c r="I351" s="466"/>
      <c r="J351" s="466"/>
      <c r="K351" s="466"/>
      <c r="L351" s="466"/>
      <c r="M351" s="431"/>
      <c r="N351" s="450"/>
      <c r="O351" s="450"/>
      <c r="P351" s="450"/>
      <c r="Q351" s="450"/>
      <c r="R351" s="469"/>
      <c r="S351" s="450"/>
      <c r="T351" s="450"/>
      <c r="U351" s="431"/>
      <c r="V351" s="431"/>
      <c r="W351" s="431"/>
      <c r="X351" s="448"/>
    </row>
    <row r="352" spans="1:24" s="197" customFormat="1" ht="65.25" customHeight="1" x14ac:dyDescent="0.5">
      <c r="A352" s="62" t="s">
        <v>248</v>
      </c>
      <c r="B352" s="516"/>
      <c r="C352" s="518">
        <v>1100</v>
      </c>
      <c r="D352" s="518">
        <v>1000</v>
      </c>
      <c r="E352" s="519">
        <v>191.13</v>
      </c>
      <c r="F352" s="521">
        <v>15</v>
      </c>
      <c r="G352" s="426">
        <f>E352*F352</f>
        <v>2866.95</v>
      </c>
      <c r="H352" s="523">
        <v>0</v>
      </c>
      <c r="I352" s="526"/>
      <c r="J352" s="484">
        <v>0</v>
      </c>
      <c r="K352" s="484">
        <v>0</v>
      </c>
      <c r="L352" s="465">
        <v>0</v>
      </c>
      <c r="M352" s="476">
        <f>G352+H352+I352+J352+K352+L352</f>
        <v>2866.95</v>
      </c>
      <c r="N352" s="487">
        <v>62.46</v>
      </c>
      <c r="O352" s="478">
        <v>0</v>
      </c>
      <c r="P352" s="468">
        <v>0</v>
      </c>
      <c r="Q352" s="449">
        <v>0</v>
      </c>
      <c r="R352" s="468">
        <f>G352*1%</f>
        <v>28.669499999999999</v>
      </c>
      <c r="S352" s="468">
        <f>H352*1%</f>
        <v>0</v>
      </c>
      <c r="T352" s="449">
        <f>N352+O352+P352+Q352+R352+S352</f>
        <v>91.129500000000007</v>
      </c>
      <c r="U352" s="430">
        <f>M352-T352</f>
        <v>2775.8204999999998</v>
      </c>
      <c r="V352" s="523">
        <v>0</v>
      </c>
      <c r="W352" s="523">
        <f>U352-V352</f>
        <v>2775.8204999999998</v>
      </c>
      <c r="X352" s="524"/>
    </row>
    <row r="353" spans="1:24" s="197" customFormat="1" ht="65.25" customHeight="1" x14ac:dyDescent="0.5">
      <c r="A353" s="156" t="s">
        <v>249</v>
      </c>
      <c r="B353" s="517"/>
      <c r="C353" s="517"/>
      <c r="D353" s="517"/>
      <c r="E353" s="520"/>
      <c r="F353" s="522"/>
      <c r="G353" s="427"/>
      <c r="H353" s="504"/>
      <c r="I353" s="485"/>
      <c r="J353" s="485"/>
      <c r="K353" s="485"/>
      <c r="L353" s="466"/>
      <c r="M353" s="431"/>
      <c r="N353" s="469"/>
      <c r="O353" s="450"/>
      <c r="P353" s="469"/>
      <c r="Q353" s="450"/>
      <c r="R353" s="469"/>
      <c r="S353" s="469"/>
      <c r="T353" s="450"/>
      <c r="U353" s="431"/>
      <c r="V353" s="504"/>
      <c r="W353" s="504"/>
      <c r="X353" s="525"/>
    </row>
    <row r="354" spans="1:24" ht="65.25" customHeight="1" x14ac:dyDescent="0.5">
      <c r="A354" s="62" t="s">
        <v>205</v>
      </c>
      <c r="B354" s="420"/>
      <c r="C354" s="420">
        <v>1100</v>
      </c>
      <c r="D354" s="420">
        <v>1000</v>
      </c>
      <c r="E354" s="475">
        <v>138.54</v>
      </c>
      <c r="F354" s="424">
        <v>15</v>
      </c>
      <c r="G354" s="426">
        <f>E354*F354</f>
        <v>2078.1</v>
      </c>
      <c r="H354" s="476">
        <v>0</v>
      </c>
      <c r="I354" s="483">
        <v>0</v>
      </c>
      <c r="J354" s="465">
        <v>0</v>
      </c>
      <c r="K354" s="465">
        <v>0</v>
      </c>
      <c r="L354" s="465">
        <v>66.7</v>
      </c>
      <c r="M354" s="476">
        <f>G354+H354+I354+J354+K354+L354</f>
        <v>2144.7999999999997</v>
      </c>
      <c r="N354" s="478">
        <v>0</v>
      </c>
      <c r="O354" s="478">
        <v>0</v>
      </c>
      <c r="P354" s="449">
        <v>0</v>
      </c>
      <c r="Q354" s="449">
        <v>0</v>
      </c>
      <c r="R354" s="468">
        <f>G354*1%</f>
        <v>20.780999999999999</v>
      </c>
      <c r="S354" s="449">
        <f>H354*1%</f>
        <v>0</v>
      </c>
      <c r="T354" s="449">
        <f>N354+O354+P354+Q354+R354+S354</f>
        <v>20.780999999999999</v>
      </c>
      <c r="U354" s="430">
        <f>M354-T354</f>
        <v>2124.0189999999998</v>
      </c>
      <c r="V354" s="476">
        <v>0</v>
      </c>
      <c r="W354" s="476">
        <f>U354-V354</f>
        <v>2124.0189999999998</v>
      </c>
      <c r="X354" s="447"/>
    </row>
    <row r="355" spans="1:24" ht="65.25" customHeight="1" x14ac:dyDescent="0.5">
      <c r="A355" s="61" t="s">
        <v>250</v>
      </c>
      <c r="B355" s="421"/>
      <c r="C355" s="421"/>
      <c r="D355" s="421"/>
      <c r="E355" s="423"/>
      <c r="F355" s="425"/>
      <c r="G355" s="427"/>
      <c r="H355" s="431"/>
      <c r="I355" s="466"/>
      <c r="J355" s="466"/>
      <c r="K355" s="466"/>
      <c r="L355" s="466"/>
      <c r="M355" s="431"/>
      <c r="N355" s="450"/>
      <c r="O355" s="450"/>
      <c r="P355" s="450"/>
      <c r="Q355" s="450"/>
      <c r="R355" s="469"/>
      <c r="S355" s="450"/>
      <c r="T355" s="450"/>
      <c r="U355" s="431"/>
      <c r="V355" s="431"/>
      <c r="W355" s="431"/>
      <c r="X355" s="448"/>
    </row>
    <row r="356" spans="1:24" ht="65.25" customHeight="1" x14ac:dyDescent="0.5">
      <c r="A356" s="119" t="s">
        <v>248</v>
      </c>
      <c r="B356" s="467"/>
      <c r="C356" s="467">
        <v>1100</v>
      </c>
      <c r="D356" s="467">
        <v>1000</v>
      </c>
      <c r="E356" s="422">
        <v>161.04</v>
      </c>
      <c r="F356" s="424">
        <v>15</v>
      </c>
      <c r="G356" s="426">
        <f>E356*F356</f>
        <v>2415.6</v>
      </c>
      <c r="H356" s="430">
        <v>0</v>
      </c>
      <c r="I356" s="430">
        <v>0</v>
      </c>
      <c r="J356" s="430">
        <v>0</v>
      </c>
      <c r="K356" s="430">
        <v>0</v>
      </c>
      <c r="L356" s="430">
        <v>1.57</v>
      </c>
      <c r="M356" s="476">
        <f>G356+H356+I356+J356+K356+L356</f>
        <v>2417.17</v>
      </c>
      <c r="N356" s="449">
        <v>0</v>
      </c>
      <c r="O356" s="478">
        <v>0</v>
      </c>
      <c r="P356" s="449">
        <v>0</v>
      </c>
      <c r="Q356" s="449">
        <v>0</v>
      </c>
      <c r="R356" s="449">
        <v>0</v>
      </c>
      <c r="S356" s="449">
        <v>0</v>
      </c>
      <c r="T356" s="449">
        <f>N356+O356+P356+Q356+R356+S356</f>
        <v>0</v>
      </c>
      <c r="U356" s="430">
        <f>M356-T356</f>
        <v>2417.17</v>
      </c>
      <c r="V356" s="430">
        <v>0</v>
      </c>
      <c r="W356" s="430">
        <f>U356-V356</f>
        <v>2417.17</v>
      </c>
      <c r="X356" s="470" t="s">
        <v>179</v>
      </c>
    </row>
    <row r="357" spans="1:24" ht="65.25" customHeight="1" x14ac:dyDescent="0.5">
      <c r="A357" s="106" t="s">
        <v>251</v>
      </c>
      <c r="B357" s="421"/>
      <c r="C357" s="421"/>
      <c r="D357" s="421"/>
      <c r="E357" s="423"/>
      <c r="F357" s="425"/>
      <c r="G357" s="427"/>
      <c r="H357" s="431"/>
      <c r="I357" s="431"/>
      <c r="J357" s="431"/>
      <c r="K357" s="431"/>
      <c r="L357" s="431"/>
      <c r="M357" s="431"/>
      <c r="N357" s="450"/>
      <c r="O357" s="450"/>
      <c r="P357" s="450"/>
      <c r="Q357" s="450"/>
      <c r="R357" s="450"/>
      <c r="S357" s="450"/>
      <c r="T357" s="450"/>
      <c r="U357" s="431"/>
      <c r="V357" s="431"/>
      <c r="W357" s="431"/>
      <c r="X357" s="448"/>
    </row>
    <row r="358" spans="1:24" ht="65.25" customHeight="1" x14ac:dyDescent="0.5">
      <c r="A358" s="119" t="s">
        <v>248</v>
      </c>
      <c r="B358" s="467"/>
      <c r="C358" s="467">
        <v>1100</v>
      </c>
      <c r="D358" s="467">
        <v>1000</v>
      </c>
      <c r="E358" s="422">
        <v>167.26666</v>
      </c>
      <c r="F358" s="424">
        <v>15</v>
      </c>
      <c r="G358" s="426">
        <f>E358*F358</f>
        <v>2508.9998999999998</v>
      </c>
      <c r="H358" s="430">
        <v>0</v>
      </c>
      <c r="I358" s="430">
        <v>0</v>
      </c>
      <c r="J358" s="430">
        <v>0</v>
      </c>
      <c r="K358" s="430">
        <v>0</v>
      </c>
      <c r="L358" s="430">
        <v>0</v>
      </c>
      <c r="M358" s="476">
        <f>G358+H358+I358+J358+K358+L358</f>
        <v>2508.9998999999998</v>
      </c>
      <c r="N358" s="449">
        <v>8.6</v>
      </c>
      <c r="O358" s="449">
        <f>G358*1.1875%</f>
        <v>29.794373812499998</v>
      </c>
      <c r="P358" s="449">
        <v>0</v>
      </c>
      <c r="Q358" s="449">
        <v>0</v>
      </c>
      <c r="R358" s="449"/>
      <c r="S358" s="449">
        <v>0</v>
      </c>
      <c r="T358" s="449">
        <f>N358+O358+P358+Q358+R358+S358</f>
        <v>38.3943738125</v>
      </c>
      <c r="U358" s="430">
        <f>M358-T358</f>
        <v>2470.6055261874999</v>
      </c>
      <c r="V358" s="430">
        <v>0</v>
      </c>
      <c r="W358" s="430">
        <f>U358-V358</f>
        <v>2470.6055261874999</v>
      </c>
      <c r="X358" s="470" t="s">
        <v>179</v>
      </c>
    </row>
    <row r="359" spans="1:24" ht="65.25" customHeight="1" x14ac:dyDescent="0.5">
      <c r="A359" s="121" t="s">
        <v>252</v>
      </c>
      <c r="B359" s="421"/>
      <c r="C359" s="421"/>
      <c r="D359" s="421"/>
      <c r="E359" s="423"/>
      <c r="F359" s="425"/>
      <c r="G359" s="427"/>
      <c r="H359" s="431"/>
      <c r="I359" s="431"/>
      <c r="J359" s="431"/>
      <c r="K359" s="431"/>
      <c r="L359" s="431"/>
      <c r="M359" s="431"/>
      <c r="N359" s="450"/>
      <c r="O359" s="450"/>
      <c r="P359" s="450"/>
      <c r="Q359" s="450"/>
      <c r="R359" s="450"/>
      <c r="S359" s="450"/>
      <c r="T359" s="450"/>
      <c r="U359" s="431"/>
      <c r="V359" s="431"/>
      <c r="W359" s="431"/>
      <c r="X359" s="448"/>
    </row>
    <row r="360" spans="1:24" ht="65.25" customHeight="1" x14ac:dyDescent="0.5">
      <c r="A360" s="62" t="s">
        <v>248</v>
      </c>
      <c r="B360" s="420"/>
      <c r="C360" s="455">
        <v>1100</v>
      </c>
      <c r="D360" s="455">
        <v>1000</v>
      </c>
      <c r="E360" s="456">
        <v>161.04</v>
      </c>
      <c r="F360" s="424">
        <v>15</v>
      </c>
      <c r="G360" s="426">
        <f>E360*F360</f>
        <v>2415.6</v>
      </c>
      <c r="H360" s="457">
        <v>0</v>
      </c>
      <c r="I360" s="471">
        <v>0</v>
      </c>
      <c r="J360" s="465">
        <v>0</v>
      </c>
      <c r="K360" s="465">
        <v>0</v>
      </c>
      <c r="L360" s="465">
        <v>1.57</v>
      </c>
      <c r="M360" s="476">
        <f>G360+H360+I360+J360+K360+L360</f>
        <v>2417.17</v>
      </c>
      <c r="N360" s="464">
        <v>0</v>
      </c>
      <c r="O360" s="464">
        <v>0</v>
      </c>
      <c r="P360" s="449">
        <v>0</v>
      </c>
      <c r="Q360" s="449">
        <v>0</v>
      </c>
      <c r="R360" s="468">
        <f>G360*1%</f>
        <v>24.155999999999999</v>
      </c>
      <c r="S360" s="449">
        <v>0</v>
      </c>
      <c r="T360" s="449">
        <f>N360+O360+P360+Q360+R360+S360</f>
        <v>24.155999999999999</v>
      </c>
      <c r="U360" s="430">
        <f>M360-T360</f>
        <v>2393.0140000000001</v>
      </c>
      <c r="V360" s="457">
        <v>0</v>
      </c>
      <c r="W360" s="457">
        <f>U360-V360</f>
        <v>2393.0140000000001</v>
      </c>
      <c r="X360" s="447"/>
    </row>
    <row r="361" spans="1:24" ht="65.25" customHeight="1" x14ac:dyDescent="0.5">
      <c r="A361" s="100" t="s">
        <v>253</v>
      </c>
      <c r="B361" s="421"/>
      <c r="C361" s="455"/>
      <c r="D361" s="455"/>
      <c r="E361" s="456"/>
      <c r="F361" s="425"/>
      <c r="G361" s="427"/>
      <c r="H361" s="457"/>
      <c r="I361" s="471"/>
      <c r="J361" s="466"/>
      <c r="K361" s="466"/>
      <c r="L361" s="466"/>
      <c r="M361" s="431"/>
      <c r="N361" s="464"/>
      <c r="O361" s="464"/>
      <c r="P361" s="450"/>
      <c r="Q361" s="450"/>
      <c r="R361" s="469"/>
      <c r="S361" s="450"/>
      <c r="T361" s="450"/>
      <c r="U361" s="431"/>
      <c r="V361" s="457"/>
      <c r="W361" s="457"/>
      <c r="X361" s="448"/>
    </row>
    <row r="362" spans="1:24" ht="65.25" hidden="1" customHeight="1" x14ac:dyDescent="0.5">
      <c r="A362" s="62" t="s">
        <v>254</v>
      </c>
      <c r="B362" s="493"/>
      <c r="C362" s="467">
        <v>1100</v>
      </c>
      <c r="D362" s="467">
        <v>1000</v>
      </c>
      <c r="E362" s="475"/>
      <c r="F362" s="424"/>
      <c r="G362" s="426">
        <f>E362*F362</f>
        <v>0</v>
      </c>
      <c r="H362" s="476">
        <v>0</v>
      </c>
      <c r="I362" s="483">
        <v>0</v>
      </c>
      <c r="J362" s="465">
        <v>0</v>
      </c>
      <c r="K362" s="465">
        <v>0</v>
      </c>
      <c r="L362" s="465">
        <v>0</v>
      </c>
      <c r="M362" s="476">
        <f>G362+H362+I362+J362+K362+L362</f>
        <v>0</v>
      </c>
      <c r="N362" s="478"/>
      <c r="O362" s="478">
        <f>G362*1.187%</f>
        <v>0</v>
      </c>
      <c r="P362" s="449">
        <v>0</v>
      </c>
      <c r="Q362" s="449">
        <v>0</v>
      </c>
      <c r="R362" s="468">
        <f>G362*1%</f>
        <v>0</v>
      </c>
      <c r="S362" s="449">
        <v>0</v>
      </c>
      <c r="T362" s="449">
        <f>N362+O362+P362+Q362+R362+S362</f>
        <v>0</v>
      </c>
      <c r="U362" s="430">
        <f>M362-T362</f>
        <v>0</v>
      </c>
      <c r="V362" s="476">
        <v>0</v>
      </c>
      <c r="W362" s="476">
        <f>U362-V362</f>
        <v>0</v>
      </c>
      <c r="X362" s="447"/>
    </row>
    <row r="363" spans="1:24" ht="65.25" hidden="1" customHeight="1" x14ac:dyDescent="0.5">
      <c r="A363" s="198"/>
      <c r="B363" s="501"/>
      <c r="C363" s="421"/>
      <c r="D363" s="421"/>
      <c r="E363" s="423"/>
      <c r="F363" s="425"/>
      <c r="G363" s="427"/>
      <c r="H363" s="431"/>
      <c r="I363" s="466"/>
      <c r="J363" s="466"/>
      <c r="K363" s="466"/>
      <c r="L363" s="466"/>
      <c r="M363" s="431"/>
      <c r="N363" s="450"/>
      <c r="O363" s="450"/>
      <c r="P363" s="450"/>
      <c r="Q363" s="450"/>
      <c r="R363" s="469"/>
      <c r="S363" s="450"/>
      <c r="T363" s="450"/>
      <c r="U363" s="431"/>
      <c r="V363" s="431"/>
      <c r="W363" s="431"/>
      <c r="X363" s="470"/>
    </row>
    <row r="364" spans="1:24" ht="65.25" hidden="1" customHeight="1" x14ac:dyDescent="0.5">
      <c r="A364" s="62" t="s">
        <v>254</v>
      </c>
      <c r="B364" s="493"/>
      <c r="C364" s="467">
        <v>1100</v>
      </c>
      <c r="D364" s="467">
        <v>1000</v>
      </c>
      <c r="E364" s="475"/>
      <c r="F364" s="424"/>
      <c r="G364" s="426">
        <f>E364*F364</f>
        <v>0</v>
      </c>
      <c r="H364" s="476">
        <v>0</v>
      </c>
      <c r="I364" s="483">
        <v>0</v>
      </c>
      <c r="J364" s="465">
        <v>0</v>
      </c>
      <c r="K364" s="465">
        <v>0</v>
      </c>
      <c r="L364" s="465">
        <v>0</v>
      </c>
      <c r="M364" s="476">
        <f>G364+H364+I364+J364+K364+L364</f>
        <v>0</v>
      </c>
      <c r="N364" s="478"/>
      <c r="O364" s="478">
        <f>G364*1.187%</f>
        <v>0</v>
      </c>
      <c r="P364" s="449">
        <v>0</v>
      </c>
      <c r="Q364" s="449">
        <v>0</v>
      </c>
      <c r="R364" s="468">
        <f>G364*1%</f>
        <v>0</v>
      </c>
      <c r="S364" s="449">
        <v>0</v>
      </c>
      <c r="T364" s="449">
        <f>N364+O364+P364+Q364+R364+S364</f>
        <v>0</v>
      </c>
      <c r="U364" s="430">
        <f>M364-T364</f>
        <v>0</v>
      </c>
      <c r="V364" s="476">
        <v>0</v>
      </c>
      <c r="W364" s="476">
        <f>U364-V364</f>
        <v>0</v>
      </c>
      <c r="X364" s="447"/>
    </row>
    <row r="365" spans="1:24" ht="65.25" hidden="1" customHeight="1" x14ac:dyDescent="0.5">
      <c r="A365" s="186"/>
      <c r="B365" s="501"/>
      <c r="C365" s="421"/>
      <c r="D365" s="421"/>
      <c r="E365" s="423"/>
      <c r="F365" s="425"/>
      <c r="G365" s="427"/>
      <c r="H365" s="431"/>
      <c r="I365" s="466"/>
      <c r="J365" s="466"/>
      <c r="K365" s="466"/>
      <c r="L365" s="466"/>
      <c r="M365" s="431"/>
      <c r="N365" s="450"/>
      <c r="O365" s="450"/>
      <c r="P365" s="450"/>
      <c r="Q365" s="450"/>
      <c r="R365" s="469"/>
      <c r="S365" s="450"/>
      <c r="T365" s="450"/>
      <c r="U365" s="431"/>
      <c r="V365" s="431"/>
      <c r="W365" s="431"/>
      <c r="X365" s="470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20822.049899999998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69.839999999999989</v>
      </c>
      <c r="M366" s="169">
        <f t="shared" si="31"/>
        <v>20891.889900000002</v>
      </c>
      <c r="N366" s="170">
        <f>SUM(N348:N365)</f>
        <v>856.61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115.7115</v>
      </c>
      <c r="S366" s="170">
        <f t="shared" si="31"/>
        <v>0</v>
      </c>
      <c r="T366" s="170">
        <f t="shared" si="31"/>
        <v>1052.1155613124997</v>
      </c>
      <c r="U366" s="169">
        <f t="shared" si="31"/>
        <v>19839.774338687501</v>
      </c>
      <c r="V366" s="169">
        <f t="shared" si="31"/>
        <v>173.05</v>
      </c>
      <c r="W366" s="169">
        <f t="shared" si="31"/>
        <v>19666.724338687498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420"/>
      <c r="C368" s="467">
        <v>1100</v>
      </c>
      <c r="D368" s="467">
        <v>1000</v>
      </c>
      <c r="E368" s="422">
        <v>199.8</v>
      </c>
      <c r="F368" s="424">
        <v>15</v>
      </c>
      <c r="G368" s="426">
        <f>E368*F368</f>
        <v>2997</v>
      </c>
      <c r="H368" s="430">
        <v>0</v>
      </c>
      <c r="I368" s="473">
        <v>0</v>
      </c>
      <c r="J368" s="465">
        <v>0</v>
      </c>
      <c r="K368" s="465">
        <v>0</v>
      </c>
      <c r="L368" s="465">
        <v>0</v>
      </c>
      <c r="M368" s="430">
        <f>G368+H368+I368+J368+K368+L368</f>
        <v>2997</v>
      </c>
      <c r="N368" s="449">
        <v>76.61</v>
      </c>
      <c r="O368" s="449">
        <f>G368*1.1875%</f>
        <v>35.589374999999997</v>
      </c>
      <c r="P368" s="449"/>
      <c r="Q368" s="449">
        <v>0</v>
      </c>
      <c r="R368" s="468">
        <f>G368*1%</f>
        <v>29.97</v>
      </c>
      <c r="S368" s="449">
        <v>0</v>
      </c>
      <c r="T368" s="449">
        <f>N368+O368+P368+Q368+R368+S368</f>
        <v>142.169375</v>
      </c>
      <c r="U368" s="430">
        <f>M368-T368</f>
        <v>2854.8306250000001</v>
      </c>
      <c r="V368" s="457">
        <v>0</v>
      </c>
      <c r="W368" s="430">
        <f>U368-V368</f>
        <v>2854.8306250000001</v>
      </c>
      <c r="X368" s="470"/>
    </row>
    <row r="369" spans="1:24" ht="65.25" customHeight="1" x14ac:dyDescent="0.5">
      <c r="A369" s="88" t="s">
        <v>257</v>
      </c>
      <c r="B369" s="421"/>
      <c r="C369" s="467"/>
      <c r="D369" s="467"/>
      <c r="E369" s="423"/>
      <c r="F369" s="489"/>
      <c r="G369" s="491"/>
      <c r="H369" s="431"/>
      <c r="I369" s="474"/>
      <c r="J369" s="466"/>
      <c r="K369" s="466"/>
      <c r="L369" s="466"/>
      <c r="M369" s="431"/>
      <c r="N369" s="450"/>
      <c r="O369" s="450"/>
      <c r="P369" s="450"/>
      <c r="Q369" s="450"/>
      <c r="R369" s="469"/>
      <c r="S369" s="450"/>
      <c r="T369" s="450"/>
      <c r="U369" s="431"/>
      <c r="V369" s="457"/>
      <c r="W369" s="431"/>
      <c r="X369" s="470"/>
    </row>
    <row r="370" spans="1:24" ht="65.25" hidden="1" customHeight="1" x14ac:dyDescent="0.5">
      <c r="A370" s="199" t="s">
        <v>256</v>
      </c>
      <c r="B370" s="467"/>
      <c r="C370" s="420">
        <v>1100</v>
      </c>
      <c r="D370" s="420">
        <v>1000</v>
      </c>
      <c r="E370" s="490"/>
      <c r="F370" s="424"/>
      <c r="G370" s="426">
        <f>E370*F370</f>
        <v>0</v>
      </c>
      <c r="H370" s="430">
        <v>0</v>
      </c>
      <c r="I370" s="465">
        <v>0</v>
      </c>
      <c r="J370" s="465">
        <v>0</v>
      </c>
      <c r="K370" s="465">
        <v>0</v>
      </c>
      <c r="L370" s="465">
        <v>0</v>
      </c>
      <c r="M370" s="430">
        <f>G370+H370+I370+J370+K370+L370</f>
        <v>0</v>
      </c>
      <c r="N370" s="478"/>
      <c r="O370" s="464">
        <v>0</v>
      </c>
      <c r="P370" s="449">
        <v>0</v>
      </c>
      <c r="Q370" s="449">
        <v>0</v>
      </c>
      <c r="R370" s="449">
        <v>0</v>
      </c>
      <c r="S370" s="449">
        <v>0</v>
      </c>
      <c r="T370" s="449">
        <f>N370+O370+P370+Q370+R370+S370</f>
        <v>0</v>
      </c>
      <c r="U370" s="430">
        <f>M370-T370</f>
        <v>0</v>
      </c>
      <c r="V370" s="430">
        <v>0</v>
      </c>
      <c r="W370" s="430">
        <f>U370-V370</f>
        <v>0</v>
      </c>
      <c r="X370" s="447"/>
    </row>
    <row r="371" spans="1:24" ht="65.25" hidden="1" customHeight="1" x14ac:dyDescent="0.5">
      <c r="A371" s="63"/>
      <c r="B371" s="467"/>
      <c r="C371" s="421"/>
      <c r="D371" s="421"/>
      <c r="E371" s="454"/>
      <c r="F371" s="489"/>
      <c r="G371" s="491"/>
      <c r="H371" s="431"/>
      <c r="I371" s="466"/>
      <c r="J371" s="466"/>
      <c r="K371" s="466"/>
      <c r="L371" s="466"/>
      <c r="M371" s="431"/>
      <c r="N371" s="450"/>
      <c r="O371" s="464"/>
      <c r="P371" s="450"/>
      <c r="Q371" s="450"/>
      <c r="R371" s="450"/>
      <c r="S371" s="450"/>
      <c r="T371" s="450"/>
      <c r="U371" s="431"/>
      <c r="V371" s="431"/>
      <c r="W371" s="431"/>
      <c r="X371" s="448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432" t="s">
        <v>0</v>
      </c>
      <c r="B373" s="434" t="s">
        <v>1</v>
      </c>
      <c r="C373" s="437" t="s">
        <v>2</v>
      </c>
      <c r="D373" s="438"/>
      <c r="E373" s="438"/>
      <c r="F373" s="438"/>
      <c r="G373" s="438"/>
      <c r="H373" s="438"/>
      <c r="I373" s="438"/>
      <c r="J373" s="438"/>
      <c r="K373" s="438"/>
      <c r="L373" s="438"/>
      <c r="M373" s="439"/>
      <c r="N373" s="437" t="s">
        <v>3</v>
      </c>
      <c r="O373" s="438"/>
      <c r="P373" s="438"/>
      <c r="Q373" s="438"/>
      <c r="R373" s="438"/>
      <c r="S373" s="438"/>
      <c r="T373" s="439"/>
      <c r="U373" s="1"/>
      <c r="V373" s="2"/>
      <c r="W373" s="3"/>
      <c r="X373" s="440" t="s">
        <v>4</v>
      </c>
    </row>
    <row r="374" spans="1:24" ht="65.25" customHeight="1" x14ac:dyDescent="0.45">
      <c r="A374" s="433"/>
      <c r="B374" s="435"/>
      <c r="C374" s="441" t="s">
        <v>5</v>
      </c>
      <c r="D374" s="441" t="s">
        <v>6</v>
      </c>
      <c r="E374" s="5" t="s">
        <v>7</v>
      </c>
      <c r="F374" s="6" t="s">
        <v>8</v>
      </c>
      <c r="G374" s="443" t="s">
        <v>9</v>
      </c>
      <c r="H374" s="445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34" t="s">
        <v>15</v>
      </c>
      <c r="N374" s="9" t="s">
        <v>16</v>
      </c>
      <c r="O374" s="416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418" t="s">
        <v>15</v>
      </c>
      <c r="U374" s="11" t="s">
        <v>15</v>
      </c>
      <c r="V374" s="12" t="s">
        <v>23</v>
      </c>
      <c r="W374" s="11" t="s">
        <v>24</v>
      </c>
      <c r="X374" s="440"/>
    </row>
    <row r="375" spans="1:24" ht="65.25" customHeight="1" thickBot="1" x14ac:dyDescent="0.5">
      <c r="A375" s="13" t="s">
        <v>25</v>
      </c>
      <c r="B375" s="436"/>
      <c r="C375" s="442"/>
      <c r="D375" s="442"/>
      <c r="E375" s="14" t="s">
        <v>26</v>
      </c>
      <c r="F375" s="15" t="s">
        <v>27</v>
      </c>
      <c r="G375" s="444"/>
      <c r="H375" s="446"/>
      <c r="I375" s="16" t="s">
        <v>28</v>
      </c>
      <c r="J375" s="17" t="s">
        <v>29</v>
      </c>
      <c r="K375" s="18" t="s">
        <v>30</v>
      </c>
      <c r="L375" s="16" t="s">
        <v>31</v>
      </c>
      <c r="M375" s="436"/>
      <c r="N375" s="19">
        <v>1</v>
      </c>
      <c r="O375" s="417"/>
      <c r="P375" s="20" t="s">
        <v>12</v>
      </c>
      <c r="Q375" s="21" t="s">
        <v>32</v>
      </c>
      <c r="R375" s="21" t="s">
        <v>33</v>
      </c>
      <c r="S375" s="21" t="s">
        <v>34</v>
      </c>
      <c r="T375" s="419"/>
      <c r="U375" s="22" t="s">
        <v>35</v>
      </c>
      <c r="V375" s="23" t="s">
        <v>36</v>
      </c>
      <c r="W375" s="22" t="s">
        <v>37</v>
      </c>
      <c r="X375" s="440"/>
    </row>
    <row r="376" spans="1:24" ht="65.25" customHeight="1" x14ac:dyDescent="0.45">
      <c r="A376" s="200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420"/>
      <c r="C377" s="420">
        <v>1100</v>
      </c>
      <c r="D377" s="420">
        <v>1000</v>
      </c>
      <c r="E377" s="422">
        <v>230.58</v>
      </c>
      <c r="F377" s="424">
        <v>15</v>
      </c>
      <c r="G377" s="426">
        <f>E377*F377</f>
        <v>3458.7000000000003</v>
      </c>
      <c r="H377" s="430">
        <v>0</v>
      </c>
      <c r="I377" s="430">
        <v>0</v>
      </c>
      <c r="J377" s="430">
        <v>0</v>
      </c>
      <c r="K377" s="430">
        <v>0</v>
      </c>
      <c r="L377" s="430">
        <v>0</v>
      </c>
      <c r="M377" s="430">
        <f>G377+H377+I377+J377+K377+L377</f>
        <v>3458.7000000000003</v>
      </c>
      <c r="N377" s="449">
        <v>147.12</v>
      </c>
      <c r="O377" s="449">
        <f t="shared" ref="O377:O383" si="33">G377*1.1875%</f>
        <v>41.072062500000001</v>
      </c>
      <c r="P377" s="449">
        <v>0</v>
      </c>
      <c r="Q377" s="449">
        <v>0</v>
      </c>
      <c r="R377" s="468">
        <f>G377*1%</f>
        <v>34.587000000000003</v>
      </c>
      <c r="S377" s="449">
        <v>0</v>
      </c>
      <c r="T377" s="449">
        <f>N377+O377+P377+Q377+R377+S377</f>
        <v>222.77906250000001</v>
      </c>
      <c r="U377" s="430">
        <f>M377-T377</f>
        <v>3235.9209375</v>
      </c>
      <c r="V377" s="430"/>
      <c r="W377" s="430">
        <f>U377-V377</f>
        <v>3235.9209375</v>
      </c>
      <c r="X377" s="447"/>
    </row>
    <row r="378" spans="1:24" ht="65.25" customHeight="1" x14ac:dyDescent="0.5">
      <c r="A378" s="106" t="s">
        <v>260</v>
      </c>
      <c r="B378" s="421"/>
      <c r="C378" s="421"/>
      <c r="D378" s="421"/>
      <c r="E378" s="423"/>
      <c r="F378" s="425"/>
      <c r="G378" s="427"/>
      <c r="H378" s="431"/>
      <c r="I378" s="431"/>
      <c r="J378" s="431"/>
      <c r="K378" s="431"/>
      <c r="L378" s="431"/>
      <c r="M378" s="431"/>
      <c r="N378" s="450"/>
      <c r="O378" s="450"/>
      <c r="P378" s="450"/>
      <c r="Q378" s="450"/>
      <c r="R378" s="469"/>
      <c r="S378" s="450"/>
      <c r="T378" s="450"/>
      <c r="U378" s="431"/>
      <c r="V378" s="431"/>
      <c r="W378" s="431"/>
      <c r="X378" s="448"/>
    </row>
    <row r="379" spans="1:24" ht="65.25" customHeight="1" x14ac:dyDescent="0.5">
      <c r="A379" s="119" t="s">
        <v>259</v>
      </c>
      <c r="B379" s="467"/>
      <c r="C379" s="467">
        <v>1100</v>
      </c>
      <c r="D379" s="467">
        <v>1000</v>
      </c>
      <c r="E379" s="422">
        <v>230.58</v>
      </c>
      <c r="F379" s="424">
        <v>15</v>
      </c>
      <c r="G379" s="426">
        <f>E379*F379</f>
        <v>3458.7000000000003</v>
      </c>
      <c r="H379" s="430">
        <v>0</v>
      </c>
      <c r="I379" s="430">
        <v>0</v>
      </c>
      <c r="J379" s="430">
        <v>0</v>
      </c>
      <c r="K379" s="430">
        <v>0</v>
      </c>
      <c r="L379" s="430">
        <v>0</v>
      </c>
      <c r="M379" s="430">
        <f>G379+H379+I379+J379+K379+L379</f>
        <v>3458.7000000000003</v>
      </c>
      <c r="N379" s="449">
        <v>147.12</v>
      </c>
      <c r="O379" s="449">
        <f t="shared" si="33"/>
        <v>41.072062500000001</v>
      </c>
      <c r="P379" s="449"/>
      <c r="Q379" s="449">
        <v>0</v>
      </c>
      <c r="R379" s="468">
        <f>G379*1%</f>
        <v>34.587000000000003</v>
      </c>
      <c r="S379" s="449">
        <v>0</v>
      </c>
      <c r="T379" s="449">
        <f>N379+O379+P379+Q379+R379+S379</f>
        <v>222.77906250000001</v>
      </c>
      <c r="U379" s="430">
        <f>M379-T379</f>
        <v>3235.9209375</v>
      </c>
      <c r="V379" s="430">
        <v>0</v>
      </c>
      <c r="W379" s="430">
        <f>U379-V379</f>
        <v>3235.9209375</v>
      </c>
      <c r="X379" s="470" t="s">
        <v>179</v>
      </c>
    </row>
    <row r="380" spans="1:24" ht="65.25" customHeight="1" x14ac:dyDescent="0.5">
      <c r="A380" s="110" t="s">
        <v>261</v>
      </c>
      <c r="B380" s="421"/>
      <c r="C380" s="421"/>
      <c r="D380" s="421"/>
      <c r="E380" s="423"/>
      <c r="F380" s="425"/>
      <c r="G380" s="427"/>
      <c r="H380" s="431"/>
      <c r="I380" s="431"/>
      <c r="J380" s="431"/>
      <c r="K380" s="431"/>
      <c r="L380" s="431"/>
      <c r="M380" s="431"/>
      <c r="N380" s="450"/>
      <c r="O380" s="450"/>
      <c r="P380" s="450"/>
      <c r="Q380" s="450"/>
      <c r="R380" s="469"/>
      <c r="S380" s="450"/>
      <c r="T380" s="450"/>
      <c r="U380" s="431"/>
      <c r="V380" s="431"/>
      <c r="W380" s="431"/>
      <c r="X380" s="448"/>
    </row>
    <row r="381" spans="1:24" ht="65.25" customHeight="1" x14ac:dyDescent="0.5">
      <c r="A381" s="119" t="s">
        <v>262</v>
      </c>
      <c r="B381" s="467"/>
      <c r="C381" s="467">
        <v>1100</v>
      </c>
      <c r="D381" s="467">
        <v>1000</v>
      </c>
      <c r="E381" s="422">
        <v>250.05</v>
      </c>
      <c r="F381" s="424">
        <v>15</v>
      </c>
      <c r="G381" s="426">
        <f>E381*F381</f>
        <v>3750.75</v>
      </c>
      <c r="H381" s="430">
        <v>0</v>
      </c>
      <c r="I381" s="430">
        <v>0</v>
      </c>
      <c r="J381" s="430">
        <v>0</v>
      </c>
      <c r="K381" s="430">
        <v>0</v>
      </c>
      <c r="L381" s="430">
        <v>0</v>
      </c>
      <c r="M381" s="430">
        <f>G381+H381+I381+J381+K381+L381</f>
        <v>3750.75</v>
      </c>
      <c r="N381" s="449">
        <v>309.20999999999998</v>
      </c>
      <c r="O381" s="449">
        <f t="shared" si="33"/>
        <v>44.540156250000003</v>
      </c>
      <c r="P381" s="449">
        <v>0</v>
      </c>
      <c r="Q381" s="449">
        <v>0</v>
      </c>
      <c r="R381" s="468">
        <f>G381*1%</f>
        <v>37.5075</v>
      </c>
      <c r="S381" s="449">
        <v>0</v>
      </c>
      <c r="T381" s="449">
        <f>N381+O381+P381+Q381+R381+S381</f>
        <v>391.25765624999997</v>
      </c>
      <c r="U381" s="430">
        <f>M381-T381</f>
        <v>3359.4923437500001</v>
      </c>
      <c r="V381" s="430">
        <v>0</v>
      </c>
      <c r="W381" s="430">
        <f>U381-V381</f>
        <v>3359.4923437500001</v>
      </c>
      <c r="X381" s="470" t="s">
        <v>179</v>
      </c>
    </row>
    <row r="382" spans="1:24" ht="65.25" customHeight="1" x14ac:dyDescent="0.5">
      <c r="A382" s="110" t="s">
        <v>263</v>
      </c>
      <c r="B382" s="421"/>
      <c r="C382" s="421"/>
      <c r="D382" s="421"/>
      <c r="E382" s="423"/>
      <c r="F382" s="425"/>
      <c r="G382" s="427"/>
      <c r="H382" s="431"/>
      <c r="I382" s="431"/>
      <c r="J382" s="431"/>
      <c r="K382" s="431"/>
      <c r="L382" s="431"/>
      <c r="M382" s="431"/>
      <c r="N382" s="450"/>
      <c r="O382" s="450"/>
      <c r="P382" s="450"/>
      <c r="Q382" s="450"/>
      <c r="R382" s="469"/>
      <c r="S382" s="450"/>
      <c r="T382" s="450"/>
      <c r="U382" s="431"/>
      <c r="V382" s="431"/>
      <c r="W382" s="431"/>
      <c r="X382" s="448"/>
    </row>
    <row r="383" spans="1:24" ht="65.25" customHeight="1" x14ac:dyDescent="0.5">
      <c r="A383" s="119" t="s">
        <v>264</v>
      </c>
      <c r="B383" s="420"/>
      <c r="C383" s="420">
        <v>1100</v>
      </c>
      <c r="D383" s="420">
        <v>1000</v>
      </c>
      <c r="E383" s="422">
        <v>193.94</v>
      </c>
      <c r="F383" s="424">
        <v>15</v>
      </c>
      <c r="G383" s="426">
        <f>E383*F383</f>
        <v>2909.1</v>
      </c>
      <c r="H383" s="430">
        <v>0</v>
      </c>
      <c r="I383" s="473">
        <v>0</v>
      </c>
      <c r="J383" s="430">
        <v>0</v>
      </c>
      <c r="K383" s="465">
        <v>0</v>
      </c>
      <c r="L383" s="465">
        <v>0</v>
      </c>
      <c r="M383" s="430">
        <f>G383+H383+I383+J383+K383+L383</f>
        <v>2909.1</v>
      </c>
      <c r="N383" s="449">
        <v>67.05</v>
      </c>
      <c r="O383" s="449">
        <f t="shared" si="33"/>
        <v>34.545562500000003</v>
      </c>
      <c r="P383" s="449">
        <v>0</v>
      </c>
      <c r="Q383" s="449">
        <v>0</v>
      </c>
      <c r="R383" s="468">
        <f>G383*1%</f>
        <v>29.091000000000001</v>
      </c>
      <c r="S383" s="449">
        <f>H383*1%</f>
        <v>0</v>
      </c>
      <c r="T383" s="449">
        <f>N383+O383+P383+Q383+R383+S383</f>
        <v>130.68656250000001</v>
      </c>
      <c r="U383" s="430">
        <f>M383-T383</f>
        <v>2778.4134374999999</v>
      </c>
      <c r="V383" s="457">
        <v>0</v>
      </c>
      <c r="W383" s="430">
        <f>U383-V383</f>
        <v>2778.4134374999999</v>
      </c>
      <c r="X383" s="447"/>
    </row>
    <row r="384" spans="1:24" ht="65.25" customHeight="1" thickBot="1" x14ac:dyDescent="0.55000000000000004">
      <c r="A384" s="45" t="s">
        <v>265</v>
      </c>
      <c r="B384" s="421"/>
      <c r="C384" s="488"/>
      <c r="D384" s="488"/>
      <c r="E384" s="423"/>
      <c r="F384" s="425"/>
      <c r="G384" s="427"/>
      <c r="H384" s="431"/>
      <c r="I384" s="474"/>
      <c r="J384" s="431"/>
      <c r="K384" s="466"/>
      <c r="L384" s="466"/>
      <c r="M384" s="431"/>
      <c r="N384" s="450"/>
      <c r="O384" s="450"/>
      <c r="P384" s="450"/>
      <c r="Q384" s="450"/>
      <c r="R384" s="469"/>
      <c r="S384" s="450"/>
      <c r="T384" s="450"/>
      <c r="U384" s="431"/>
      <c r="V384" s="457"/>
      <c r="W384" s="431"/>
      <c r="X384" s="448"/>
    </row>
    <row r="385" spans="1:24" ht="65.25" hidden="1" customHeight="1" x14ac:dyDescent="0.5">
      <c r="A385" s="80"/>
      <c r="B385" s="467"/>
      <c r="C385" s="467"/>
      <c r="D385" s="467"/>
      <c r="E385" s="453">
        <v>0</v>
      </c>
      <c r="F385" s="424">
        <v>0</v>
      </c>
      <c r="G385" s="426">
        <f>E385*F385</f>
        <v>0</v>
      </c>
      <c r="H385" s="430">
        <v>0</v>
      </c>
      <c r="I385" s="430">
        <v>0</v>
      </c>
      <c r="J385" s="430">
        <v>0</v>
      </c>
      <c r="K385" s="430">
        <v>0</v>
      </c>
      <c r="L385" s="430">
        <v>0</v>
      </c>
      <c r="M385" s="430">
        <f>G385+H385+I385+J385+K385+L385</f>
        <v>0</v>
      </c>
      <c r="N385" s="449">
        <v>0</v>
      </c>
      <c r="O385" s="449">
        <v>0</v>
      </c>
      <c r="P385" s="449">
        <v>0</v>
      </c>
      <c r="Q385" s="449">
        <v>0</v>
      </c>
      <c r="R385" s="449">
        <v>0</v>
      </c>
      <c r="S385" s="449">
        <v>0</v>
      </c>
      <c r="T385" s="449">
        <f>N385+O385+P385+Q385+R385+S385</f>
        <v>0</v>
      </c>
      <c r="U385" s="430">
        <f>M385-T385</f>
        <v>0</v>
      </c>
      <c r="V385" s="430">
        <v>0</v>
      </c>
      <c r="W385" s="430">
        <f>U385-V385</f>
        <v>0</v>
      </c>
      <c r="X385" s="470" t="s">
        <v>179</v>
      </c>
    </row>
    <row r="386" spans="1:24" ht="65.25" hidden="1" customHeight="1" x14ac:dyDescent="0.5">
      <c r="A386" s="122"/>
      <c r="B386" s="421"/>
      <c r="C386" s="421"/>
      <c r="D386" s="421"/>
      <c r="E386" s="454"/>
      <c r="F386" s="425"/>
      <c r="G386" s="427"/>
      <c r="H386" s="431"/>
      <c r="I386" s="431"/>
      <c r="J386" s="431"/>
      <c r="K386" s="431"/>
      <c r="L386" s="431"/>
      <c r="M386" s="431"/>
      <c r="N386" s="450"/>
      <c r="O386" s="450"/>
      <c r="P386" s="450"/>
      <c r="Q386" s="450"/>
      <c r="R386" s="450"/>
      <c r="S386" s="450"/>
      <c r="T386" s="450"/>
      <c r="U386" s="431"/>
      <c r="V386" s="431"/>
      <c r="W386" s="431"/>
      <c r="X386" s="448"/>
    </row>
    <row r="387" spans="1:24" ht="65.25" customHeight="1" x14ac:dyDescent="0.5">
      <c r="A387" s="189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135.77250000000001</v>
      </c>
      <c r="S387" s="127">
        <f t="shared" si="34"/>
        <v>0</v>
      </c>
      <c r="T387" s="127">
        <f t="shared" si="34"/>
        <v>967.50234375000002</v>
      </c>
      <c r="U387" s="126">
        <f t="shared" si="34"/>
        <v>12609.74765625</v>
      </c>
      <c r="V387" s="126">
        <f t="shared" si="34"/>
        <v>0</v>
      </c>
      <c r="W387" s="126">
        <f t="shared" si="34"/>
        <v>12609.74765625</v>
      </c>
      <c r="X387" s="4"/>
    </row>
    <row r="388" spans="1:24" ht="65.25" customHeight="1" thickBot="1" x14ac:dyDescent="0.5">
      <c r="A388" s="189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62224.4499</v>
      </c>
      <c r="H389" s="140">
        <f t="shared" ref="H389:W389" si="35">H387+H372+H366+H346+H339</f>
        <v>0</v>
      </c>
      <c r="I389" s="140">
        <f t="shared" si="35"/>
        <v>451</v>
      </c>
      <c r="J389" s="140">
        <f t="shared" si="35"/>
        <v>0</v>
      </c>
      <c r="K389" s="140">
        <f t="shared" si="35"/>
        <v>0</v>
      </c>
      <c r="L389" s="140">
        <f>L387+L372+L366+L346+L339</f>
        <v>69.839999999999989</v>
      </c>
      <c r="M389" s="140">
        <f t="shared" si="35"/>
        <v>62745.289900000003</v>
      </c>
      <c r="N389" s="141">
        <f t="shared" si="35"/>
        <v>4143.68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375.26249999999999</v>
      </c>
      <c r="S389" s="141">
        <f t="shared" si="35"/>
        <v>0</v>
      </c>
      <c r="T389" s="141">
        <f>T387+T372+T366+T346+T339</f>
        <v>4906.9533738125001</v>
      </c>
      <c r="U389" s="140">
        <f>U387+U372+U366+U346+U339</f>
        <v>57838.336526187508</v>
      </c>
      <c r="V389" s="140">
        <f t="shared" si="35"/>
        <v>1134.48</v>
      </c>
      <c r="W389" s="140">
        <f t="shared" si="35"/>
        <v>56703.856526187505</v>
      </c>
      <c r="X389" s="190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1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432" t="s">
        <v>0</v>
      </c>
      <c r="B394" s="434" t="s">
        <v>1</v>
      </c>
      <c r="C394" s="437" t="s">
        <v>2</v>
      </c>
      <c r="D394" s="438"/>
      <c r="E394" s="438"/>
      <c r="F394" s="438"/>
      <c r="G394" s="438"/>
      <c r="H394" s="438"/>
      <c r="I394" s="438"/>
      <c r="J394" s="438"/>
      <c r="K394" s="438"/>
      <c r="L394" s="438"/>
      <c r="M394" s="439"/>
      <c r="N394" s="437" t="s">
        <v>3</v>
      </c>
      <c r="O394" s="438"/>
      <c r="P394" s="438"/>
      <c r="Q394" s="438"/>
      <c r="R394" s="438"/>
      <c r="S394" s="438"/>
      <c r="T394" s="439"/>
      <c r="U394" s="1"/>
      <c r="V394" s="2"/>
      <c r="W394" s="3"/>
      <c r="X394" s="440" t="s">
        <v>4</v>
      </c>
    </row>
    <row r="395" spans="1:24" ht="65.25" customHeight="1" x14ac:dyDescent="0.45">
      <c r="A395" s="433"/>
      <c r="B395" s="435"/>
      <c r="C395" s="441" t="s">
        <v>5</v>
      </c>
      <c r="D395" s="441" t="s">
        <v>6</v>
      </c>
      <c r="E395" s="5" t="s">
        <v>7</v>
      </c>
      <c r="F395" s="6" t="s">
        <v>8</v>
      </c>
      <c r="G395" s="443" t="s">
        <v>9</v>
      </c>
      <c r="H395" s="445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34" t="s">
        <v>15</v>
      </c>
      <c r="N395" s="9" t="s">
        <v>16</v>
      </c>
      <c r="O395" s="416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418" t="s">
        <v>15</v>
      </c>
      <c r="U395" s="11" t="s">
        <v>15</v>
      </c>
      <c r="V395" s="12" t="s">
        <v>23</v>
      </c>
      <c r="W395" s="11" t="s">
        <v>24</v>
      </c>
      <c r="X395" s="440"/>
    </row>
    <row r="396" spans="1:24" ht="65.25" customHeight="1" thickBot="1" x14ac:dyDescent="0.5">
      <c r="A396" s="13" t="s">
        <v>25</v>
      </c>
      <c r="B396" s="436"/>
      <c r="C396" s="442"/>
      <c r="D396" s="442"/>
      <c r="E396" s="14" t="s">
        <v>26</v>
      </c>
      <c r="F396" s="15" t="s">
        <v>27</v>
      </c>
      <c r="G396" s="444"/>
      <c r="H396" s="446"/>
      <c r="I396" s="16" t="s">
        <v>28</v>
      </c>
      <c r="J396" s="17" t="s">
        <v>29</v>
      </c>
      <c r="K396" s="18" t="s">
        <v>30</v>
      </c>
      <c r="L396" s="16" t="s">
        <v>31</v>
      </c>
      <c r="M396" s="436"/>
      <c r="N396" s="19">
        <v>1</v>
      </c>
      <c r="O396" s="417"/>
      <c r="P396" s="20" t="s">
        <v>12</v>
      </c>
      <c r="Q396" s="21" t="s">
        <v>32</v>
      </c>
      <c r="R396" s="21" t="s">
        <v>33</v>
      </c>
      <c r="S396" s="21" t="s">
        <v>34</v>
      </c>
      <c r="T396" s="419"/>
      <c r="U396" s="22" t="s">
        <v>35</v>
      </c>
      <c r="V396" s="23" t="s">
        <v>36</v>
      </c>
      <c r="W396" s="22" t="s">
        <v>37</v>
      </c>
      <c r="X396" s="440"/>
    </row>
    <row r="397" spans="1:24" ht="130.5" customHeight="1" x14ac:dyDescent="0.45">
      <c r="A397" s="202" t="s">
        <v>266</v>
      </c>
      <c r="B397" s="203"/>
      <c r="C397" s="204"/>
      <c r="D397" s="204"/>
      <c r="E397" s="204"/>
      <c r="F397" s="205"/>
      <c r="G397" s="204"/>
      <c r="H397" s="206"/>
      <c r="I397" s="204"/>
      <c r="J397" s="204"/>
      <c r="K397" s="204"/>
      <c r="L397" s="204"/>
      <c r="M397" s="203"/>
      <c r="N397" s="207"/>
      <c r="O397" s="207"/>
      <c r="P397" s="207"/>
      <c r="Q397" s="207"/>
      <c r="R397" s="207"/>
      <c r="S397" s="207"/>
      <c r="T397" s="207"/>
      <c r="U397" s="207"/>
      <c r="V397" s="207"/>
      <c r="W397" s="208"/>
      <c r="X397" s="203"/>
    </row>
    <row r="398" spans="1:24" ht="65.25" customHeight="1" x14ac:dyDescent="0.5">
      <c r="A398" s="180" t="s">
        <v>267</v>
      </c>
      <c r="B398" s="501"/>
      <c r="C398" s="501">
        <v>1100</v>
      </c>
      <c r="D398" s="501">
        <v>1000</v>
      </c>
      <c r="E398" s="475">
        <v>406.75</v>
      </c>
      <c r="F398" s="481">
        <v>15</v>
      </c>
      <c r="G398" s="453">
        <f>E398*F398</f>
        <v>6101.25</v>
      </c>
      <c r="H398" s="476">
        <v>0</v>
      </c>
      <c r="I398" s="483">
        <v>0</v>
      </c>
      <c r="J398" s="465">
        <v>0</v>
      </c>
      <c r="K398" s="465">
        <v>0</v>
      </c>
      <c r="L398" s="465">
        <v>0</v>
      </c>
      <c r="M398" s="476">
        <f>G398+H398+I398+J398+K398+L398</f>
        <v>6101.25</v>
      </c>
      <c r="N398" s="478">
        <v>756.04</v>
      </c>
      <c r="O398" s="478"/>
      <c r="P398" s="449">
        <v>0</v>
      </c>
      <c r="Q398" s="449">
        <v>0</v>
      </c>
      <c r="R398" s="449">
        <v>0</v>
      </c>
      <c r="S398" s="449">
        <v>0</v>
      </c>
      <c r="T398" s="449">
        <f>N398+O398+P398+Q398+R398+S398</f>
        <v>756.04</v>
      </c>
      <c r="U398" s="430">
        <f>M398-T398</f>
        <v>5345.21</v>
      </c>
      <c r="V398" s="430">
        <v>244.05</v>
      </c>
      <c r="W398" s="476">
        <f>U398-V398</f>
        <v>5101.16</v>
      </c>
      <c r="X398" s="470"/>
    </row>
    <row r="399" spans="1:24" ht="65.25" customHeight="1" x14ac:dyDescent="0.5">
      <c r="A399" s="130" t="s">
        <v>268</v>
      </c>
      <c r="B399" s="494"/>
      <c r="C399" s="494"/>
      <c r="D399" s="494"/>
      <c r="E399" s="423"/>
      <c r="F399" s="482"/>
      <c r="G399" s="454"/>
      <c r="H399" s="431"/>
      <c r="I399" s="466"/>
      <c r="J399" s="466"/>
      <c r="K399" s="466"/>
      <c r="L399" s="466"/>
      <c r="M399" s="431"/>
      <c r="N399" s="450"/>
      <c r="O399" s="450"/>
      <c r="P399" s="450"/>
      <c r="Q399" s="450"/>
      <c r="R399" s="450"/>
      <c r="S399" s="450"/>
      <c r="T399" s="450"/>
      <c r="U399" s="431"/>
      <c r="V399" s="431"/>
      <c r="W399" s="431"/>
      <c r="X399" s="448"/>
    </row>
    <row r="400" spans="1:24" ht="65.25" customHeight="1" x14ac:dyDescent="0.5">
      <c r="A400" s="209" t="s">
        <v>269</v>
      </c>
      <c r="B400" s="493"/>
      <c r="C400" s="493">
        <v>1100</v>
      </c>
      <c r="D400" s="493">
        <v>1000</v>
      </c>
      <c r="E400" s="475">
        <v>260.63</v>
      </c>
      <c r="F400" s="481">
        <v>15</v>
      </c>
      <c r="G400" s="453">
        <f>E400*F400</f>
        <v>3909.45</v>
      </c>
      <c r="H400" s="476">
        <v>0</v>
      </c>
      <c r="I400" s="526">
        <v>0</v>
      </c>
      <c r="J400" s="465">
        <v>0</v>
      </c>
      <c r="K400" s="465">
        <v>0</v>
      </c>
      <c r="L400" s="465">
        <v>0</v>
      </c>
      <c r="M400" s="476">
        <f>G400+H400+I400+J400+K400+L400</f>
        <v>3909.45</v>
      </c>
      <c r="N400" s="478">
        <v>334.6</v>
      </c>
      <c r="O400" s="449">
        <f t="shared" ref="O400:O420" si="36">G400*1.1875%</f>
        <v>46.424718749999997</v>
      </c>
      <c r="P400" s="449">
        <v>0</v>
      </c>
      <c r="Q400" s="449">
        <v>0</v>
      </c>
      <c r="R400" s="468">
        <f>G400*1%</f>
        <v>39.094499999999996</v>
      </c>
      <c r="S400" s="449">
        <v>0</v>
      </c>
      <c r="T400" s="449">
        <f>N400+O400+P400+Q400+R400+S400</f>
        <v>420.11921875000002</v>
      </c>
      <c r="U400" s="430">
        <f>M400-T400</f>
        <v>3489.3307812499997</v>
      </c>
      <c r="V400" s="476">
        <v>0</v>
      </c>
      <c r="W400" s="476">
        <f>U400-V400</f>
        <v>3489.3307812499997</v>
      </c>
      <c r="X400" s="447"/>
    </row>
    <row r="401" spans="1:24" ht="65.25" customHeight="1" x14ac:dyDescent="0.5">
      <c r="A401" s="100" t="s">
        <v>270</v>
      </c>
      <c r="B401" s="494"/>
      <c r="C401" s="494"/>
      <c r="D401" s="494"/>
      <c r="E401" s="423"/>
      <c r="F401" s="482"/>
      <c r="G401" s="454"/>
      <c r="H401" s="431"/>
      <c r="I401" s="485"/>
      <c r="J401" s="466"/>
      <c r="K401" s="466"/>
      <c r="L401" s="466"/>
      <c r="M401" s="431"/>
      <c r="N401" s="450"/>
      <c r="O401" s="450"/>
      <c r="P401" s="450"/>
      <c r="Q401" s="450"/>
      <c r="R401" s="469"/>
      <c r="S401" s="450"/>
      <c r="T401" s="450"/>
      <c r="U401" s="431"/>
      <c r="V401" s="431"/>
      <c r="W401" s="431"/>
      <c r="X401" s="448"/>
    </row>
    <row r="402" spans="1:24" ht="65.25" customHeight="1" x14ac:dyDescent="0.5">
      <c r="A402" s="62" t="s">
        <v>271</v>
      </c>
      <c r="B402" s="493"/>
      <c r="C402" s="501">
        <v>1100</v>
      </c>
      <c r="D402" s="501">
        <v>1000</v>
      </c>
      <c r="E402" s="475">
        <v>260.63</v>
      </c>
      <c r="F402" s="481">
        <v>15</v>
      </c>
      <c r="G402" s="453">
        <f>E402*F402</f>
        <v>3909.45</v>
      </c>
      <c r="H402" s="476">
        <v>0</v>
      </c>
      <c r="I402" s="483">
        <v>0</v>
      </c>
      <c r="J402" s="465">
        <v>0</v>
      </c>
      <c r="K402" s="465">
        <v>0</v>
      </c>
      <c r="L402" s="465">
        <v>0</v>
      </c>
      <c r="M402" s="476">
        <f>G402+H402+I402+J402+K402+L402</f>
        <v>3909.45</v>
      </c>
      <c r="N402" s="478">
        <v>334.6</v>
      </c>
      <c r="O402" s="449">
        <f t="shared" si="36"/>
        <v>46.424718749999997</v>
      </c>
      <c r="P402" s="449"/>
      <c r="Q402" s="449">
        <v>0</v>
      </c>
      <c r="R402" s="468">
        <f>G402*1%</f>
        <v>39.094499999999996</v>
      </c>
      <c r="S402" s="449">
        <f>H402*1%</f>
        <v>0</v>
      </c>
      <c r="T402" s="449">
        <f>N402+O402+P402+Q402+R402+S402</f>
        <v>420.11921875000002</v>
      </c>
      <c r="U402" s="430">
        <f>M402-T402</f>
        <v>3489.3307812499997</v>
      </c>
      <c r="V402" s="476">
        <v>0</v>
      </c>
      <c r="W402" s="476">
        <f>U402-V402</f>
        <v>3489.3307812499997</v>
      </c>
      <c r="X402" s="447"/>
    </row>
    <row r="403" spans="1:24" ht="65.25" customHeight="1" x14ac:dyDescent="0.5">
      <c r="A403" s="45" t="s">
        <v>272</v>
      </c>
      <c r="B403" s="494"/>
      <c r="C403" s="494"/>
      <c r="D403" s="494"/>
      <c r="E403" s="423"/>
      <c r="F403" s="482"/>
      <c r="G403" s="454"/>
      <c r="H403" s="431"/>
      <c r="I403" s="466"/>
      <c r="J403" s="466"/>
      <c r="K403" s="466"/>
      <c r="L403" s="466"/>
      <c r="M403" s="431"/>
      <c r="N403" s="450"/>
      <c r="O403" s="450"/>
      <c r="P403" s="450"/>
      <c r="Q403" s="450"/>
      <c r="R403" s="469"/>
      <c r="S403" s="450"/>
      <c r="T403" s="450"/>
      <c r="U403" s="431"/>
      <c r="V403" s="431"/>
      <c r="W403" s="431"/>
      <c r="X403" s="448"/>
    </row>
    <row r="404" spans="1:24" ht="65.25" customHeight="1" x14ac:dyDescent="0.5">
      <c r="A404" s="62" t="s">
        <v>273</v>
      </c>
      <c r="B404" s="493"/>
      <c r="C404" s="493">
        <v>1100</v>
      </c>
      <c r="D404" s="493">
        <v>1000</v>
      </c>
      <c r="E404" s="475">
        <v>199.8</v>
      </c>
      <c r="F404" s="481">
        <v>15</v>
      </c>
      <c r="G404" s="453">
        <f>E404*F404</f>
        <v>2997</v>
      </c>
      <c r="H404" s="476">
        <v>0</v>
      </c>
      <c r="I404" s="483">
        <v>0</v>
      </c>
      <c r="J404" s="465">
        <v>0</v>
      </c>
      <c r="K404" s="465">
        <v>0</v>
      </c>
      <c r="L404" s="465">
        <v>0</v>
      </c>
      <c r="M404" s="476">
        <f>G404+H404+I404+J404+K404+L404</f>
        <v>2997</v>
      </c>
      <c r="N404" s="478">
        <v>76.61</v>
      </c>
      <c r="O404" s="449">
        <f t="shared" si="36"/>
        <v>35.589374999999997</v>
      </c>
      <c r="P404" s="449">
        <v>0</v>
      </c>
      <c r="Q404" s="449">
        <v>0</v>
      </c>
      <c r="R404" s="468">
        <f>G404*1%</f>
        <v>29.97</v>
      </c>
      <c r="S404" s="449">
        <f>H404*1%</f>
        <v>0</v>
      </c>
      <c r="T404" s="449">
        <f>N404+O404+P404+Q404+R404+S404</f>
        <v>142.169375</v>
      </c>
      <c r="U404" s="430">
        <f>M404-T404</f>
        <v>2854.8306250000001</v>
      </c>
      <c r="V404" s="476">
        <v>0</v>
      </c>
      <c r="W404" s="476">
        <f>U404-V404</f>
        <v>2854.8306250000001</v>
      </c>
      <c r="X404" s="447"/>
    </row>
    <row r="405" spans="1:24" ht="65.25" customHeight="1" x14ac:dyDescent="0.5">
      <c r="A405" s="63" t="s">
        <v>274</v>
      </c>
      <c r="B405" s="494"/>
      <c r="C405" s="494"/>
      <c r="D405" s="494"/>
      <c r="E405" s="423"/>
      <c r="F405" s="482"/>
      <c r="G405" s="454"/>
      <c r="H405" s="431"/>
      <c r="I405" s="466"/>
      <c r="J405" s="466"/>
      <c r="K405" s="466"/>
      <c r="L405" s="466"/>
      <c r="M405" s="431"/>
      <c r="N405" s="450"/>
      <c r="O405" s="450"/>
      <c r="P405" s="450"/>
      <c r="Q405" s="450"/>
      <c r="R405" s="469"/>
      <c r="S405" s="450"/>
      <c r="T405" s="450"/>
      <c r="U405" s="431"/>
      <c r="V405" s="431"/>
      <c r="W405" s="431"/>
      <c r="X405" s="448"/>
    </row>
    <row r="406" spans="1:24" ht="65.25" customHeight="1" x14ac:dyDescent="0.5">
      <c r="A406" s="62" t="s">
        <v>273</v>
      </c>
      <c r="B406" s="493"/>
      <c r="C406" s="501">
        <v>1100</v>
      </c>
      <c r="D406" s="501">
        <v>1000</v>
      </c>
      <c r="E406" s="475">
        <v>160.51</v>
      </c>
      <c r="F406" s="481">
        <v>15</v>
      </c>
      <c r="G406" s="453">
        <f>E406*F406</f>
        <v>2407.6499999999996</v>
      </c>
      <c r="H406" s="476">
        <v>0</v>
      </c>
      <c r="I406" s="483">
        <v>0</v>
      </c>
      <c r="J406" s="465">
        <v>0</v>
      </c>
      <c r="K406" s="465">
        <v>0</v>
      </c>
      <c r="L406" s="465">
        <v>2.4300000000000002</v>
      </c>
      <c r="M406" s="476">
        <f>G406+H406+I406+J406+K406+L406</f>
        <v>2410.0799999999995</v>
      </c>
      <c r="N406" s="478">
        <v>0</v>
      </c>
      <c r="O406" s="449">
        <f t="shared" si="36"/>
        <v>28.590843749999998</v>
      </c>
      <c r="P406" s="449">
        <v>0</v>
      </c>
      <c r="Q406" s="449">
        <v>0</v>
      </c>
      <c r="R406" s="468">
        <f>G406*1%</f>
        <v>24.076499999999996</v>
      </c>
      <c r="S406" s="449">
        <f>H406*1%</f>
        <v>0</v>
      </c>
      <c r="T406" s="449">
        <f>N406+O406+P406+Q406+R406+S406</f>
        <v>52.667343749999993</v>
      </c>
      <c r="U406" s="430">
        <f>M406-T406</f>
        <v>2357.4126562499996</v>
      </c>
      <c r="V406" s="476">
        <v>0</v>
      </c>
      <c r="W406" s="476">
        <f>U406-V406</f>
        <v>2357.4126562499996</v>
      </c>
      <c r="X406" s="447"/>
    </row>
    <row r="407" spans="1:24" ht="65.25" customHeight="1" x14ac:dyDescent="0.5">
      <c r="A407" s="63" t="s">
        <v>275</v>
      </c>
      <c r="B407" s="494"/>
      <c r="C407" s="494"/>
      <c r="D407" s="494"/>
      <c r="E407" s="423"/>
      <c r="F407" s="482"/>
      <c r="G407" s="454"/>
      <c r="H407" s="431"/>
      <c r="I407" s="466"/>
      <c r="J407" s="466"/>
      <c r="K407" s="466"/>
      <c r="L407" s="466"/>
      <c r="M407" s="431"/>
      <c r="N407" s="450"/>
      <c r="O407" s="450"/>
      <c r="P407" s="450"/>
      <c r="Q407" s="450"/>
      <c r="R407" s="469"/>
      <c r="S407" s="450"/>
      <c r="T407" s="450"/>
      <c r="U407" s="431"/>
      <c r="V407" s="431"/>
      <c r="W407" s="431"/>
      <c r="X407" s="448"/>
    </row>
    <row r="408" spans="1:24" ht="65.25" customHeight="1" x14ac:dyDescent="0.5">
      <c r="A408" s="62" t="s">
        <v>276</v>
      </c>
      <c r="B408" s="493"/>
      <c r="C408" s="493">
        <v>1100</v>
      </c>
      <c r="D408" s="493">
        <v>1000</v>
      </c>
      <c r="E408" s="475">
        <v>173.77</v>
      </c>
      <c r="F408" s="481">
        <v>15</v>
      </c>
      <c r="G408" s="453">
        <f>E408*F408</f>
        <v>2606.5500000000002</v>
      </c>
      <c r="H408" s="476">
        <v>0</v>
      </c>
      <c r="I408" s="483">
        <v>0</v>
      </c>
      <c r="J408" s="465">
        <v>0</v>
      </c>
      <c r="K408" s="465">
        <v>0</v>
      </c>
      <c r="L408" s="465">
        <v>0</v>
      </c>
      <c r="M408" s="476">
        <f>G408+H408+I408+J408+K408+L408</f>
        <v>2606.5500000000002</v>
      </c>
      <c r="N408" s="478">
        <v>19.21</v>
      </c>
      <c r="O408" s="449">
        <f t="shared" si="36"/>
        <v>30.952781250000001</v>
      </c>
      <c r="P408" s="449">
        <v>0</v>
      </c>
      <c r="Q408" s="449">
        <v>0</v>
      </c>
      <c r="R408" s="468">
        <f>G408*1%</f>
        <v>26.065500000000004</v>
      </c>
      <c r="S408" s="449">
        <f>H408*1%</f>
        <v>0</v>
      </c>
      <c r="T408" s="449">
        <f>N408+O408+P408+Q408+R408+S408</f>
        <v>76.228281250000009</v>
      </c>
      <c r="U408" s="430">
        <f>M408-T408</f>
        <v>2530.3217187500004</v>
      </c>
      <c r="V408" s="476">
        <v>200.01</v>
      </c>
      <c r="W408" s="476">
        <f>U408-V408</f>
        <v>2330.3117187500002</v>
      </c>
      <c r="X408" s="447"/>
    </row>
    <row r="409" spans="1:24" ht="65.25" customHeight="1" x14ac:dyDescent="0.5">
      <c r="A409" s="210" t="s">
        <v>277</v>
      </c>
      <c r="B409" s="501"/>
      <c r="C409" s="494"/>
      <c r="D409" s="494"/>
      <c r="E409" s="423"/>
      <c r="F409" s="482"/>
      <c r="G409" s="454"/>
      <c r="H409" s="431"/>
      <c r="I409" s="466"/>
      <c r="J409" s="466"/>
      <c r="K409" s="466"/>
      <c r="L409" s="466"/>
      <c r="M409" s="431"/>
      <c r="N409" s="450"/>
      <c r="O409" s="450"/>
      <c r="P409" s="450"/>
      <c r="Q409" s="450"/>
      <c r="R409" s="469"/>
      <c r="S409" s="450"/>
      <c r="T409" s="450"/>
      <c r="U409" s="431"/>
      <c r="V409" s="431"/>
      <c r="W409" s="431"/>
      <c r="X409" s="470"/>
    </row>
    <row r="410" spans="1:24" ht="65.25" customHeight="1" x14ac:dyDescent="0.5">
      <c r="A410" s="211" t="s">
        <v>273</v>
      </c>
      <c r="B410" s="493"/>
      <c r="C410" s="501">
        <v>1100</v>
      </c>
      <c r="D410" s="501">
        <v>1000</v>
      </c>
      <c r="E410" s="475">
        <v>203.42</v>
      </c>
      <c r="F410" s="481">
        <v>15</v>
      </c>
      <c r="G410" s="453">
        <f>E410*F410</f>
        <v>3051.2999999999997</v>
      </c>
      <c r="H410" s="476">
        <v>0</v>
      </c>
      <c r="I410" s="483">
        <v>0</v>
      </c>
      <c r="J410" s="465">
        <v>0</v>
      </c>
      <c r="K410" s="465">
        <v>0</v>
      </c>
      <c r="L410" s="465">
        <v>0</v>
      </c>
      <c r="M410" s="476">
        <f>G410+H410+I410+J410+K410+L410</f>
        <v>3051.2999999999997</v>
      </c>
      <c r="N410" s="478">
        <v>82.52</v>
      </c>
      <c r="O410" s="449">
        <f t="shared" si="36"/>
        <v>36.234187499999997</v>
      </c>
      <c r="P410" s="449"/>
      <c r="Q410" s="449">
        <v>0</v>
      </c>
      <c r="R410" s="468">
        <f>G410*1%</f>
        <v>30.512999999999998</v>
      </c>
      <c r="S410" s="449">
        <f>H410*1%</f>
        <v>0</v>
      </c>
      <c r="T410" s="449">
        <f>N410+O410+P410+Q410+R410+S410</f>
        <v>149.26718750000001</v>
      </c>
      <c r="U410" s="430">
        <f>M410-T410</f>
        <v>2902.0328124999996</v>
      </c>
      <c r="V410" s="476">
        <v>0</v>
      </c>
      <c r="W410" s="476">
        <f>U410-V410</f>
        <v>2902.0328124999996</v>
      </c>
      <c r="X410" s="447"/>
    </row>
    <row r="411" spans="1:24" ht="65.25" customHeight="1" x14ac:dyDescent="0.5">
      <c r="A411" s="61" t="s">
        <v>278</v>
      </c>
      <c r="B411" s="501"/>
      <c r="C411" s="494"/>
      <c r="D411" s="494"/>
      <c r="E411" s="423"/>
      <c r="F411" s="482"/>
      <c r="G411" s="454"/>
      <c r="H411" s="431"/>
      <c r="I411" s="466"/>
      <c r="J411" s="466"/>
      <c r="K411" s="466"/>
      <c r="L411" s="466"/>
      <c r="M411" s="431"/>
      <c r="N411" s="450"/>
      <c r="O411" s="450"/>
      <c r="P411" s="450"/>
      <c r="Q411" s="450"/>
      <c r="R411" s="469"/>
      <c r="S411" s="450"/>
      <c r="T411" s="450"/>
      <c r="U411" s="431"/>
      <c r="V411" s="431"/>
      <c r="W411" s="431"/>
      <c r="X411" s="448"/>
    </row>
    <row r="412" spans="1:24" ht="65.25" customHeight="1" x14ac:dyDescent="0.5">
      <c r="A412" s="78" t="s">
        <v>279</v>
      </c>
      <c r="B412" s="420"/>
      <c r="C412" s="455">
        <v>1100</v>
      </c>
      <c r="D412" s="455">
        <v>1000</v>
      </c>
      <c r="E412" s="456">
        <v>202.04</v>
      </c>
      <c r="F412" s="424">
        <v>15</v>
      </c>
      <c r="G412" s="453">
        <f>E412*F412</f>
        <v>3030.6</v>
      </c>
      <c r="H412" s="457">
        <v>0</v>
      </c>
      <c r="I412" s="496">
        <v>0</v>
      </c>
      <c r="J412" s="465">
        <v>0</v>
      </c>
      <c r="K412" s="465">
        <v>0</v>
      </c>
      <c r="L412" s="484">
        <v>0</v>
      </c>
      <c r="M412" s="476">
        <f>G412+H412+I412+J412+K412+L412</f>
        <v>3030.6</v>
      </c>
      <c r="N412" s="464">
        <v>80.27</v>
      </c>
      <c r="O412" s="449">
        <f t="shared" si="36"/>
        <v>35.988374999999998</v>
      </c>
      <c r="P412" s="449"/>
      <c r="Q412" s="449">
        <v>0</v>
      </c>
      <c r="R412" s="468">
        <f>G412*1%</f>
        <v>30.306000000000001</v>
      </c>
      <c r="S412" s="449">
        <v>0</v>
      </c>
      <c r="T412" s="449">
        <f>N412+O412+P412+Q412+R412+S412</f>
        <v>146.56437500000001</v>
      </c>
      <c r="U412" s="430">
        <f>M412-T412</f>
        <v>2884.035625</v>
      </c>
      <c r="V412" s="457">
        <v>0</v>
      </c>
      <c r="W412" s="457">
        <f>U412-V412</f>
        <v>2884.035625</v>
      </c>
      <c r="X412" s="470"/>
    </row>
    <row r="413" spans="1:24" ht="65.25" customHeight="1" x14ac:dyDescent="0.5">
      <c r="A413" s="164" t="s">
        <v>280</v>
      </c>
      <c r="B413" s="421"/>
      <c r="C413" s="455"/>
      <c r="D413" s="455"/>
      <c r="E413" s="456"/>
      <c r="F413" s="425"/>
      <c r="G413" s="454"/>
      <c r="H413" s="457"/>
      <c r="I413" s="496"/>
      <c r="J413" s="466"/>
      <c r="K413" s="466"/>
      <c r="L413" s="485"/>
      <c r="M413" s="431"/>
      <c r="N413" s="464"/>
      <c r="O413" s="450"/>
      <c r="P413" s="450"/>
      <c r="Q413" s="450"/>
      <c r="R413" s="469"/>
      <c r="S413" s="450"/>
      <c r="T413" s="450"/>
      <c r="U413" s="431"/>
      <c r="V413" s="457"/>
      <c r="W413" s="457"/>
      <c r="X413" s="470"/>
    </row>
    <row r="414" spans="1:24" ht="65.25" customHeight="1" x14ac:dyDescent="0.5">
      <c r="A414" s="62" t="s">
        <v>279</v>
      </c>
      <c r="B414" s="420"/>
      <c r="C414" s="420">
        <v>1100</v>
      </c>
      <c r="D414" s="420">
        <v>1000</v>
      </c>
      <c r="E414" s="475">
        <v>202.04</v>
      </c>
      <c r="F414" s="424">
        <v>15</v>
      </c>
      <c r="G414" s="453">
        <f>E414*F414</f>
        <v>3030.6</v>
      </c>
      <c r="H414" s="476">
        <v>0</v>
      </c>
      <c r="I414" s="526">
        <v>0</v>
      </c>
      <c r="J414" s="465">
        <v>0</v>
      </c>
      <c r="K414" s="465">
        <v>0</v>
      </c>
      <c r="L414" s="465">
        <v>0</v>
      </c>
      <c r="M414" s="476">
        <f>G414+H414+I414+J414+K414+L414</f>
        <v>3030.6</v>
      </c>
      <c r="N414" s="478">
        <v>80.27</v>
      </c>
      <c r="O414" s="449">
        <f t="shared" si="36"/>
        <v>35.988374999999998</v>
      </c>
      <c r="P414" s="449">
        <v>0</v>
      </c>
      <c r="Q414" s="449">
        <v>0</v>
      </c>
      <c r="R414" s="468">
        <f>G414*1%</f>
        <v>30.306000000000001</v>
      </c>
      <c r="S414" s="449">
        <f>H414*1%</f>
        <v>0</v>
      </c>
      <c r="T414" s="449">
        <f>N414+O414+P414+Q414+R414+S414</f>
        <v>146.56437500000001</v>
      </c>
      <c r="U414" s="430">
        <f>M414-T414</f>
        <v>2884.035625</v>
      </c>
      <c r="V414" s="476">
        <v>0</v>
      </c>
      <c r="W414" s="476">
        <f>U414-V414</f>
        <v>2884.035625</v>
      </c>
      <c r="X414" s="447"/>
    </row>
    <row r="415" spans="1:24" ht="65.25" customHeight="1" x14ac:dyDescent="0.5">
      <c r="A415" s="64" t="s">
        <v>281</v>
      </c>
      <c r="B415" s="467"/>
      <c r="C415" s="467"/>
      <c r="D415" s="467"/>
      <c r="E415" s="423"/>
      <c r="F415" s="425"/>
      <c r="G415" s="454"/>
      <c r="H415" s="431"/>
      <c r="I415" s="485"/>
      <c r="J415" s="466"/>
      <c r="K415" s="466"/>
      <c r="L415" s="466"/>
      <c r="M415" s="431"/>
      <c r="N415" s="450"/>
      <c r="O415" s="450"/>
      <c r="P415" s="450"/>
      <c r="Q415" s="450"/>
      <c r="R415" s="469"/>
      <c r="S415" s="450"/>
      <c r="T415" s="450"/>
      <c r="U415" s="431"/>
      <c r="V415" s="431"/>
      <c r="W415" s="431"/>
      <c r="X415" s="470"/>
    </row>
    <row r="416" spans="1:24" ht="65.25" customHeight="1" x14ac:dyDescent="0.5">
      <c r="A416" s="62" t="s">
        <v>279</v>
      </c>
      <c r="B416" s="493"/>
      <c r="C416" s="467">
        <v>1100</v>
      </c>
      <c r="D416" s="467">
        <v>1000</v>
      </c>
      <c r="E416" s="475">
        <v>243.36</v>
      </c>
      <c r="F416" s="424">
        <v>15</v>
      </c>
      <c r="G416" s="453">
        <f>E416*F416</f>
        <v>3650.4</v>
      </c>
      <c r="H416" s="476">
        <v>0</v>
      </c>
      <c r="I416" s="483">
        <v>0</v>
      </c>
      <c r="J416" s="483">
        <v>0</v>
      </c>
      <c r="K416" s="483">
        <v>0</v>
      </c>
      <c r="L416" s="483">
        <v>0</v>
      </c>
      <c r="M416" s="476">
        <f>G416+H416+I416+J416+K416+L416</f>
        <v>3650.4</v>
      </c>
      <c r="N416" s="478">
        <v>293.08</v>
      </c>
      <c r="O416" s="449">
        <f t="shared" si="36"/>
        <v>43.348500000000001</v>
      </c>
      <c r="P416" s="449">
        <v>0</v>
      </c>
      <c r="Q416" s="449">
        <v>0</v>
      </c>
      <c r="R416" s="468">
        <f>G416*1%</f>
        <v>36.504000000000005</v>
      </c>
      <c r="S416" s="449">
        <f>H416*1%</f>
        <v>0</v>
      </c>
      <c r="T416" s="449">
        <f>N416+O416+P416+Q416+R416+S416</f>
        <v>372.9325</v>
      </c>
      <c r="U416" s="430">
        <f>M416-T416</f>
        <v>3277.4675000000002</v>
      </c>
      <c r="V416" s="476">
        <v>0</v>
      </c>
      <c r="W416" s="476">
        <f>U416-V416</f>
        <v>3277.4675000000002</v>
      </c>
      <c r="X416" s="447"/>
    </row>
    <row r="417" spans="1:24" ht="65.25" customHeight="1" x14ac:dyDescent="0.5">
      <c r="A417" s="110" t="s">
        <v>282</v>
      </c>
      <c r="B417" s="494"/>
      <c r="C417" s="421"/>
      <c r="D417" s="421"/>
      <c r="E417" s="423"/>
      <c r="F417" s="425"/>
      <c r="G417" s="454"/>
      <c r="H417" s="431"/>
      <c r="I417" s="466"/>
      <c r="J417" s="466"/>
      <c r="K417" s="466"/>
      <c r="L417" s="466"/>
      <c r="M417" s="431"/>
      <c r="N417" s="450"/>
      <c r="O417" s="450"/>
      <c r="P417" s="450"/>
      <c r="Q417" s="450"/>
      <c r="R417" s="469"/>
      <c r="S417" s="450"/>
      <c r="T417" s="450"/>
      <c r="U417" s="431"/>
      <c r="V417" s="431"/>
      <c r="W417" s="431"/>
      <c r="X417" s="448"/>
    </row>
    <row r="418" spans="1:24" ht="65.25" customHeight="1" x14ac:dyDescent="0.5">
      <c r="A418" s="62" t="s">
        <v>283</v>
      </c>
      <c r="B418" s="420"/>
      <c r="C418" s="518">
        <v>1100</v>
      </c>
      <c r="D418" s="518">
        <v>1000</v>
      </c>
      <c r="E418" s="475">
        <v>260.63</v>
      </c>
      <c r="F418" s="424">
        <v>15</v>
      </c>
      <c r="G418" s="453">
        <f>E418*F418</f>
        <v>3909.45</v>
      </c>
      <c r="H418" s="476">
        <v>0</v>
      </c>
      <c r="I418" s="483">
        <v>0</v>
      </c>
      <c r="J418" s="465">
        <v>0</v>
      </c>
      <c r="K418" s="465">
        <v>0</v>
      </c>
      <c r="L418" s="465">
        <v>0</v>
      </c>
      <c r="M418" s="476">
        <f>G418+H418+I418+J418+K418+L418</f>
        <v>3909.45</v>
      </c>
      <c r="N418" s="478">
        <v>334.6</v>
      </c>
      <c r="O418" s="449">
        <f t="shared" si="36"/>
        <v>46.424718749999997</v>
      </c>
      <c r="P418" s="449">
        <v>0</v>
      </c>
      <c r="Q418" s="449">
        <v>0</v>
      </c>
      <c r="R418" s="468">
        <v>139.09</v>
      </c>
      <c r="S418" s="449">
        <v>0</v>
      </c>
      <c r="T418" s="449">
        <f>N418+O418+P418+Q418+R418+S418</f>
        <v>520.11471875000007</v>
      </c>
      <c r="U418" s="430">
        <f>M418-T418</f>
        <v>3389.3352812499998</v>
      </c>
      <c r="V418" s="476">
        <v>0</v>
      </c>
      <c r="W418" s="476">
        <f>U418-V418</f>
        <v>3389.3352812499998</v>
      </c>
      <c r="X418" s="447"/>
    </row>
    <row r="419" spans="1:24" ht="65.25" customHeight="1" x14ac:dyDescent="0.5">
      <c r="A419" s="100" t="s">
        <v>284</v>
      </c>
      <c r="B419" s="421"/>
      <c r="C419" s="517"/>
      <c r="D419" s="517"/>
      <c r="E419" s="423"/>
      <c r="F419" s="425"/>
      <c r="G419" s="454"/>
      <c r="H419" s="431"/>
      <c r="I419" s="466"/>
      <c r="J419" s="483"/>
      <c r="K419" s="483"/>
      <c r="L419" s="483"/>
      <c r="M419" s="431"/>
      <c r="N419" s="450"/>
      <c r="O419" s="450"/>
      <c r="P419" s="450"/>
      <c r="Q419" s="450"/>
      <c r="R419" s="469"/>
      <c r="S419" s="450"/>
      <c r="T419" s="450"/>
      <c r="U419" s="431"/>
      <c r="V419" s="431"/>
      <c r="W419" s="431"/>
      <c r="X419" s="448"/>
    </row>
    <row r="420" spans="1:24" ht="65.25" customHeight="1" x14ac:dyDescent="0.5">
      <c r="A420" s="62" t="s">
        <v>283</v>
      </c>
      <c r="B420" s="420"/>
      <c r="C420" s="518">
        <v>1100</v>
      </c>
      <c r="D420" s="518">
        <v>1000</v>
      </c>
      <c r="E420" s="475">
        <v>260.63</v>
      </c>
      <c r="F420" s="532">
        <v>15</v>
      </c>
      <c r="G420" s="453">
        <f>E420*F420</f>
        <v>3909.45</v>
      </c>
      <c r="H420" s="476">
        <v>0</v>
      </c>
      <c r="I420" s="527">
        <v>0</v>
      </c>
      <c r="J420" s="460">
        <v>0</v>
      </c>
      <c r="K420" s="529">
        <v>0</v>
      </c>
      <c r="L420" s="460">
        <v>0</v>
      </c>
      <c r="M420" s="530">
        <f>G420+H420+I420+J420+K420+L420</f>
        <v>3909.45</v>
      </c>
      <c r="N420" s="478">
        <v>334.6</v>
      </c>
      <c r="O420" s="449">
        <f t="shared" si="36"/>
        <v>46.424718749999997</v>
      </c>
      <c r="P420" s="449"/>
      <c r="Q420" s="449">
        <v>0</v>
      </c>
      <c r="R420" s="468">
        <f>G420*1%</f>
        <v>39.094499999999996</v>
      </c>
      <c r="S420" s="449">
        <v>0</v>
      </c>
      <c r="T420" s="449">
        <f>N420+O420+P420+Q420+R420+S420</f>
        <v>420.11921875000002</v>
      </c>
      <c r="U420" s="430">
        <f>M420-T420</f>
        <v>3489.3307812499997</v>
      </c>
      <c r="V420" s="476">
        <v>0</v>
      </c>
      <c r="W420" s="476">
        <f>U420-V420</f>
        <v>3489.3307812499997</v>
      </c>
      <c r="X420" s="447"/>
    </row>
    <row r="421" spans="1:24" ht="65.25" customHeight="1" x14ac:dyDescent="0.5">
      <c r="A421" s="63" t="s">
        <v>285</v>
      </c>
      <c r="B421" s="421"/>
      <c r="C421" s="517"/>
      <c r="D421" s="517"/>
      <c r="E421" s="423"/>
      <c r="F421" s="532"/>
      <c r="G421" s="454"/>
      <c r="H421" s="431"/>
      <c r="I421" s="528"/>
      <c r="J421" s="460"/>
      <c r="K421" s="529"/>
      <c r="L421" s="460"/>
      <c r="M421" s="531"/>
      <c r="N421" s="450"/>
      <c r="O421" s="450"/>
      <c r="P421" s="450"/>
      <c r="Q421" s="450"/>
      <c r="R421" s="469"/>
      <c r="S421" s="450"/>
      <c r="T421" s="450"/>
      <c r="U421" s="431"/>
      <c r="V421" s="431"/>
      <c r="W421" s="431"/>
      <c r="X421" s="448"/>
    </row>
    <row r="422" spans="1:24" ht="65.25" customHeight="1" x14ac:dyDescent="0.5">
      <c r="A422" s="62" t="s">
        <v>273</v>
      </c>
      <c r="B422" s="467"/>
      <c r="C422" s="467">
        <v>1100</v>
      </c>
      <c r="D422" s="467">
        <v>1000</v>
      </c>
      <c r="E422" s="475">
        <v>199.8</v>
      </c>
      <c r="F422" s="489">
        <v>15</v>
      </c>
      <c r="G422" s="453">
        <f>E422*F422</f>
        <v>2997</v>
      </c>
      <c r="H422" s="476">
        <v>0</v>
      </c>
      <c r="I422" s="483">
        <v>0</v>
      </c>
      <c r="J422" s="483">
        <v>0</v>
      </c>
      <c r="K422" s="483">
        <v>0</v>
      </c>
      <c r="L422" s="483">
        <v>0</v>
      </c>
      <c r="M422" s="476">
        <f>G422+H422+I422+J422+K422+L422</f>
        <v>2997</v>
      </c>
      <c r="N422" s="478">
        <v>76.61</v>
      </c>
      <c r="O422" s="449">
        <v>0</v>
      </c>
      <c r="P422" s="478">
        <v>0</v>
      </c>
      <c r="Q422" s="449">
        <v>0</v>
      </c>
      <c r="R422" s="468">
        <f>G422*1%</f>
        <v>29.97</v>
      </c>
      <c r="S422" s="478">
        <f>H422*1%</f>
        <v>0</v>
      </c>
      <c r="T422" s="449">
        <f>N422+O422+P422+Q422+R422+S422</f>
        <v>106.58</v>
      </c>
      <c r="U422" s="430">
        <f>M422-T422</f>
        <v>2890.42</v>
      </c>
      <c r="V422" s="476">
        <v>0</v>
      </c>
      <c r="W422" s="476">
        <f>U422-V422</f>
        <v>2890.42</v>
      </c>
      <c r="X422" s="447"/>
    </row>
    <row r="423" spans="1:24" ht="65.25" customHeight="1" x14ac:dyDescent="0.5">
      <c r="A423" s="63" t="s">
        <v>286</v>
      </c>
      <c r="B423" s="421"/>
      <c r="C423" s="421"/>
      <c r="D423" s="421"/>
      <c r="E423" s="423"/>
      <c r="F423" s="425"/>
      <c r="G423" s="454"/>
      <c r="H423" s="431"/>
      <c r="I423" s="466"/>
      <c r="J423" s="466"/>
      <c r="K423" s="466"/>
      <c r="L423" s="466"/>
      <c r="M423" s="431"/>
      <c r="N423" s="450"/>
      <c r="O423" s="450"/>
      <c r="P423" s="450"/>
      <c r="Q423" s="450"/>
      <c r="R423" s="469"/>
      <c r="S423" s="478"/>
      <c r="T423" s="450"/>
      <c r="U423" s="431"/>
      <c r="V423" s="431"/>
      <c r="W423" s="431"/>
      <c r="X423" s="448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2"/>
      <c r="H424" s="40"/>
      <c r="I424" s="213"/>
      <c r="J424" s="213"/>
      <c r="K424" s="213"/>
      <c r="L424" s="213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2"/>
      <c r="H425" s="40"/>
      <c r="I425" s="213"/>
      <c r="J425" s="213"/>
      <c r="K425" s="213"/>
      <c r="L425" s="213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2"/>
      <c r="H426" s="40"/>
      <c r="I426" s="213"/>
      <c r="J426" s="213"/>
      <c r="K426" s="213"/>
      <c r="L426" s="213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420"/>
      <c r="C427" s="420">
        <v>1100</v>
      </c>
      <c r="D427" s="420">
        <v>1000</v>
      </c>
      <c r="E427" s="422">
        <v>203.42</v>
      </c>
      <c r="F427" s="424">
        <v>15</v>
      </c>
      <c r="G427" s="453">
        <f>E427*F427</f>
        <v>3051.2999999999997</v>
      </c>
      <c r="H427" s="430">
        <v>0</v>
      </c>
      <c r="I427" s="465">
        <v>0</v>
      </c>
      <c r="J427" s="465">
        <v>0</v>
      </c>
      <c r="K427" s="465">
        <v>0</v>
      </c>
      <c r="L427" s="465">
        <v>0</v>
      </c>
      <c r="M427" s="430">
        <f>G427+H427+I427+J427+K427+L427</f>
        <v>3051.2999999999997</v>
      </c>
      <c r="N427" s="449">
        <v>82.52</v>
      </c>
      <c r="O427" s="449">
        <f>G427*1.1875%</f>
        <v>36.234187499999997</v>
      </c>
      <c r="P427" s="449">
        <v>0</v>
      </c>
      <c r="Q427" s="449">
        <v>0</v>
      </c>
      <c r="R427" s="468"/>
      <c r="S427" s="449">
        <f>H427*1%</f>
        <v>0</v>
      </c>
      <c r="T427" s="449">
        <f>N427+O427+P427+Q427+R427+S427</f>
        <v>118.7541875</v>
      </c>
      <c r="U427" s="430">
        <f>M427-T427</f>
        <v>2932.5458124999996</v>
      </c>
      <c r="V427" s="430">
        <v>0</v>
      </c>
      <c r="W427" s="430">
        <f>U427-V427</f>
        <v>2932.5458124999996</v>
      </c>
      <c r="X427" s="447"/>
    </row>
    <row r="428" spans="1:24" ht="65.25" customHeight="1" x14ac:dyDescent="0.5">
      <c r="A428" s="79" t="s">
        <v>287</v>
      </c>
      <c r="B428" s="467"/>
      <c r="C428" s="467"/>
      <c r="D428" s="467"/>
      <c r="E428" s="475"/>
      <c r="F428" s="425"/>
      <c r="G428" s="454"/>
      <c r="H428" s="431"/>
      <c r="I428" s="466"/>
      <c r="J428" s="466"/>
      <c r="K428" s="466"/>
      <c r="L428" s="466"/>
      <c r="M428" s="431"/>
      <c r="N428" s="450"/>
      <c r="O428" s="450"/>
      <c r="P428" s="450"/>
      <c r="Q428" s="450"/>
      <c r="R428" s="469"/>
      <c r="S428" s="450"/>
      <c r="T428" s="450"/>
      <c r="U428" s="431"/>
      <c r="V428" s="431"/>
      <c r="W428" s="431"/>
      <c r="X428" s="448"/>
    </row>
    <row r="429" spans="1:24" ht="65.25" customHeight="1" x14ac:dyDescent="0.5">
      <c r="A429" s="214"/>
      <c r="B429" s="215"/>
      <c r="C429" s="215"/>
      <c r="D429" s="215"/>
      <c r="E429" s="216"/>
      <c r="F429" s="38"/>
      <c r="G429" s="212"/>
      <c r="H429" s="40"/>
      <c r="I429" s="213"/>
      <c r="J429" s="213"/>
      <c r="K429" s="213"/>
      <c r="L429" s="213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420"/>
      <c r="C430" s="420">
        <v>1100</v>
      </c>
      <c r="D430" s="420">
        <v>1000</v>
      </c>
      <c r="E430" s="422">
        <v>203.42</v>
      </c>
      <c r="F430" s="424">
        <v>15</v>
      </c>
      <c r="G430" s="453">
        <f>E430*F430</f>
        <v>3051.2999999999997</v>
      </c>
      <c r="H430" s="430">
        <v>0</v>
      </c>
      <c r="I430" s="465">
        <v>0</v>
      </c>
      <c r="J430" s="465">
        <v>0</v>
      </c>
      <c r="K430" s="465">
        <v>0</v>
      </c>
      <c r="L430" s="465">
        <v>0</v>
      </c>
      <c r="M430" s="430">
        <f>G430+H430+I430+J430+K430+L430</f>
        <v>3051.2999999999997</v>
      </c>
      <c r="N430" s="449">
        <v>82.52</v>
      </c>
      <c r="O430" s="449">
        <v>0</v>
      </c>
      <c r="P430" s="449">
        <v>0</v>
      </c>
      <c r="Q430" s="449">
        <v>0</v>
      </c>
      <c r="R430" s="468">
        <f>G430*1%</f>
        <v>30.512999999999998</v>
      </c>
      <c r="S430" s="449">
        <f>H430*1%</f>
        <v>0</v>
      </c>
      <c r="T430" s="449">
        <f>N430+O430+P430+Q430+R430+S430</f>
        <v>113.03299999999999</v>
      </c>
      <c r="U430" s="430">
        <f>M430-T430</f>
        <v>2938.2669999999998</v>
      </c>
      <c r="V430" s="430">
        <v>0</v>
      </c>
      <c r="W430" s="430">
        <f>U430-V430</f>
        <v>2938.2669999999998</v>
      </c>
      <c r="X430" s="447"/>
    </row>
    <row r="431" spans="1:24" ht="65.25" customHeight="1" x14ac:dyDescent="0.5">
      <c r="A431" s="63" t="s">
        <v>288</v>
      </c>
      <c r="B431" s="421"/>
      <c r="C431" s="421"/>
      <c r="D431" s="421"/>
      <c r="E431" s="423"/>
      <c r="F431" s="425"/>
      <c r="G431" s="454"/>
      <c r="H431" s="431"/>
      <c r="I431" s="466"/>
      <c r="J431" s="466"/>
      <c r="K431" s="466"/>
      <c r="L431" s="466"/>
      <c r="M431" s="431"/>
      <c r="N431" s="450"/>
      <c r="O431" s="450"/>
      <c r="P431" s="450"/>
      <c r="Q431" s="450"/>
      <c r="R431" s="469"/>
      <c r="S431" s="450"/>
      <c r="T431" s="450"/>
      <c r="U431" s="431"/>
      <c r="V431" s="431"/>
      <c r="W431" s="431"/>
      <c r="X431" s="448"/>
    </row>
    <row r="432" spans="1:24" ht="65.25" hidden="1" customHeight="1" x14ac:dyDescent="0.5">
      <c r="A432" s="119"/>
      <c r="B432" s="467"/>
      <c r="C432" s="467">
        <v>1100</v>
      </c>
      <c r="D432" s="467">
        <v>1000</v>
      </c>
      <c r="E432" s="490"/>
      <c r="F432" s="424"/>
      <c r="G432" s="453">
        <f>E432*F432</f>
        <v>0</v>
      </c>
      <c r="H432" s="476">
        <v>0</v>
      </c>
      <c r="I432" s="483">
        <v>0</v>
      </c>
      <c r="J432" s="465">
        <v>0</v>
      </c>
      <c r="K432" s="465">
        <v>0</v>
      </c>
      <c r="L432" s="465"/>
      <c r="M432" s="476">
        <f>G432+H432+I432+J432+K432+L432</f>
        <v>0</v>
      </c>
      <c r="N432" s="478">
        <v>0</v>
      </c>
      <c r="O432" s="449">
        <f>G432*1.18%</f>
        <v>0</v>
      </c>
      <c r="P432" s="449">
        <v>0</v>
      </c>
      <c r="Q432" s="449">
        <v>0</v>
      </c>
      <c r="R432" s="468">
        <f>G432*1%</f>
        <v>0</v>
      </c>
      <c r="S432" s="449">
        <f>H432*1%</f>
        <v>0</v>
      </c>
      <c r="T432" s="449">
        <f>N432+O432+P432+Q432+R432+S432</f>
        <v>0</v>
      </c>
      <c r="U432" s="430">
        <f>M432-T432</f>
        <v>0</v>
      </c>
      <c r="V432" s="476">
        <v>0</v>
      </c>
      <c r="W432" s="476">
        <f>U432-V432</f>
        <v>0</v>
      </c>
      <c r="X432" s="470"/>
    </row>
    <row r="433" spans="1:24" ht="65.25" hidden="1" customHeight="1" x14ac:dyDescent="0.5">
      <c r="A433" s="63"/>
      <c r="B433" s="421"/>
      <c r="C433" s="421"/>
      <c r="D433" s="421"/>
      <c r="E433" s="454"/>
      <c r="F433" s="425"/>
      <c r="G433" s="454"/>
      <c r="H433" s="431"/>
      <c r="I433" s="466"/>
      <c r="J433" s="466"/>
      <c r="K433" s="466"/>
      <c r="L433" s="466"/>
      <c r="M433" s="431"/>
      <c r="N433" s="450"/>
      <c r="O433" s="450"/>
      <c r="P433" s="450"/>
      <c r="Q433" s="450"/>
      <c r="R433" s="469"/>
      <c r="S433" s="450"/>
      <c r="T433" s="450"/>
      <c r="U433" s="431"/>
      <c r="V433" s="431"/>
      <c r="W433" s="431"/>
      <c r="X433" s="448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468.62550000000005</v>
      </c>
      <c r="P434" s="170">
        <f t="shared" si="38"/>
        <v>0</v>
      </c>
      <c r="Q434" s="170">
        <f>SUM(Q398:Q433)</f>
        <v>0</v>
      </c>
      <c r="R434" s="170">
        <f t="shared" si="38"/>
        <v>524.59750000000008</v>
      </c>
      <c r="S434" s="170">
        <f t="shared" si="38"/>
        <v>0</v>
      </c>
      <c r="T434" s="170">
        <f>SUM(T398:T433)</f>
        <v>3961.2730000000001</v>
      </c>
      <c r="U434" s="169">
        <f t="shared" si="38"/>
        <v>47653.906999999999</v>
      </c>
      <c r="V434" s="169">
        <f>SUM(V398:V433)</f>
        <v>444.06</v>
      </c>
      <c r="W434" s="169">
        <f>SUM(W398:W433)</f>
        <v>47209.846999999994</v>
      </c>
      <c r="X434" s="169">
        <f>SUM(X398:X433)</f>
        <v>0</v>
      </c>
    </row>
    <row r="435" spans="1:24" s="4" customFormat="1" ht="65.25" customHeight="1" thickBot="1" x14ac:dyDescent="0.55000000000000004">
      <c r="A435" s="432" t="s">
        <v>0</v>
      </c>
      <c r="B435" s="434" t="s">
        <v>1</v>
      </c>
      <c r="C435" s="437" t="s">
        <v>2</v>
      </c>
      <c r="D435" s="438"/>
      <c r="E435" s="438"/>
      <c r="F435" s="438"/>
      <c r="G435" s="438"/>
      <c r="H435" s="438"/>
      <c r="I435" s="438"/>
      <c r="J435" s="438"/>
      <c r="K435" s="438"/>
      <c r="L435" s="438"/>
      <c r="M435" s="439"/>
      <c r="N435" s="437" t="s">
        <v>3</v>
      </c>
      <c r="O435" s="438"/>
      <c r="P435" s="438"/>
      <c r="Q435" s="438"/>
      <c r="R435" s="438"/>
      <c r="S435" s="438"/>
      <c r="T435" s="439"/>
      <c r="U435" s="1"/>
      <c r="V435" s="2"/>
      <c r="W435" s="3"/>
      <c r="X435" s="440" t="s">
        <v>4</v>
      </c>
    </row>
    <row r="436" spans="1:24" s="4" customFormat="1" ht="65.25" customHeight="1" x14ac:dyDescent="0.45">
      <c r="A436" s="433"/>
      <c r="B436" s="435"/>
      <c r="C436" s="441" t="s">
        <v>5</v>
      </c>
      <c r="D436" s="441" t="s">
        <v>6</v>
      </c>
      <c r="E436" s="5" t="s">
        <v>7</v>
      </c>
      <c r="F436" s="6" t="s">
        <v>8</v>
      </c>
      <c r="G436" s="443" t="s">
        <v>9</v>
      </c>
      <c r="H436" s="445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34" t="s">
        <v>15</v>
      </c>
      <c r="N436" s="9" t="s">
        <v>16</v>
      </c>
      <c r="O436" s="416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418" t="s">
        <v>15</v>
      </c>
      <c r="U436" s="11" t="s">
        <v>15</v>
      </c>
      <c r="V436" s="12" t="s">
        <v>23</v>
      </c>
      <c r="W436" s="11" t="s">
        <v>24</v>
      </c>
      <c r="X436" s="440"/>
    </row>
    <row r="437" spans="1:24" s="4" customFormat="1" ht="65.25" customHeight="1" thickBot="1" x14ac:dyDescent="0.5">
      <c r="A437" s="13" t="s">
        <v>25</v>
      </c>
      <c r="B437" s="436"/>
      <c r="C437" s="442"/>
      <c r="D437" s="442"/>
      <c r="E437" s="14" t="s">
        <v>26</v>
      </c>
      <c r="F437" s="15" t="s">
        <v>27</v>
      </c>
      <c r="G437" s="444"/>
      <c r="H437" s="446"/>
      <c r="I437" s="16" t="s">
        <v>28</v>
      </c>
      <c r="J437" s="17" t="s">
        <v>29</v>
      </c>
      <c r="K437" s="18" t="s">
        <v>30</v>
      </c>
      <c r="L437" s="16" t="s">
        <v>31</v>
      </c>
      <c r="M437" s="436"/>
      <c r="N437" s="19">
        <v>1</v>
      </c>
      <c r="O437" s="417"/>
      <c r="P437" s="20" t="s">
        <v>12</v>
      </c>
      <c r="Q437" s="21" t="s">
        <v>32</v>
      </c>
      <c r="R437" s="21" t="s">
        <v>33</v>
      </c>
      <c r="S437" s="21" t="s">
        <v>34</v>
      </c>
      <c r="T437" s="419"/>
      <c r="U437" s="22" t="s">
        <v>35</v>
      </c>
      <c r="V437" s="23" t="s">
        <v>36</v>
      </c>
      <c r="W437" s="22" t="s">
        <v>37</v>
      </c>
      <c r="X437" s="440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420"/>
      <c r="C439" s="420">
        <v>1100</v>
      </c>
      <c r="D439" s="420">
        <v>1000</v>
      </c>
      <c r="E439" s="422">
        <v>219.86</v>
      </c>
      <c r="F439" s="424">
        <v>15</v>
      </c>
      <c r="G439" s="426">
        <f>E439*F439</f>
        <v>3297.9</v>
      </c>
      <c r="H439" s="430">
        <v>0</v>
      </c>
      <c r="I439" s="465">
        <v>0</v>
      </c>
      <c r="J439" s="465">
        <v>0</v>
      </c>
      <c r="K439" s="465">
        <v>0</v>
      </c>
      <c r="L439" s="465">
        <v>0</v>
      </c>
      <c r="M439" s="430">
        <f>G439+H439+I439+J439+K439+L439</f>
        <v>3297.9</v>
      </c>
      <c r="N439" s="449">
        <v>129.63</v>
      </c>
      <c r="O439" s="449">
        <f>G439*1.1875%</f>
        <v>39.1625625</v>
      </c>
      <c r="P439" s="449">
        <v>0</v>
      </c>
      <c r="Q439" s="449">
        <v>0</v>
      </c>
      <c r="R439" s="468">
        <f>G439*1%</f>
        <v>32.978999999999999</v>
      </c>
      <c r="S439" s="449">
        <v>0</v>
      </c>
      <c r="T439" s="449">
        <f>N439+O439+P439+Q439+R439+S439</f>
        <v>201.77156250000002</v>
      </c>
      <c r="U439" s="430">
        <f>M439-T439</f>
        <v>3096.1284375</v>
      </c>
      <c r="V439" s="430">
        <v>0</v>
      </c>
      <c r="W439" s="430">
        <f>U439-V439</f>
        <v>3096.1284375</v>
      </c>
      <c r="X439" s="447"/>
    </row>
    <row r="440" spans="1:24" ht="65.25" customHeight="1" x14ac:dyDescent="0.5">
      <c r="A440" s="63" t="s">
        <v>291</v>
      </c>
      <c r="B440" s="421"/>
      <c r="C440" s="421"/>
      <c r="D440" s="421"/>
      <c r="E440" s="423"/>
      <c r="F440" s="425"/>
      <c r="G440" s="427"/>
      <c r="H440" s="431"/>
      <c r="I440" s="466"/>
      <c r="J440" s="466"/>
      <c r="K440" s="466"/>
      <c r="L440" s="466"/>
      <c r="M440" s="431"/>
      <c r="N440" s="450"/>
      <c r="O440" s="450"/>
      <c r="P440" s="450"/>
      <c r="Q440" s="450"/>
      <c r="R440" s="469"/>
      <c r="S440" s="450"/>
      <c r="T440" s="450"/>
      <c r="U440" s="431"/>
      <c r="V440" s="431"/>
      <c r="W440" s="431"/>
      <c r="X440" s="448"/>
    </row>
    <row r="441" spans="1:24" ht="65.25" hidden="1" customHeight="1" x14ac:dyDescent="0.5">
      <c r="A441" s="211" t="s">
        <v>292</v>
      </c>
      <c r="B441" s="493"/>
      <c r="C441" s="493"/>
      <c r="D441" s="493"/>
      <c r="E441" s="475">
        <v>0</v>
      </c>
      <c r="F441" s="424">
        <v>0</v>
      </c>
      <c r="G441" s="426">
        <f>E441*F441</f>
        <v>0</v>
      </c>
      <c r="H441" s="476">
        <v>0</v>
      </c>
      <c r="I441" s="483">
        <v>0</v>
      </c>
      <c r="J441" s="483">
        <v>0</v>
      </c>
      <c r="K441" s="483">
        <v>0</v>
      </c>
      <c r="L441" s="483">
        <v>0</v>
      </c>
      <c r="M441" s="430">
        <f>G441+H441+I441+J441+K441+L441</f>
        <v>0</v>
      </c>
      <c r="N441" s="478">
        <v>0</v>
      </c>
      <c r="O441" s="449">
        <f>G441*1.187%</f>
        <v>0</v>
      </c>
      <c r="P441" s="449">
        <f>F441*1%/2</f>
        <v>0</v>
      </c>
      <c r="Q441" s="449">
        <f>F441*1%</f>
        <v>0</v>
      </c>
      <c r="R441" s="449">
        <f>G441*1%</f>
        <v>0</v>
      </c>
      <c r="S441" s="449">
        <f>H441*1%</f>
        <v>0</v>
      </c>
      <c r="T441" s="449">
        <f>N441+O441+P441+Q441+R441+S441</f>
        <v>0</v>
      </c>
      <c r="U441" s="430">
        <f>M441-T441</f>
        <v>0</v>
      </c>
      <c r="V441" s="476">
        <v>0</v>
      </c>
      <c r="W441" s="476">
        <f>U441-V441</f>
        <v>0</v>
      </c>
      <c r="X441" s="447"/>
    </row>
    <row r="442" spans="1:24" ht="65.25" hidden="1" customHeight="1" x14ac:dyDescent="0.5">
      <c r="A442" s="163"/>
      <c r="B442" s="501"/>
      <c r="C442" s="501"/>
      <c r="D442" s="501"/>
      <c r="E442" s="423"/>
      <c r="F442" s="425"/>
      <c r="G442" s="427"/>
      <c r="H442" s="431"/>
      <c r="I442" s="466"/>
      <c r="J442" s="466"/>
      <c r="K442" s="466"/>
      <c r="L442" s="466"/>
      <c r="M442" s="431"/>
      <c r="N442" s="450"/>
      <c r="O442" s="450"/>
      <c r="P442" s="450"/>
      <c r="Q442" s="450"/>
      <c r="R442" s="450"/>
      <c r="S442" s="450"/>
      <c r="T442" s="450"/>
      <c r="U442" s="431"/>
      <c r="V442" s="431"/>
      <c r="W442" s="431"/>
      <c r="X442" s="470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217" t="s">
        <v>294</v>
      </c>
      <c r="B445" s="501"/>
      <c r="C445" s="467">
        <v>1100</v>
      </c>
      <c r="D445" s="467">
        <v>1000</v>
      </c>
      <c r="E445" s="475">
        <v>191.61</v>
      </c>
      <c r="F445" s="424">
        <v>15</v>
      </c>
      <c r="G445" s="426">
        <f>E445*F445</f>
        <v>2874.15</v>
      </c>
      <c r="H445" s="476">
        <v>0</v>
      </c>
      <c r="I445" s="477">
        <v>0</v>
      </c>
      <c r="J445" s="465">
        <v>0</v>
      </c>
      <c r="K445" s="465">
        <v>0</v>
      </c>
      <c r="L445" s="465">
        <v>0</v>
      </c>
      <c r="M445" s="476">
        <f>G445+H445+I445+J445+K445+L445</f>
        <v>2874.15</v>
      </c>
      <c r="N445" s="478">
        <v>63.24</v>
      </c>
      <c r="O445" s="449">
        <f>G445*1.1875%</f>
        <v>34.130531250000004</v>
      </c>
      <c r="P445" s="449">
        <v>0</v>
      </c>
      <c r="Q445" s="449">
        <v>0</v>
      </c>
      <c r="R445" s="468">
        <f>G445*1%</f>
        <v>28.741500000000002</v>
      </c>
      <c r="S445" s="449">
        <v>0</v>
      </c>
      <c r="T445" s="449">
        <f>N445+O445+P445+Q445+R445+S445</f>
        <v>126.11203125</v>
      </c>
      <c r="U445" s="430">
        <f>M445-T445</f>
        <v>2748.0379687499999</v>
      </c>
      <c r="V445" s="476">
        <v>0</v>
      </c>
      <c r="W445" s="476">
        <f>U445-V445</f>
        <v>2748.0379687499999</v>
      </c>
      <c r="X445" s="470"/>
    </row>
    <row r="446" spans="1:24" ht="65.25" customHeight="1" x14ac:dyDescent="0.5">
      <c r="A446" s="45" t="s">
        <v>295</v>
      </c>
      <c r="B446" s="494"/>
      <c r="C446" s="421"/>
      <c r="D446" s="421"/>
      <c r="E446" s="423"/>
      <c r="F446" s="425"/>
      <c r="G446" s="427"/>
      <c r="H446" s="431"/>
      <c r="I446" s="474"/>
      <c r="J446" s="466"/>
      <c r="K446" s="466"/>
      <c r="L446" s="466"/>
      <c r="M446" s="431"/>
      <c r="N446" s="450"/>
      <c r="O446" s="450"/>
      <c r="P446" s="450"/>
      <c r="Q446" s="450"/>
      <c r="R446" s="469"/>
      <c r="S446" s="450"/>
      <c r="T446" s="450"/>
      <c r="U446" s="431"/>
      <c r="V446" s="431"/>
      <c r="W446" s="431"/>
      <c r="X446" s="448"/>
    </row>
    <row r="447" spans="1:24" ht="65.25" customHeight="1" x14ac:dyDescent="0.5">
      <c r="A447" s="62" t="s">
        <v>296</v>
      </c>
      <c r="B447" s="420"/>
      <c r="C447" s="420">
        <v>1100</v>
      </c>
      <c r="D447" s="420">
        <v>1000</v>
      </c>
      <c r="E447" s="475"/>
      <c r="F447" s="424"/>
      <c r="G447" s="426">
        <f>E447*F447</f>
        <v>0</v>
      </c>
      <c r="H447" s="476">
        <v>0</v>
      </c>
      <c r="I447" s="483">
        <v>0</v>
      </c>
      <c r="J447" s="484">
        <v>0</v>
      </c>
      <c r="K447" s="484">
        <v>0</v>
      </c>
      <c r="L447" s="484"/>
      <c r="M447" s="476">
        <f>G447+H447+I447+J447+K447+L447</f>
        <v>0</v>
      </c>
      <c r="N447" s="478"/>
      <c r="O447" s="449">
        <f>G447*1.187%</f>
        <v>0</v>
      </c>
      <c r="P447" s="449">
        <v>0</v>
      </c>
      <c r="Q447" s="449">
        <v>0</v>
      </c>
      <c r="R447" s="468">
        <f>G447*1%</f>
        <v>0</v>
      </c>
      <c r="S447" s="449">
        <f>H447*1%</f>
        <v>0</v>
      </c>
      <c r="T447" s="449">
        <f>N447+O447+P447+Q447+R447+S447</f>
        <v>0</v>
      </c>
      <c r="U447" s="430">
        <f>M447-T447</f>
        <v>0</v>
      </c>
      <c r="V447" s="476">
        <v>0</v>
      </c>
      <c r="W447" s="476">
        <f>U447-V447</f>
        <v>0</v>
      </c>
      <c r="X447" s="447"/>
    </row>
    <row r="448" spans="1:24" ht="65.25" customHeight="1" x14ac:dyDescent="0.5">
      <c r="A448" s="100"/>
      <c r="B448" s="421"/>
      <c r="C448" s="421"/>
      <c r="D448" s="421"/>
      <c r="E448" s="423"/>
      <c r="F448" s="425"/>
      <c r="G448" s="427"/>
      <c r="H448" s="431"/>
      <c r="I448" s="466"/>
      <c r="J448" s="485"/>
      <c r="K448" s="485"/>
      <c r="L448" s="485"/>
      <c r="M448" s="431"/>
      <c r="N448" s="450"/>
      <c r="O448" s="450"/>
      <c r="P448" s="450"/>
      <c r="Q448" s="450"/>
      <c r="R448" s="469"/>
      <c r="S448" s="450"/>
      <c r="T448" s="450"/>
      <c r="U448" s="431"/>
      <c r="V448" s="431"/>
      <c r="W448" s="431"/>
      <c r="X448" s="448"/>
    </row>
    <row r="449" spans="1:24" ht="65.25" customHeight="1" x14ac:dyDescent="0.5">
      <c r="A449" s="62" t="s">
        <v>297</v>
      </c>
      <c r="B449" s="420"/>
      <c r="C449" s="467">
        <v>1100</v>
      </c>
      <c r="D449" s="467">
        <v>1000</v>
      </c>
      <c r="E449" s="475">
        <v>242.47</v>
      </c>
      <c r="F449" s="424">
        <v>15</v>
      </c>
      <c r="G449" s="426">
        <f>E449*F449</f>
        <v>3637.05</v>
      </c>
      <c r="H449" s="476">
        <v>0</v>
      </c>
      <c r="I449" s="483">
        <v>0</v>
      </c>
      <c r="J449" s="465">
        <v>0</v>
      </c>
      <c r="K449" s="465">
        <v>0</v>
      </c>
      <c r="L449" s="465">
        <v>0</v>
      </c>
      <c r="M449" s="476">
        <f>G449+H449+I449+J449+K449+L449</f>
        <v>3637.05</v>
      </c>
      <c r="N449" s="478">
        <v>184.26</v>
      </c>
      <c r="O449" s="449">
        <f>G449*1.1875%</f>
        <v>43.189968750000006</v>
      </c>
      <c r="P449" s="449">
        <v>0</v>
      </c>
      <c r="Q449" s="449">
        <v>0</v>
      </c>
      <c r="R449" s="449">
        <f>G449*1%</f>
        <v>36.3705</v>
      </c>
      <c r="S449" s="449">
        <f>H449*1%</f>
        <v>0</v>
      </c>
      <c r="T449" s="449">
        <f>N449+O449+P449+Q449+R449+S449</f>
        <v>263.82046874999997</v>
      </c>
      <c r="U449" s="430">
        <f>M449-T449</f>
        <v>3373.22953125</v>
      </c>
      <c r="V449" s="476">
        <v>0</v>
      </c>
      <c r="W449" s="497">
        <f>U449-V449</f>
        <v>3373.22953125</v>
      </c>
      <c r="X449" s="447"/>
    </row>
    <row r="450" spans="1:24" ht="65.25" customHeight="1" x14ac:dyDescent="0.5">
      <c r="A450" s="64" t="s">
        <v>298</v>
      </c>
      <c r="B450" s="467"/>
      <c r="C450" s="421"/>
      <c r="D450" s="421"/>
      <c r="E450" s="423"/>
      <c r="F450" s="425"/>
      <c r="G450" s="427"/>
      <c r="H450" s="431"/>
      <c r="I450" s="466"/>
      <c r="J450" s="466"/>
      <c r="K450" s="466"/>
      <c r="L450" s="466"/>
      <c r="M450" s="431"/>
      <c r="N450" s="450"/>
      <c r="O450" s="450"/>
      <c r="P450" s="450"/>
      <c r="Q450" s="450"/>
      <c r="R450" s="450"/>
      <c r="S450" s="450"/>
      <c r="T450" s="450"/>
      <c r="U450" s="431"/>
      <c r="V450" s="431"/>
      <c r="W450" s="429"/>
      <c r="X450" s="470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455"/>
      <c r="C453" s="455"/>
      <c r="D453" s="455"/>
      <c r="E453" s="472">
        <v>0</v>
      </c>
      <c r="F453" s="424">
        <v>0</v>
      </c>
      <c r="G453" s="426">
        <f>E453*F453</f>
        <v>0</v>
      </c>
      <c r="H453" s="457">
        <v>0</v>
      </c>
      <c r="I453" s="460">
        <v>0</v>
      </c>
      <c r="J453" s="465">
        <v>0</v>
      </c>
      <c r="K453" s="465">
        <v>0</v>
      </c>
      <c r="L453" s="465">
        <v>0</v>
      </c>
      <c r="M453" s="457">
        <f>G453+H453+I453+J453+K453+L453</f>
        <v>0</v>
      </c>
      <c r="N453" s="457">
        <v>0</v>
      </c>
      <c r="O453" s="457">
        <f>G453*1.187%</f>
        <v>0</v>
      </c>
      <c r="P453" s="430">
        <v>0</v>
      </c>
      <c r="Q453" s="430">
        <f>F453*1%</f>
        <v>0</v>
      </c>
      <c r="R453" s="430">
        <f>G453*1%</f>
        <v>0</v>
      </c>
      <c r="S453" s="430">
        <f>H453*1%</f>
        <v>0</v>
      </c>
      <c r="T453" s="430">
        <f>N453+O453+P453+Q453+R453+S453</f>
        <v>0</v>
      </c>
      <c r="U453" s="430">
        <f>M453-T453</f>
        <v>0</v>
      </c>
      <c r="V453" s="457">
        <v>0</v>
      </c>
      <c r="W453" s="457">
        <f>U453-V453</f>
        <v>0</v>
      </c>
      <c r="X453" s="458"/>
    </row>
    <row r="454" spans="1:24" ht="65.25" hidden="1" customHeight="1" x14ac:dyDescent="0.5">
      <c r="A454" s="31"/>
      <c r="B454" s="455"/>
      <c r="C454" s="455"/>
      <c r="D454" s="455"/>
      <c r="E454" s="472"/>
      <c r="F454" s="425"/>
      <c r="G454" s="427"/>
      <c r="H454" s="457"/>
      <c r="I454" s="460"/>
      <c r="J454" s="466"/>
      <c r="K454" s="466"/>
      <c r="L454" s="466"/>
      <c r="M454" s="457"/>
      <c r="N454" s="457"/>
      <c r="O454" s="457"/>
      <c r="P454" s="431"/>
      <c r="Q454" s="431"/>
      <c r="R454" s="431"/>
      <c r="S454" s="431"/>
      <c r="T454" s="431"/>
      <c r="U454" s="431"/>
      <c r="V454" s="457"/>
      <c r="W454" s="457"/>
      <c r="X454" s="458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432" t="s">
        <v>0</v>
      </c>
      <c r="B456" s="434" t="s">
        <v>1</v>
      </c>
      <c r="C456" s="437" t="s">
        <v>2</v>
      </c>
      <c r="D456" s="438"/>
      <c r="E456" s="438"/>
      <c r="F456" s="438"/>
      <c r="G456" s="438"/>
      <c r="H456" s="438"/>
      <c r="I456" s="438"/>
      <c r="J456" s="438"/>
      <c r="K456" s="438"/>
      <c r="L456" s="438"/>
      <c r="M456" s="439"/>
      <c r="N456" s="437" t="s">
        <v>3</v>
      </c>
      <c r="O456" s="438"/>
      <c r="P456" s="438"/>
      <c r="Q456" s="438"/>
      <c r="R456" s="438"/>
      <c r="S456" s="438"/>
      <c r="T456" s="439"/>
      <c r="U456" s="1"/>
      <c r="V456" s="2"/>
      <c r="W456" s="3"/>
      <c r="X456" s="440" t="s">
        <v>4</v>
      </c>
    </row>
    <row r="457" spans="1:24" s="4" customFormat="1" ht="65.25" customHeight="1" x14ac:dyDescent="0.45">
      <c r="A457" s="433"/>
      <c r="B457" s="435"/>
      <c r="C457" s="441" t="s">
        <v>5</v>
      </c>
      <c r="D457" s="441" t="s">
        <v>6</v>
      </c>
      <c r="E457" s="5" t="s">
        <v>7</v>
      </c>
      <c r="F457" s="6" t="s">
        <v>8</v>
      </c>
      <c r="G457" s="443" t="s">
        <v>9</v>
      </c>
      <c r="H457" s="445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34" t="s">
        <v>15</v>
      </c>
      <c r="N457" s="9" t="s">
        <v>16</v>
      </c>
      <c r="O457" s="416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418" t="s">
        <v>15</v>
      </c>
      <c r="U457" s="11" t="s">
        <v>15</v>
      </c>
      <c r="V457" s="12" t="s">
        <v>23</v>
      </c>
      <c r="W457" s="11" t="s">
        <v>24</v>
      </c>
      <c r="X457" s="440"/>
    </row>
    <row r="458" spans="1:24" s="4" customFormat="1" ht="65.25" customHeight="1" thickBot="1" x14ac:dyDescent="0.5">
      <c r="A458" s="13" t="s">
        <v>25</v>
      </c>
      <c r="B458" s="436"/>
      <c r="C458" s="442"/>
      <c r="D458" s="442"/>
      <c r="E458" s="14" t="s">
        <v>26</v>
      </c>
      <c r="F458" s="15" t="s">
        <v>27</v>
      </c>
      <c r="G458" s="444"/>
      <c r="H458" s="446"/>
      <c r="I458" s="16" t="s">
        <v>28</v>
      </c>
      <c r="J458" s="17" t="s">
        <v>29</v>
      </c>
      <c r="K458" s="18" t="s">
        <v>30</v>
      </c>
      <c r="L458" s="16" t="s">
        <v>31</v>
      </c>
      <c r="M458" s="436"/>
      <c r="N458" s="19">
        <v>1</v>
      </c>
      <c r="O458" s="417"/>
      <c r="P458" s="20" t="s">
        <v>12</v>
      </c>
      <c r="Q458" s="21" t="s">
        <v>32</v>
      </c>
      <c r="R458" s="21" t="s">
        <v>33</v>
      </c>
      <c r="S458" s="21" t="s">
        <v>34</v>
      </c>
      <c r="T458" s="419"/>
      <c r="U458" s="22" t="s">
        <v>35</v>
      </c>
      <c r="V458" s="23" t="s">
        <v>36</v>
      </c>
      <c r="W458" s="22" t="s">
        <v>37</v>
      </c>
      <c r="X458" s="440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455"/>
      <c r="C460" s="455">
        <v>1100</v>
      </c>
      <c r="D460" s="455">
        <v>1000</v>
      </c>
      <c r="E460" s="456">
        <v>126.61</v>
      </c>
      <c r="F460" s="424">
        <v>15</v>
      </c>
      <c r="G460" s="426">
        <f>E460*F460</f>
        <v>1899.15</v>
      </c>
      <c r="H460" s="457">
        <v>0</v>
      </c>
      <c r="I460" s="460">
        <v>0</v>
      </c>
      <c r="J460" s="465">
        <v>0</v>
      </c>
      <c r="K460" s="465">
        <v>0</v>
      </c>
      <c r="L460" s="465">
        <v>78.180000000000007</v>
      </c>
      <c r="M460" s="457">
        <f>G460+H460+I460+J460+K460+L460</f>
        <v>1977.3300000000002</v>
      </c>
      <c r="N460" s="464">
        <v>0</v>
      </c>
      <c r="O460" s="449">
        <f>G460*1.1875%</f>
        <v>22.552406250000001</v>
      </c>
      <c r="P460" s="449">
        <v>0</v>
      </c>
      <c r="Q460" s="449">
        <v>0</v>
      </c>
      <c r="R460" s="468">
        <f>G460*1%</f>
        <v>18.991500000000002</v>
      </c>
      <c r="S460" s="449">
        <f>H460*1%</f>
        <v>0</v>
      </c>
      <c r="T460" s="449">
        <f>N460+O460+P460+Q460+R460+S460</f>
        <v>41.543906250000006</v>
      </c>
      <c r="U460" s="430">
        <f>M460-T460</f>
        <v>1935.7860937500002</v>
      </c>
      <c r="V460" s="457">
        <v>0</v>
      </c>
      <c r="W460" s="457">
        <f>U460-V460</f>
        <v>1935.7860937500002</v>
      </c>
      <c r="X460" s="458"/>
    </row>
    <row r="461" spans="1:24" ht="65.25" customHeight="1" x14ac:dyDescent="0.5">
      <c r="A461" s="63" t="s">
        <v>303</v>
      </c>
      <c r="B461" s="455"/>
      <c r="C461" s="455"/>
      <c r="D461" s="455"/>
      <c r="E461" s="456"/>
      <c r="F461" s="425"/>
      <c r="G461" s="427"/>
      <c r="H461" s="457"/>
      <c r="I461" s="460"/>
      <c r="J461" s="466"/>
      <c r="K461" s="466"/>
      <c r="L461" s="466"/>
      <c r="M461" s="457"/>
      <c r="N461" s="464"/>
      <c r="O461" s="450"/>
      <c r="P461" s="450"/>
      <c r="Q461" s="450"/>
      <c r="R461" s="469"/>
      <c r="S461" s="450"/>
      <c r="T461" s="450"/>
      <c r="U461" s="431"/>
      <c r="V461" s="457"/>
      <c r="W461" s="457"/>
      <c r="X461" s="458"/>
    </row>
    <row r="462" spans="1:24" ht="65.25" hidden="1" customHeight="1" x14ac:dyDescent="0.5">
      <c r="A462" s="62"/>
      <c r="B462" s="455"/>
      <c r="C462" s="455">
        <v>1100</v>
      </c>
      <c r="D462" s="455">
        <v>1000</v>
      </c>
      <c r="E462" s="456"/>
      <c r="F462" s="424"/>
      <c r="G462" s="426">
        <f>E462*F462</f>
        <v>0</v>
      </c>
      <c r="H462" s="457">
        <v>0</v>
      </c>
      <c r="I462" s="460">
        <v>0</v>
      </c>
      <c r="J462" s="465"/>
      <c r="K462" s="465">
        <v>0</v>
      </c>
      <c r="L462" s="465"/>
      <c r="M462" s="457">
        <f>G462+H462+I462+J462+K462+L462</f>
        <v>0</v>
      </c>
      <c r="N462" s="464">
        <v>0</v>
      </c>
      <c r="O462" s="464">
        <f>G462*1.187%</f>
        <v>0</v>
      </c>
      <c r="P462" s="449"/>
      <c r="Q462" s="449">
        <v>0</v>
      </c>
      <c r="R462" s="468">
        <f>G462*1%</f>
        <v>0</v>
      </c>
      <c r="S462" s="449">
        <f>H462*1%</f>
        <v>0</v>
      </c>
      <c r="T462" s="449">
        <f>N462+O462+P462+Q462+R462+S462</f>
        <v>0</v>
      </c>
      <c r="U462" s="430">
        <f>M462-T462</f>
        <v>0</v>
      </c>
      <c r="V462" s="457">
        <v>0</v>
      </c>
      <c r="W462" s="457">
        <f>U462-V462</f>
        <v>0</v>
      </c>
      <c r="X462" s="458"/>
    </row>
    <row r="463" spans="1:24" ht="65.25" hidden="1" customHeight="1" x14ac:dyDescent="0.5">
      <c r="A463" s="219"/>
      <c r="B463" s="455"/>
      <c r="C463" s="455"/>
      <c r="D463" s="455"/>
      <c r="E463" s="456"/>
      <c r="F463" s="425"/>
      <c r="G463" s="427"/>
      <c r="H463" s="457"/>
      <c r="I463" s="460"/>
      <c r="J463" s="466"/>
      <c r="K463" s="466"/>
      <c r="L463" s="466"/>
      <c r="M463" s="457"/>
      <c r="N463" s="464"/>
      <c r="O463" s="464"/>
      <c r="P463" s="450"/>
      <c r="Q463" s="450"/>
      <c r="R463" s="469"/>
      <c r="S463" s="450"/>
      <c r="T463" s="450"/>
      <c r="U463" s="431"/>
      <c r="V463" s="457"/>
      <c r="W463" s="457"/>
      <c r="X463" s="458"/>
    </row>
    <row r="464" spans="1:24" ht="65.25" customHeight="1" x14ac:dyDescent="0.5">
      <c r="A464" s="62" t="s">
        <v>302</v>
      </c>
      <c r="B464" s="455"/>
      <c r="C464" s="455">
        <v>1100</v>
      </c>
      <c r="D464" s="455">
        <v>1000</v>
      </c>
      <c r="E464" s="456">
        <v>210.88</v>
      </c>
      <c r="F464" s="424">
        <v>15</v>
      </c>
      <c r="G464" s="426">
        <f>E464*F464</f>
        <v>3163.2</v>
      </c>
      <c r="H464" s="457">
        <v>0</v>
      </c>
      <c r="I464" s="460">
        <v>0</v>
      </c>
      <c r="J464" s="465">
        <v>0</v>
      </c>
      <c r="K464" s="465">
        <v>0</v>
      </c>
      <c r="L464" s="465">
        <v>0</v>
      </c>
      <c r="M464" s="457">
        <f>G464+H464+I464+J464+K464+L464</f>
        <v>3163.2</v>
      </c>
      <c r="N464" s="464">
        <v>114.97</v>
      </c>
      <c r="O464" s="449">
        <v>0</v>
      </c>
      <c r="P464" s="449">
        <v>0</v>
      </c>
      <c r="Q464" s="449">
        <v>0</v>
      </c>
      <c r="R464" s="468">
        <f>G464*1%</f>
        <v>31.631999999999998</v>
      </c>
      <c r="S464" s="449">
        <f>H464*1%</f>
        <v>0</v>
      </c>
      <c r="T464" s="449">
        <f>N464+O464+P464+Q464+R464+S464</f>
        <v>146.602</v>
      </c>
      <c r="U464" s="430">
        <f>M464-T464</f>
        <v>3016.598</v>
      </c>
      <c r="V464" s="457">
        <v>0</v>
      </c>
      <c r="W464" s="457">
        <f>U464-V464</f>
        <v>3016.598</v>
      </c>
      <c r="X464" s="458"/>
    </row>
    <row r="465" spans="1:24" ht="65.25" customHeight="1" x14ac:dyDescent="0.5">
      <c r="A465" s="45" t="s">
        <v>304</v>
      </c>
      <c r="B465" s="455"/>
      <c r="C465" s="455"/>
      <c r="D465" s="455"/>
      <c r="E465" s="456"/>
      <c r="F465" s="425"/>
      <c r="G465" s="427"/>
      <c r="H465" s="457"/>
      <c r="I465" s="460"/>
      <c r="J465" s="466"/>
      <c r="K465" s="466"/>
      <c r="L465" s="466"/>
      <c r="M465" s="457"/>
      <c r="N465" s="464"/>
      <c r="O465" s="450"/>
      <c r="P465" s="450"/>
      <c r="Q465" s="450"/>
      <c r="R465" s="469"/>
      <c r="S465" s="450"/>
      <c r="T465" s="450"/>
      <c r="U465" s="431"/>
      <c r="V465" s="457"/>
      <c r="W465" s="457"/>
      <c r="X465" s="458"/>
    </row>
    <row r="466" spans="1:24" ht="65.25" customHeight="1" x14ac:dyDescent="0.5">
      <c r="A466" s="62" t="s">
        <v>305</v>
      </c>
      <c r="B466" s="455"/>
      <c r="C466" s="455">
        <v>1100</v>
      </c>
      <c r="D466" s="455">
        <v>1000</v>
      </c>
      <c r="E466" s="456">
        <v>167.32</v>
      </c>
      <c r="F466" s="424">
        <v>15</v>
      </c>
      <c r="G466" s="426">
        <f>E466*F466</f>
        <v>2509.7999999999997</v>
      </c>
      <c r="H466" s="457"/>
      <c r="I466" s="460">
        <v>0</v>
      </c>
      <c r="J466" s="465">
        <v>0</v>
      </c>
      <c r="K466" s="465">
        <v>0</v>
      </c>
      <c r="L466" s="465">
        <v>0</v>
      </c>
      <c r="M466" s="457">
        <f>G466+H466+I466+J466+K466+L466</f>
        <v>2509.7999999999997</v>
      </c>
      <c r="N466" s="464">
        <v>8.68</v>
      </c>
      <c r="O466" s="449">
        <f>G466*1.1875%</f>
        <v>29.803874999999998</v>
      </c>
      <c r="P466" s="449"/>
      <c r="Q466" s="449">
        <v>0</v>
      </c>
      <c r="R466" s="468">
        <f>G466*1%</f>
        <v>25.097999999999999</v>
      </c>
      <c r="S466" s="449">
        <v>0</v>
      </c>
      <c r="T466" s="449">
        <f>N466+O466+P466+Q466+R466+S466</f>
        <v>63.581874999999997</v>
      </c>
      <c r="U466" s="430">
        <f>M466-T466</f>
        <v>2446.2181249999999</v>
      </c>
      <c r="V466" s="457">
        <v>0</v>
      </c>
      <c r="W466" s="457">
        <f>U466-V466</f>
        <v>2446.2181249999999</v>
      </c>
      <c r="X466" s="458"/>
    </row>
    <row r="467" spans="1:24" ht="65.25" customHeight="1" x14ac:dyDescent="0.5">
      <c r="A467" s="45" t="s">
        <v>306</v>
      </c>
      <c r="B467" s="455"/>
      <c r="C467" s="455"/>
      <c r="D467" s="455"/>
      <c r="E467" s="456"/>
      <c r="F467" s="425"/>
      <c r="G467" s="427"/>
      <c r="H467" s="457"/>
      <c r="I467" s="460"/>
      <c r="J467" s="466"/>
      <c r="K467" s="466"/>
      <c r="L467" s="466"/>
      <c r="M467" s="457"/>
      <c r="N467" s="464"/>
      <c r="O467" s="450"/>
      <c r="P467" s="450"/>
      <c r="Q467" s="450"/>
      <c r="R467" s="469"/>
      <c r="S467" s="450"/>
      <c r="T467" s="450"/>
      <c r="U467" s="431"/>
      <c r="V467" s="457"/>
      <c r="W467" s="457"/>
      <c r="X467" s="458"/>
    </row>
    <row r="468" spans="1:24" ht="65.25" customHeight="1" x14ac:dyDescent="0.5">
      <c r="A468" s="62" t="s">
        <v>64</v>
      </c>
      <c r="B468" s="420"/>
      <c r="C468" s="455">
        <v>1100</v>
      </c>
      <c r="D468" s="455">
        <v>1000</v>
      </c>
      <c r="E468" s="456">
        <v>173.77</v>
      </c>
      <c r="F468" s="424">
        <v>15</v>
      </c>
      <c r="G468" s="426">
        <f>E468*F468</f>
        <v>2606.5500000000002</v>
      </c>
      <c r="H468" s="457">
        <v>0</v>
      </c>
      <c r="I468" s="471">
        <v>0</v>
      </c>
      <c r="J468" s="465">
        <v>0</v>
      </c>
      <c r="K468" s="465">
        <v>0</v>
      </c>
      <c r="L468" s="465">
        <v>0</v>
      </c>
      <c r="M468" s="457">
        <f>G468+H468+I468+J468+K468+L468</f>
        <v>2606.5500000000002</v>
      </c>
      <c r="N468" s="464">
        <v>19.21</v>
      </c>
      <c r="O468" s="449">
        <f>G468*1.1875%</f>
        <v>30.952781250000001</v>
      </c>
      <c r="P468" s="449"/>
      <c r="Q468" s="449">
        <v>0</v>
      </c>
      <c r="R468" s="468">
        <f>G468*1%</f>
        <v>26.065500000000004</v>
      </c>
      <c r="S468" s="449">
        <v>0</v>
      </c>
      <c r="T468" s="449">
        <f>N468+O468+P468+Q468+R468+S468</f>
        <v>76.228281250000009</v>
      </c>
      <c r="U468" s="430">
        <f>M468-T468</f>
        <v>2530.3217187500004</v>
      </c>
      <c r="V468" s="457">
        <v>200</v>
      </c>
      <c r="W468" s="457">
        <f>U468-V468</f>
        <v>2330.3217187500004</v>
      </c>
      <c r="X468" s="447"/>
    </row>
    <row r="469" spans="1:24" ht="65.25" customHeight="1" x14ac:dyDescent="0.5">
      <c r="A469" s="61" t="s">
        <v>307</v>
      </c>
      <c r="B469" s="421"/>
      <c r="C469" s="455"/>
      <c r="D469" s="455"/>
      <c r="E469" s="456"/>
      <c r="F469" s="425"/>
      <c r="G469" s="427"/>
      <c r="H469" s="457"/>
      <c r="I469" s="471"/>
      <c r="J469" s="466"/>
      <c r="K469" s="466"/>
      <c r="L469" s="466"/>
      <c r="M469" s="457"/>
      <c r="N469" s="464"/>
      <c r="O469" s="450"/>
      <c r="P469" s="450"/>
      <c r="Q469" s="450"/>
      <c r="R469" s="469"/>
      <c r="S469" s="450"/>
      <c r="T469" s="450"/>
      <c r="U469" s="431"/>
      <c r="V469" s="457"/>
      <c r="W469" s="457"/>
      <c r="X469" s="448"/>
    </row>
    <row r="470" spans="1:24" ht="65.25" hidden="1" customHeight="1" x14ac:dyDescent="0.5">
      <c r="A470" s="78"/>
      <c r="B470" s="420"/>
      <c r="C470" s="420"/>
      <c r="D470" s="420"/>
      <c r="E470" s="422">
        <v>0</v>
      </c>
      <c r="F470" s="424">
        <v>0</v>
      </c>
      <c r="G470" s="426">
        <f>E470*F470</f>
        <v>0</v>
      </c>
      <c r="H470" s="430">
        <v>0</v>
      </c>
      <c r="I470" s="465">
        <v>0</v>
      </c>
      <c r="J470" s="465">
        <v>0</v>
      </c>
      <c r="K470" s="465">
        <v>0</v>
      </c>
      <c r="L470" s="465">
        <v>0</v>
      </c>
      <c r="M470" s="457">
        <f>G470+H470+I470+J470+K470+L470</f>
        <v>0</v>
      </c>
      <c r="N470" s="449">
        <v>0</v>
      </c>
      <c r="O470" s="449">
        <f>G470*1.187%</f>
        <v>0</v>
      </c>
      <c r="P470" s="449">
        <v>0</v>
      </c>
      <c r="Q470" s="449">
        <v>0</v>
      </c>
      <c r="R470" s="449">
        <v>0</v>
      </c>
      <c r="S470" s="449">
        <v>0</v>
      </c>
      <c r="T470" s="449">
        <f>N470+O470+P470+Q470+R470+S470</f>
        <v>0</v>
      </c>
      <c r="U470" s="430">
        <f>M470-T470</f>
        <v>0</v>
      </c>
      <c r="V470" s="430">
        <v>0</v>
      </c>
      <c r="W470" s="430">
        <f>U470-V470</f>
        <v>0</v>
      </c>
      <c r="X470" s="447"/>
    </row>
    <row r="471" spans="1:24" ht="65.25" hidden="1" customHeight="1" x14ac:dyDescent="0.5">
      <c r="A471" s="80"/>
      <c r="B471" s="421"/>
      <c r="C471" s="421"/>
      <c r="D471" s="421"/>
      <c r="E471" s="423"/>
      <c r="F471" s="425"/>
      <c r="G471" s="427"/>
      <c r="H471" s="431"/>
      <c r="I471" s="466"/>
      <c r="J471" s="466"/>
      <c r="K471" s="466"/>
      <c r="L471" s="466"/>
      <c r="M471" s="457"/>
      <c r="N471" s="450"/>
      <c r="O471" s="450"/>
      <c r="P471" s="450"/>
      <c r="Q471" s="450"/>
      <c r="R471" s="450"/>
      <c r="S471" s="450"/>
      <c r="T471" s="450"/>
      <c r="U471" s="431"/>
      <c r="V471" s="431"/>
      <c r="W471" s="431"/>
      <c r="X471" s="448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83.309062499999996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327.95606250000003</v>
      </c>
      <c r="U472" s="169">
        <f t="shared" si="42"/>
        <v>9928.9239374999997</v>
      </c>
      <c r="V472" s="169">
        <f t="shared" si="42"/>
        <v>200</v>
      </c>
      <c r="W472" s="169">
        <f t="shared" si="42"/>
        <v>9728.9239374999997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67"/>
      <c r="C474" s="518"/>
      <c r="D474" s="518"/>
      <c r="E474" s="475">
        <v>0</v>
      </c>
      <c r="F474" s="424">
        <v>0</v>
      </c>
      <c r="G474" s="426">
        <f>E474*F474</f>
        <v>0</v>
      </c>
      <c r="H474" s="476">
        <v>0</v>
      </c>
      <c r="I474" s="483">
        <v>0</v>
      </c>
      <c r="J474" s="465">
        <v>0</v>
      </c>
      <c r="K474" s="465">
        <v>0</v>
      </c>
      <c r="L474" s="465">
        <v>0</v>
      </c>
      <c r="M474" s="476">
        <f>G474+H474+I474+J474+K474+L474</f>
        <v>0</v>
      </c>
      <c r="N474" s="478">
        <v>0</v>
      </c>
      <c r="O474" s="478">
        <f>G474*1.187%</f>
        <v>0</v>
      </c>
      <c r="P474" s="449">
        <v>0</v>
      </c>
      <c r="Q474" s="449">
        <v>0</v>
      </c>
      <c r="R474" s="449">
        <f>G474*1%</f>
        <v>0</v>
      </c>
      <c r="S474" s="449">
        <f>H474*1%</f>
        <v>0</v>
      </c>
      <c r="T474" s="449">
        <f>N474+O474+P474+Q474+R474+S474</f>
        <v>0</v>
      </c>
      <c r="U474" s="430">
        <f>M474-T474</f>
        <v>0</v>
      </c>
      <c r="V474" s="476">
        <v>0</v>
      </c>
      <c r="W474" s="476">
        <f>U474-V474</f>
        <v>0</v>
      </c>
      <c r="X474" s="470"/>
    </row>
    <row r="475" spans="1:24" ht="65.25" hidden="1" customHeight="1" x14ac:dyDescent="0.5">
      <c r="A475" s="31"/>
      <c r="B475" s="421"/>
      <c r="C475" s="517"/>
      <c r="D475" s="517"/>
      <c r="E475" s="423"/>
      <c r="F475" s="425"/>
      <c r="G475" s="427"/>
      <c r="H475" s="431"/>
      <c r="I475" s="466"/>
      <c r="J475" s="466"/>
      <c r="K475" s="466"/>
      <c r="L475" s="466"/>
      <c r="M475" s="431"/>
      <c r="N475" s="450"/>
      <c r="O475" s="450"/>
      <c r="P475" s="450"/>
      <c r="Q475" s="450"/>
      <c r="R475" s="450"/>
      <c r="S475" s="450"/>
      <c r="T475" s="450"/>
      <c r="U475" s="431"/>
      <c r="V475" s="431"/>
      <c r="W475" s="431"/>
      <c r="X475" s="448"/>
    </row>
    <row r="476" spans="1:24" ht="65.25" customHeight="1" x14ac:dyDescent="0.5">
      <c r="A476" s="78" t="s">
        <v>165</v>
      </c>
      <c r="B476" s="420"/>
      <c r="C476" s="420">
        <v>1100</v>
      </c>
      <c r="D476" s="420">
        <v>1000</v>
      </c>
      <c r="E476" s="475">
        <v>138.54</v>
      </c>
      <c r="F476" s="424">
        <v>15</v>
      </c>
      <c r="G476" s="426">
        <f>E476*F476</f>
        <v>2078.1</v>
      </c>
      <c r="H476" s="476">
        <v>0</v>
      </c>
      <c r="I476" s="483">
        <v>0</v>
      </c>
      <c r="J476" s="465">
        <v>0</v>
      </c>
      <c r="K476" s="465">
        <v>0</v>
      </c>
      <c r="L476" s="465">
        <v>66.7</v>
      </c>
      <c r="M476" s="476">
        <f>G476+H476+I476+J476+K476+L476</f>
        <v>2144.7999999999997</v>
      </c>
      <c r="N476" s="478">
        <v>0</v>
      </c>
      <c r="O476" s="478">
        <v>0</v>
      </c>
      <c r="P476" s="449">
        <v>0</v>
      </c>
      <c r="Q476" s="449">
        <v>0</v>
      </c>
      <c r="R476" s="449">
        <v>0</v>
      </c>
      <c r="S476" s="449">
        <f>H476*1%</f>
        <v>0</v>
      </c>
      <c r="T476" s="449">
        <f>N476+O476+P476+Q476+R476+S476</f>
        <v>0</v>
      </c>
      <c r="U476" s="430">
        <f>M476-T476</f>
        <v>2144.7999999999997</v>
      </c>
      <c r="V476" s="476">
        <v>0</v>
      </c>
      <c r="W476" s="476">
        <f>U476-V476</f>
        <v>2144.7999999999997</v>
      </c>
      <c r="X476" s="447"/>
    </row>
    <row r="477" spans="1:24" ht="65.25" customHeight="1" x14ac:dyDescent="0.5">
      <c r="A477" s="61" t="s">
        <v>309</v>
      </c>
      <c r="B477" s="421"/>
      <c r="C477" s="421"/>
      <c r="D477" s="421"/>
      <c r="E477" s="423"/>
      <c r="F477" s="425"/>
      <c r="G477" s="427"/>
      <c r="H477" s="431"/>
      <c r="I477" s="466"/>
      <c r="J477" s="466"/>
      <c r="K477" s="466"/>
      <c r="L477" s="466"/>
      <c r="M477" s="431"/>
      <c r="N477" s="450"/>
      <c r="O477" s="450"/>
      <c r="P477" s="450"/>
      <c r="Q477" s="450"/>
      <c r="R477" s="450"/>
      <c r="S477" s="450"/>
      <c r="T477" s="450"/>
      <c r="U477" s="431"/>
      <c r="V477" s="431"/>
      <c r="W477" s="431"/>
      <c r="X477" s="448"/>
    </row>
    <row r="478" spans="1:24" ht="65.25" customHeight="1" x14ac:dyDescent="0.5">
      <c r="A478" s="29" t="s">
        <v>165</v>
      </c>
      <c r="B478" s="420"/>
      <c r="C478" s="518">
        <v>1100</v>
      </c>
      <c r="D478" s="518">
        <v>1000</v>
      </c>
      <c r="E478" s="475">
        <v>160.56</v>
      </c>
      <c r="F478" s="424">
        <v>15</v>
      </c>
      <c r="G478" s="426">
        <f>E478*F478</f>
        <v>2408.4</v>
      </c>
      <c r="H478" s="476">
        <v>0</v>
      </c>
      <c r="I478" s="483">
        <v>0</v>
      </c>
      <c r="J478" s="465">
        <v>0</v>
      </c>
      <c r="K478" s="465">
        <v>0</v>
      </c>
      <c r="L478" s="465">
        <v>2.35</v>
      </c>
      <c r="M478" s="476">
        <f>G478+H478+I478+J478+K478+L478</f>
        <v>2410.75</v>
      </c>
      <c r="N478" s="478">
        <v>0</v>
      </c>
      <c r="O478" s="478">
        <v>0</v>
      </c>
      <c r="P478" s="449">
        <v>0</v>
      </c>
      <c r="Q478" s="449">
        <v>0</v>
      </c>
      <c r="R478" s="468">
        <f>G478*1%</f>
        <v>24.084000000000003</v>
      </c>
      <c r="S478" s="449">
        <f>H478*1%</f>
        <v>0</v>
      </c>
      <c r="T478" s="449">
        <f>N478+O478+P478+Q478+R478+S478</f>
        <v>24.084000000000003</v>
      </c>
      <c r="U478" s="430">
        <f>M478-T478</f>
        <v>2386.6660000000002</v>
      </c>
      <c r="V478" s="476">
        <v>0</v>
      </c>
      <c r="W478" s="476">
        <f>U478-V478</f>
        <v>2386.6660000000002</v>
      </c>
      <c r="X478" s="447"/>
    </row>
    <row r="479" spans="1:24" ht="65.25" customHeight="1" x14ac:dyDescent="0.5">
      <c r="A479" s="63" t="s">
        <v>310</v>
      </c>
      <c r="B479" s="421"/>
      <c r="C479" s="517"/>
      <c r="D479" s="517"/>
      <c r="E479" s="423"/>
      <c r="F479" s="425"/>
      <c r="G479" s="427"/>
      <c r="H479" s="431"/>
      <c r="I479" s="466"/>
      <c r="J479" s="466"/>
      <c r="K479" s="466"/>
      <c r="L479" s="466"/>
      <c r="M479" s="431"/>
      <c r="N479" s="450"/>
      <c r="O479" s="450"/>
      <c r="P479" s="450"/>
      <c r="Q479" s="450"/>
      <c r="R479" s="469"/>
      <c r="S479" s="450"/>
      <c r="T479" s="450"/>
      <c r="U479" s="431"/>
      <c r="V479" s="431"/>
      <c r="W479" s="431"/>
      <c r="X479" s="448"/>
    </row>
    <row r="480" spans="1:24" ht="65.25" hidden="1" customHeight="1" x14ac:dyDescent="0.5">
      <c r="A480" s="29" t="s">
        <v>165</v>
      </c>
      <c r="B480" s="420"/>
      <c r="C480" s="420"/>
      <c r="D480" s="420"/>
      <c r="E480" s="475">
        <v>0</v>
      </c>
      <c r="F480" s="424">
        <v>0</v>
      </c>
      <c r="G480" s="426">
        <f>E480*F480</f>
        <v>0</v>
      </c>
      <c r="H480" s="476">
        <v>0</v>
      </c>
      <c r="I480" s="483">
        <v>0</v>
      </c>
      <c r="J480" s="465">
        <v>0</v>
      </c>
      <c r="K480" s="465">
        <v>0</v>
      </c>
      <c r="L480" s="465">
        <v>0</v>
      </c>
      <c r="M480" s="476">
        <f>G480+H480+I480+J480+K480+L480</f>
        <v>0</v>
      </c>
      <c r="N480" s="478">
        <v>0</v>
      </c>
      <c r="O480" s="478">
        <f>G480*1.187%</f>
        <v>0</v>
      </c>
      <c r="P480" s="449">
        <v>0</v>
      </c>
      <c r="Q480" s="449">
        <v>0</v>
      </c>
      <c r="R480" s="449">
        <f>G480*1%</f>
        <v>0</v>
      </c>
      <c r="S480" s="449">
        <v>0</v>
      </c>
      <c r="T480" s="449">
        <f>N480+O480+P480+Q480+R480+S480</f>
        <v>0</v>
      </c>
      <c r="U480" s="430">
        <f>M480-T480</f>
        <v>0</v>
      </c>
      <c r="V480" s="476">
        <v>0</v>
      </c>
      <c r="W480" s="476">
        <f>U480-V480</f>
        <v>0</v>
      </c>
      <c r="X480" s="447"/>
    </row>
    <row r="481" spans="1:24" ht="65.25" hidden="1" customHeight="1" x14ac:dyDescent="0.5">
      <c r="A481" s="31"/>
      <c r="B481" s="421"/>
      <c r="C481" s="421"/>
      <c r="D481" s="421"/>
      <c r="E481" s="423"/>
      <c r="F481" s="425"/>
      <c r="G481" s="427"/>
      <c r="H481" s="431"/>
      <c r="I481" s="466"/>
      <c r="J481" s="466"/>
      <c r="K481" s="466"/>
      <c r="L481" s="466"/>
      <c r="M481" s="431"/>
      <c r="N481" s="450"/>
      <c r="O481" s="450"/>
      <c r="P481" s="450"/>
      <c r="Q481" s="450"/>
      <c r="R481" s="450"/>
      <c r="S481" s="450"/>
      <c r="T481" s="450"/>
      <c r="U481" s="431"/>
      <c r="V481" s="431"/>
      <c r="W481" s="431"/>
      <c r="X481" s="448"/>
    </row>
    <row r="482" spans="1:24" ht="65.25" hidden="1" customHeight="1" x14ac:dyDescent="0.5">
      <c r="A482" s="29" t="s">
        <v>311</v>
      </c>
      <c r="B482" s="420"/>
      <c r="C482" s="420"/>
      <c r="D482" s="420"/>
      <c r="E482" s="422">
        <v>0</v>
      </c>
      <c r="F482" s="424">
        <v>0</v>
      </c>
      <c r="G482" s="426">
        <f>E482*F482</f>
        <v>0</v>
      </c>
      <c r="H482" s="430">
        <v>0</v>
      </c>
      <c r="I482" s="483">
        <v>0</v>
      </c>
      <c r="J482" s="465">
        <v>0</v>
      </c>
      <c r="K482" s="465">
        <v>0</v>
      </c>
      <c r="L482" s="465">
        <v>0</v>
      </c>
      <c r="M482" s="476">
        <f>G482+H482+I482+J482+K482+L482</f>
        <v>0</v>
      </c>
      <c r="N482" s="478">
        <v>0</v>
      </c>
      <c r="O482" s="478">
        <f>G482*1.187%</f>
        <v>0</v>
      </c>
      <c r="P482" s="449">
        <v>0</v>
      </c>
      <c r="Q482" s="449">
        <v>0</v>
      </c>
      <c r="R482" s="449">
        <f>G482*1%</f>
        <v>0</v>
      </c>
      <c r="S482" s="449">
        <f>H482*1%</f>
        <v>0</v>
      </c>
      <c r="T482" s="449">
        <f>N482+O482+P482+Q482+R482+S482</f>
        <v>0</v>
      </c>
      <c r="U482" s="430">
        <f>M482-T482</f>
        <v>0</v>
      </c>
      <c r="V482" s="476">
        <v>0</v>
      </c>
      <c r="W482" s="476">
        <f>U482-V482</f>
        <v>0</v>
      </c>
      <c r="X482" s="447"/>
    </row>
    <row r="483" spans="1:24" ht="65.25" hidden="1" customHeight="1" x14ac:dyDescent="0.5">
      <c r="A483" s="88"/>
      <c r="B483" s="467"/>
      <c r="C483" s="467"/>
      <c r="D483" s="467"/>
      <c r="E483" s="423"/>
      <c r="F483" s="425"/>
      <c r="G483" s="427"/>
      <c r="H483" s="431"/>
      <c r="I483" s="466"/>
      <c r="J483" s="466"/>
      <c r="K483" s="466"/>
      <c r="L483" s="466"/>
      <c r="M483" s="431"/>
      <c r="N483" s="450"/>
      <c r="O483" s="450"/>
      <c r="P483" s="450"/>
      <c r="Q483" s="450"/>
      <c r="R483" s="450"/>
      <c r="S483" s="450"/>
      <c r="T483" s="450"/>
      <c r="U483" s="431"/>
      <c r="V483" s="431"/>
      <c r="W483" s="431"/>
      <c r="X483" s="448"/>
    </row>
    <row r="484" spans="1:24" ht="65.25" customHeight="1" x14ac:dyDescent="0.5">
      <c r="A484" s="29" t="s">
        <v>311</v>
      </c>
      <c r="B484" s="420"/>
      <c r="C484" s="518">
        <v>1100</v>
      </c>
      <c r="D484" s="518">
        <v>1000</v>
      </c>
      <c r="E484" s="475"/>
      <c r="F484" s="424"/>
      <c r="G484" s="426">
        <f>E484*F484</f>
        <v>0</v>
      </c>
      <c r="H484" s="476">
        <v>0</v>
      </c>
      <c r="I484" s="483">
        <v>0</v>
      </c>
      <c r="J484" s="465"/>
      <c r="K484" s="465">
        <v>0</v>
      </c>
      <c r="L484" s="465"/>
      <c r="M484" s="476">
        <f>G484+H484+I484+J484+K484+L484</f>
        <v>0</v>
      </c>
      <c r="N484" s="478">
        <v>0</v>
      </c>
      <c r="O484" s="478">
        <f>G484*1.187%</f>
        <v>0</v>
      </c>
      <c r="P484" s="449"/>
      <c r="Q484" s="449">
        <v>0</v>
      </c>
      <c r="R484" s="468">
        <f>G484*1%</f>
        <v>0</v>
      </c>
      <c r="S484" s="449">
        <v>0</v>
      </c>
      <c r="T484" s="449">
        <f>N484+O484+P484+Q484+R484+S484</f>
        <v>0</v>
      </c>
      <c r="U484" s="430">
        <f>M484-T484</f>
        <v>0</v>
      </c>
      <c r="V484" s="476">
        <v>0</v>
      </c>
      <c r="W484" s="476">
        <f>U484-V484</f>
        <v>0</v>
      </c>
      <c r="X484" s="447"/>
    </row>
    <row r="485" spans="1:24" ht="65.25" customHeight="1" x14ac:dyDescent="0.5">
      <c r="A485" s="45"/>
      <c r="B485" s="421"/>
      <c r="C485" s="517"/>
      <c r="D485" s="517"/>
      <c r="E485" s="423"/>
      <c r="F485" s="425"/>
      <c r="G485" s="427"/>
      <c r="H485" s="431"/>
      <c r="I485" s="466"/>
      <c r="J485" s="466"/>
      <c r="K485" s="466"/>
      <c r="L485" s="466"/>
      <c r="M485" s="431"/>
      <c r="N485" s="450"/>
      <c r="O485" s="450"/>
      <c r="P485" s="450"/>
      <c r="Q485" s="450"/>
      <c r="R485" s="469"/>
      <c r="S485" s="450"/>
      <c r="T485" s="450"/>
      <c r="U485" s="431"/>
      <c r="V485" s="431"/>
      <c r="W485" s="431"/>
      <c r="X485" s="448"/>
    </row>
    <row r="486" spans="1:24" ht="65.25" customHeight="1" thickBot="1" x14ac:dyDescent="0.5">
      <c r="A486" s="189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432" t="s">
        <v>0</v>
      </c>
      <c r="B487" s="434" t="s">
        <v>1</v>
      </c>
      <c r="C487" s="437" t="s">
        <v>2</v>
      </c>
      <c r="D487" s="438"/>
      <c r="E487" s="438"/>
      <c r="F487" s="438"/>
      <c r="G487" s="438"/>
      <c r="H487" s="438"/>
      <c r="I487" s="438"/>
      <c r="J487" s="438"/>
      <c r="K487" s="438"/>
      <c r="L487" s="438"/>
      <c r="M487" s="439"/>
      <c r="N487" s="437" t="s">
        <v>3</v>
      </c>
      <c r="O487" s="438"/>
      <c r="P487" s="438"/>
      <c r="Q487" s="438"/>
      <c r="R487" s="438"/>
      <c r="S487" s="438"/>
      <c r="T487" s="439"/>
      <c r="U487" s="1"/>
      <c r="V487" s="2"/>
      <c r="W487" s="3"/>
      <c r="X487" s="440" t="s">
        <v>4</v>
      </c>
    </row>
    <row r="488" spans="1:24" s="4" customFormat="1" ht="65.25" customHeight="1" x14ac:dyDescent="0.45">
      <c r="A488" s="433"/>
      <c r="B488" s="435"/>
      <c r="C488" s="441" t="s">
        <v>5</v>
      </c>
      <c r="D488" s="441" t="s">
        <v>6</v>
      </c>
      <c r="E488" s="5" t="s">
        <v>7</v>
      </c>
      <c r="F488" s="6" t="s">
        <v>8</v>
      </c>
      <c r="G488" s="443" t="s">
        <v>9</v>
      </c>
      <c r="H488" s="445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34" t="s">
        <v>15</v>
      </c>
      <c r="N488" s="9" t="s">
        <v>16</v>
      </c>
      <c r="O488" s="416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418" t="s">
        <v>15</v>
      </c>
      <c r="U488" s="11" t="s">
        <v>15</v>
      </c>
      <c r="V488" s="12" t="s">
        <v>23</v>
      </c>
      <c r="W488" s="11" t="s">
        <v>24</v>
      </c>
      <c r="X488" s="440"/>
    </row>
    <row r="489" spans="1:24" s="4" customFormat="1" ht="65.25" customHeight="1" thickBot="1" x14ac:dyDescent="0.5">
      <c r="A489" s="13" t="s">
        <v>25</v>
      </c>
      <c r="B489" s="436"/>
      <c r="C489" s="442"/>
      <c r="D489" s="442"/>
      <c r="E489" s="14" t="s">
        <v>26</v>
      </c>
      <c r="F489" s="15" t="s">
        <v>27</v>
      </c>
      <c r="G489" s="444"/>
      <c r="H489" s="446"/>
      <c r="I489" s="16" t="s">
        <v>28</v>
      </c>
      <c r="J489" s="17" t="s">
        <v>29</v>
      </c>
      <c r="K489" s="18" t="s">
        <v>30</v>
      </c>
      <c r="L489" s="16" t="s">
        <v>31</v>
      </c>
      <c r="M489" s="436"/>
      <c r="N489" s="19">
        <v>1</v>
      </c>
      <c r="O489" s="417"/>
      <c r="P489" s="20" t="s">
        <v>12</v>
      </c>
      <c r="Q489" s="21" t="s">
        <v>32</v>
      </c>
      <c r="R489" s="21" t="s">
        <v>33</v>
      </c>
      <c r="S489" s="21" t="s">
        <v>34</v>
      </c>
      <c r="T489" s="419"/>
      <c r="U489" s="22" t="s">
        <v>35</v>
      </c>
      <c r="V489" s="23" t="s">
        <v>36</v>
      </c>
      <c r="W489" s="22" t="s">
        <v>37</v>
      </c>
      <c r="X489" s="440"/>
    </row>
    <row r="490" spans="1:24" ht="65.25" hidden="1" customHeight="1" x14ac:dyDescent="0.5">
      <c r="A490" s="62"/>
      <c r="B490" s="467"/>
      <c r="C490" s="467">
        <v>1100</v>
      </c>
      <c r="D490" s="467">
        <v>1000</v>
      </c>
      <c r="E490" s="490"/>
      <c r="F490" s="533"/>
      <c r="G490" s="534">
        <f>E490*F490</f>
        <v>0</v>
      </c>
      <c r="H490" s="476">
        <v>0</v>
      </c>
      <c r="I490" s="483">
        <v>0</v>
      </c>
      <c r="J490" s="535">
        <v>0</v>
      </c>
      <c r="K490" s="535">
        <v>0</v>
      </c>
      <c r="L490" s="535"/>
      <c r="M490" s="476">
        <f>G490+H490+I490+J490+K490+L490</f>
        <v>0</v>
      </c>
      <c r="N490" s="476">
        <v>0</v>
      </c>
      <c r="O490" s="476">
        <v>0</v>
      </c>
      <c r="P490" s="492">
        <v>0</v>
      </c>
      <c r="Q490" s="430">
        <v>0</v>
      </c>
      <c r="R490" s="503">
        <f>G490*1%</f>
        <v>0</v>
      </c>
      <c r="S490" s="492">
        <f>H490*1%</f>
        <v>0</v>
      </c>
      <c r="T490" s="476">
        <f>N490+O490+P490+Q490+R490+S490</f>
        <v>0</v>
      </c>
      <c r="U490" s="476">
        <f>M490-T490</f>
        <v>0</v>
      </c>
      <c r="V490" s="476">
        <v>0</v>
      </c>
      <c r="W490" s="476">
        <f>U490-V490</f>
        <v>0</v>
      </c>
      <c r="X490" s="470"/>
    </row>
    <row r="491" spans="1:24" ht="65.25" hidden="1" customHeight="1" thickBot="1" x14ac:dyDescent="0.55000000000000004">
      <c r="A491" s="63"/>
      <c r="B491" s="421"/>
      <c r="C491" s="421"/>
      <c r="D491" s="421"/>
      <c r="E491" s="454"/>
      <c r="F491" s="425"/>
      <c r="G491" s="427"/>
      <c r="H491" s="431"/>
      <c r="I491" s="466"/>
      <c r="J491" s="466"/>
      <c r="K491" s="466"/>
      <c r="L491" s="466"/>
      <c r="M491" s="431"/>
      <c r="N491" s="431"/>
      <c r="O491" s="431"/>
      <c r="P491" s="431"/>
      <c r="Q491" s="431"/>
      <c r="R491" s="504"/>
      <c r="S491" s="476"/>
      <c r="T491" s="431"/>
      <c r="U491" s="431"/>
      <c r="V491" s="431"/>
      <c r="W491" s="431"/>
      <c r="X491" s="448"/>
    </row>
    <row r="492" spans="1:24" ht="65.25" customHeight="1" x14ac:dyDescent="0.5">
      <c r="A492" s="62" t="s">
        <v>312</v>
      </c>
      <c r="B492" s="420"/>
      <c r="C492" s="420">
        <v>1100</v>
      </c>
      <c r="D492" s="420">
        <v>1000</v>
      </c>
      <c r="E492" s="422">
        <v>191.13</v>
      </c>
      <c r="F492" s="424">
        <v>15</v>
      </c>
      <c r="G492" s="534">
        <f>E492*F492</f>
        <v>2866.95</v>
      </c>
      <c r="H492" s="430">
        <v>0</v>
      </c>
      <c r="I492" s="483">
        <v>0</v>
      </c>
      <c r="J492" s="465">
        <v>0</v>
      </c>
      <c r="K492" s="465">
        <v>0</v>
      </c>
      <c r="L492" s="465"/>
      <c r="M492" s="476">
        <f>G492+H492+I492+J492+K492+L492</f>
        <v>2866.95</v>
      </c>
      <c r="N492" s="478">
        <v>62.46</v>
      </c>
      <c r="O492" s="449">
        <f>G492*1.1875%</f>
        <v>34.045031250000001</v>
      </c>
      <c r="P492" s="449">
        <v>0</v>
      </c>
      <c r="Q492" s="449">
        <v>0</v>
      </c>
      <c r="R492" s="468">
        <f>G492*1%</f>
        <v>28.669499999999999</v>
      </c>
      <c r="S492" s="449">
        <f>H492*1%</f>
        <v>0</v>
      </c>
      <c r="T492" s="478">
        <f>N492+O492+P492+Q492+R492+S492</f>
        <v>125.17453125</v>
      </c>
      <c r="U492" s="476">
        <f>M492-T492</f>
        <v>2741.7754687499996</v>
      </c>
      <c r="V492" s="476">
        <v>0</v>
      </c>
      <c r="W492" s="476">
        <f>U492-V492</f>
        <v>2741.7754687499996</v>
      </c>
      <c r="X492" s="447"/>
    </row>
    <row r="493" spans="1:24" ht="65.25" customHeight="1" x14ac:dyDescent="0.5">
      <c r="A493" s="100" t="s">
        <v>313</v>
      </c>
      <c r="B493" s="421"/>
      <c r="C493" s="467"/>
      <c r="D493" s="467"/>
      <c r="E493" s="423"/>
      <c r="F493" s="425"/>
      <c r="G493" s="427"/>
      <c r="H493" s="431"/>
      <c r="I493" s="466"/>
      <c r="J493" s="466"/>
      <c r="K493" s="466"/>
      <c r="L493" s="466"/>
      <c r="M493" s="431"/>
      <c r="N493" s="450"/>
      <c r="O493" s="450"/>
      <c r="P493" s="450"/>
      <c r="Q493" s="450"/>
      <c r="R493" s="469"/>
      <c r="S493" s="450"/>
      <c r="T493" s="450"/>
      <c r="U493" s="431"/>
      <c r="V493" s="431"/>
      <c r="W493" s="431"/>
      <c r="X493" s="448"/>
    </row>
    <row r="494" spans="1:24" ht="65.25" customHeight="1" x14ac:dyDescent="0.5">
      <c r="A494" s="29" t="s">
        <v>314</v>
      </c>
      <c r="B494" s="420"/>
      <c r="C494" s="420">
        <v>1100</v>
      </c>
      <c r="D494" s="420">
        <v>1000</v>
      </c>
      <c r="E494" s="422">
        <v>183.6</v>
      </c>
      <c r="F494" s="424">
        <v>15</v>
      </c>
      <c r="G494" s="491">
        <v>0</v>
      </c>
      <c r="H494" s="430">
        <v>0</v>
      </c>
      <c r="I494" s="483">
        <v>0</v>
      </c>
      <c r="J494" s="465">
        <v>0</v>
      </c>
      <c r="K494" s="465">
        <v>0</v>
      </c>
      <c r="L494" s="465">
        <v>0</v>
      </c>
      <c r="M494" s="476">
        <f>G494+H494+I494+J494+K494+L494</f>
        <v>0</v>
      </c>
      <c r="N494" s="478">
        <v>0</v>
      </c>
      <c r="O494" s="478"/>
      <c r="P494" s="449">
        <v>0</v>
      </c>
      <c r="Q494" s="449">
        <v>0</v>
      </c>
      <c r="R494" s="449">
        <v>0</v>
      </c>
      <c r="S494" s="449">
        <f>H494*1%</f>
        <v>0</v>
      </c>
      <c r="T494" s="478">
        <f>N494+O494+P494+Q494+R494+S494</f>
        <v>0</v>
      </c>
      <c r="U494" s="476">
        <f>M494-T494</f>
        <v>0</v>
      </c>
      <c r="V494" s="430">
        <v>0</v>
      </c>
      <c r="W494" s="476">
        <f>U494-V494</f>
        <v>0</v>
      </c>
      <c r="X494" s="447"/>
    </row>
    <row r="495" spans="1:24" ht="65.25" customHeight="1" x14ac:dyDescent="0.5">
      <c r="A495" s="31"/>
      <c r="B495" s="421"/>
      <c r="C495" s="467"/>
      <c r="D495" s="467"/>
      <c r="E495" s="423"/>
      <c r="F495" s="425"/>
      <c r="G495" s="427"/>
      <c r="H495" s="431"/>
      <c r="I495" s="466"/>
      <c r="J495" s="466"/>
      <c r="K495" s="466"/>
      <c r="L495" s="466"/>
      <c r="M495" s="431"/>
      <c r="N495" s="450"/>
      <c r="O495" s="450"/>
      <c r="P495" s="450"/>
      <c r="Q495" s="450"/>
      <c r="R495" s="450"/>
      <c r="S495" s="450"/>
      <c r="T495" s="450"/>
      <c r="U495" s="431"/>
      <c r="V495" s="431"/>
      <c r="W495" s="431"/>
      <c r="X495" s="448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7353.4500000000007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7422.5</v>
      </c>
      <c r="N496" s="170">
        <f>N494+N492+N490+N484+N482+N480+N478+N476+N474</f>
        <v>62.46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149.25853125</v>
      </c>
      <c r="U496" s="169">
        <f>U494+U492+U490+U484+U482+U480+U478+U476+U474</f>
        <v>7273.2414687499986</v>
      </c>
      <c r="V496" s="169">
        <f t="shared" si="43"/>
        <v>0</v>
      </c>
      <c r="W496" s="169">
        <f t="shared" si="43"/>
        <v>7273.2414687499986</v>
      </c>
      <c r="X496" s="223" t="s">
        <v>315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432" t="s">
        <v>0</v>
      </c>
      <c r="B498" s="434" t="s">
        <v>1</v>
      </c>
      <c r="C498" s="437" t="s">
        <v>2</v>
      </c>
      <c r="D498" s="438"/>
      <c r="E498" s="438"/>
      <c r="F498" s="438"/>
      <c r="G498" s="438"/>
      <c r="H498" s="438"/>
      <c r="I498" s="438"/>
      <c r="J498" s="438"/>
      <c r="K498" s="438"/>
      <c r="L498" s="438"/>
      <c r="M498" s="439"/>
      <c r="N498" s="437" t="s">
        <v>3</v>
      </c>
      <c r="O498" s="438"/>
      <c r="P498" s="438"/>
      <c r="Q498" s="438"/>
      <c r="R498" s="438"/>
      <c r="S498" s="438"/>
      <c r="T498" s="439"/>
      <c r="U498" s="1"/>
      <c r="V498" s="2"/>
      <c r="W498" s="3"/>
      <c r="X498" s="440" t="s">
        <v>4</v>
      </c>
    </row>
    <row r="499" spans="1:24" s="4" customFormat="1" ht="65.25" customHeight="1" x14ac:dyDescent="0.45">
      <c r="A499" s="433"/>
      <c r="B499" s="435"/>
      <c r="C499" s="441" t="s">
        <v>5</v>
      </c>
      <c r="D499" s="441" t="s">
        <v>6</v>
      </c>
      <c r="E499" s="5" t="s">
        <v>7</v>
      </c>
      <c r="F499" s="6" t="s">
        <v>8</v>
      </c>
      <c r="G499" s="443" t="s">
        <v>9</v>
      </c>
      <c r="H499" s="445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34" t="s">
        <v>15</v>
      </c>
      <c r="N499" s="9" t="s">
        <v>16</v>
      </c>
      <c r="O499" s="416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418" t="s">
        <v>15</v>
      </c>
      <c r="U499" s="11" t="s">
        <v>15</v>
      </c>
      <c r="V499" s="12" t="s">
        <v>23</v>
      </c>
      <c r="W499" s="11" t="s">
        <v>24</v>
      </c>
      <c r="X499" s="440"/>
    </row>
    <row r="500" spans="1:24" s="4" customFormat="1" ht="65.25" customHeight="1" thickBot="1" x14ac:dyDescent="0.5">
      <c r="A500" s="13" t="s">
        <v>25</v>
      </c>
      <c r="B500" s="436"/>
      <c r="C500" s="442"/>
      <c r="D500" s="442"/>
      <c r="E500" s="14" t="s">
        <v>26</v>
      </c>
      <c r="F500" s="15" t="s">
        <v>27</v>
      </c>
      <c r="G500" s="444"/>
      <c r="H500" s="446"/>
      <c r="I500" s="16" t="s">
        <v>28</v>
      </c>
      <c r="J500" s="17" t="s">
        <v>29</v>
      </c>
      <c r="K500" s="18" t="s">
        <v>30</v>
      </c>
      <c r="L500" s="16" t="s">
        <v>31</v>
      </c>
      <c r="M500" s="436"/>
      <c r="N500" s="19">
        <v>1</v>
      </c>
      <c r="O500" s="417"/>
      <c r="P500" s="20" t="s">
        <v>12</v>
      </c>
      <c r="Q500" s="21" t="s">
        <v>32</v>
      </c>
      <c r="R500" s="21" t="s">
        <v>33</v>
      </c>
      <c r="S500" s="21" t="s">
        <v>34</v>
      </c>
      <c r="T500" s="419"/>
      <c r="U500" s="22" t="s">
        <v>35</v>
      </c>
      <c r="V500" s="23" t="s">
        <v>36</v>
      </c>
      <c r="W500" s="22" t="s">
        <v>37</v>
      </c>
      <c r="X500" s="440"/>
    </row>
    <row r="501" spans="1:24" ht="65.25" customHeight="1" x14ac:dyDescent="0.5">
      <c r="A501" s="77" t="s">
        <v>316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317</v>
      </c>
      <c r="B502" s="467"/>
      <c r="C502" s="467">
        <v>1100</v>
      </c>
      <c r="D502" s="467">
        <v>1000</v>
      </c>
      <c r="E502" s="475">
        <v>334.64</v>
      </c>
      <c r="F502" s="424">
        <v>15</v>
      </c>
      <c r="G502" s="426">
        <f>E502*F502</f>
        <v>5019.5999999999995</v>
      </c>
      <c r="H502" s="476">
        <v>0</v>
      </c>
      <c r="I502" s="483">
        <v>0</v>
      </c>
      <c r="J502" s="465">
        <v>0</v>
      </c>
      <c r="K502" s="465">
        <v>0</v>
      </c>
      <c r="L502" s="465">
        <v>0</v>
      </c>
      <c r="M502" s="476">
        <f>G502+H502+I502+J502+K502+L502</f>
        <v>5019.5999999999995</v>
      </c>
      <c r="N502" s="478">
        <v>527.02</v>
      </c>
      <c r="O502" s="449">
        <v>0</v>
      </c>
      <c r="P502" s="449">
        <v>0</v>
      </c>
      <c r="Q502" s="449">
        <v>0</v>
      </c>
      <c r="R502" s="468">
        <v>0</v>
      </c>
      <c r="S502" s="449">
        <v>0</v>
      </c>
      <c r="T502" s="449">
        <f>N502+O502+P502+Q502+R502+S502</f>
        <v>527.02</v>
      </c>
      <c r="U502" s="430">
        <f>M502-T502</f>
        <v>4492.58</v>
      </c>
      <c r="V502" s="430">
        <v>200.78</v>
      </c>
      <c r="W502" s="476">
        <f>U502-V502</f>
        <v>4291.8</v>
      </c>
      <c r="X502" s="470"/>
    </row>
    <row r="503" spans="1:24" ht="65.25" customHeight="1" x14ac:dyDescent="0.5">
      <c r="A503" s="45" t="s">
        <v>318</v>
      </c>
      <c r="B503" s="421"/>
      <c r="C503" s="421"/>
      <c r="D503" s="421"/>
      <c r="E503" s="423"/>
      <c r="F503" s="425"/>
      <c r="G503" s="427"/>
      <c r="H503" s="431"/>
      <c r="I503" s="466"/>
      <c r="J503" s="466"/>
      <c r="K503" s="466"/>
      <c r="L503" s="466"/>
      <c r="M503" s="431"/>
      <c r="N503" s="450"/>
      <c r="O503" s="450"/>
      <c r="P503" s="450"/>
      <c r="Q503" s="450"/>
      <c r="R503" s="469"/>
      <c r="S503" s="450"/>
      <c r="T503" s="450"/>
      <c r="U503" s="431"/>
      <c r="V503" s="431"/>
      <c r="W503" s="431"/>
      <c r="X503" s="448"/>
    </row>
    <row r="504" spans="1:24" ht="65.25" customHeight="1" x14ac:dyDescent="0.5">
      <c r="A504" s="29" t="s">
        <v>319</v>
      </c>
      <c r="B504" s="420"/>
      <c r="C504" s="420">
        <v>1100</v>
      </c>
      <c r="D504" s="420">
        <v>1000</v>
      </c>
      <c r="E504" s="475">
        <v>256.20999999999998</v>
      </c>
      <c r="F504" s="424">
        <v>15</v>
      </c>
      <c r="G504" s="426">
        <f>E504*F504</f>
        <v>3843.1499999999996</v>
      </c>
      <c r="H504" s="476">
        <v>0</v>
      </c>
      <c r="I504" s="483">
        <v>0</v>
      </c>
      <c r="J504" s="465">
        <v>0</v>
      </c>
      <c r="K504" s="465">
        <v>0</v>
      </c>
      <c r="L504" s="465">
        <v>0</v>
      </c>
      <c r="M504" s="476">
        <f>G504+H504+I504+J504+K504+L504</f>
        <v>3843.1499999999996</v>
      </c>
      <c r="N504" s="478">
        <v>323.99</v>
      </c>
      <c r="O504" s="449">
        <f>G504*1.1875%</f>
        <v>45.637406249999998</v>
      </c>
      <c r="P504" s="449">
        <v>0</v>
      </c>
      <c r="Q504" s="449">
        <v>0</v>
      </c>
      <c r="R504" s="468">
        <f>G504*1%</f>
        <v>38.4315</v>
      </c>
      <c r="S504" s="449">
        <f>H504*1%</f>
        <v>0</v>
      </c>
      <c r="T504" s="449">
        <f>N504+O504+P504+Q504+R504+S504</f>
        <v>408.05890625000006</v>
      </c>
      <c r="U504" s="430">
        <f>M504-T504</f>
        <v>3435.0910937499993</v>
      </c>
      <c r="V504" s="476">
        <v>0</v>
      </c>
      <c r="W504" s="476">
        <f>U504-V504</f>
        <v>3435.0910937499993</v>
      </c>
      <c r="X504" s="447"/>
    </row>
    <row r="505" spans="1:24" ht="65.25" customHeight="1" x14ac:dyDescent="0.5">
      <c r="A505" s="80" t="s">
        <v>320</v>
      </c>
      <c r="B505" s="467"/>
      <c r="C505" s="467"/>
      <c r="D505" s="467"/>
      <c r="E505" s="423"/>
      <c r="F505" s="425"/>
      <c r="G505" s="427"/>
      <c r="H505" s="431"/>
      <c r="I505" s="466"/>
      <c r="J505" s="466"/>
      <c r="K505" s="466"/>
      <c r="L505" s="466"/>
      <c r="M505" s="431"/>
      <c r="N505" s="450"/>
      <c r="O505" s="450"/>
      <c r="P505" s="450"/>
      <c r="Q505" s="450"/>
      <c r="R505" s="469"/>
      <c r="S505" s="450"/>
      <c r="T505" s="450"/>
      <c r="U505" s="431"/>
      <c r="V505" s="431"/>
      <c r="W505" s="431"/>
      <c r="X505" s="470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8862.75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8862.75</v>
      </c>
      <c r="N506" s="170">
        <f>SUM(N502:N505)</f>
        <v>851.01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935.07890625000005</v>
      </c>
      <c r="U506" s="169">
        <f t="shared" si="44"/>
        <v>7927.6710937499993</v>
      </c>
      <c r="V506" s="169">
        <f t="shared" si="44"/>
        <v>200.78</v>
      </c>
      <c r="W506" s="169">
        <f t="shared" si="44"/>
        <v>7726.8910937499995</v>
      </c>
      <c r="X506" s="166"/>
    </row>
    <row r="507" spans="1:24" ht="65.25" customHeight="1" x14ac:dyDescent="0.45">
      <c r="A507" s="77" t="s">
        <v>321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322</v>
      </c>
      <c r="B508" s="493"/>
      <c r="C508" s="493">
        <v>1100</v>
      </c>
      <c r="D508" s="493">
        <v>1000</v>
      </c>
      <c r="E508" s="422">
        <v>202.04</v>
      </c>
      <c r="F508" s="481">
        <v>15</v>
      </c>
      <c r="G508" s="453">
        <f>E508*F508</f>
        <v>3030.6</v>
      </c>
      <c r="H508" s="430">
        <v>0</v>
      </c>
      <c r="I508" s="465">
        <v>0</v>
      </c>
      <c r="J508" s="465">
        <v>0</v>
      </c>
      <c r="K508" s="465">
        <v>0</v>
      </c>
      <c r="L508" s="465">
        <v>0</v>
      </c>
      <c r="M508" s="430">
        <f>G508+H508+I508+J508+K508+L508</f>
        <v>3030.6</v>
      </c>
      <c r="N508" s="449">
        <v>80.27</v>
      </c>
      <c r="O508" s="449">
        <f>G508*1.1875%</f>
        <v>35.988374999999998</v>
      </c>
      <c r="P508" s="449">
        <v>0</v>
      </c>
      <c r="Q508" s="449">
        <v>0</v>
      </c>
      <c r="R508" s="468">
        <f>G508*1%</f>
        <v>30.306000000000001</v>
      </c>
      <c r="S508" s="449">
        <f>H508*1%</f>
        <v>0</v>
      </c>
      <c r="T508" s="449">
        <f>N508+O508+P508+Q508+R508+S508</f>
        <v>146.56437500000001</v>
      </c>
      <c r="U508" s="430">
        <f>M508-T508</f>
        <v>2884.035625</v>
      </c>
      <c r="V508" s="430">
        <v>0</v>
      </c>
      <c r="W508" s="430">
        <f>U508-V508</f>
        <v>2884.035625</v>
      </c>
      <c r="X508" s="447"/>
    </row>
    <row r="509" spans="1:24" ht="65.25" customHeight="1" x14ac:dyDescent="0.5">
      <c r="A509" s="63" t="s">
        <v>323</v>
      </c>
      <c r="B509" s="494"/>
      <c r="C509" s="494"/>
      <c r="D509" s="494"/>
      <c r="E509" s="423"/>
      <c r="F509" s="482"/>
      <c r="G509" s="454"/>
      <c r="H509" s="431"/>
      <c r="I509" s="466"/>
      <c r="J509" s="466"/>
      <c r="K509" s="466"/>
      <c r="L509" s="466"/>
      <c r="M509" s="431"/>
      <c r="N509" s="450"/>
      <c r="O509" s="450"/>
      <c r="P509" s="450"/>
      <c r="Q509" s="450"/>
      <c r="R509" s="469"/>
      <c r="S509" s="450"/>
      <c r="T509" s="450"/>
      <c r="U509" s="431"/>
      <c r="V509" s="431"/>
      <c r="W509" s="431"/>
      <c r="X509" s="448"/>
    </row>
    <row r="510" spans="1:24" ht="65.25" hidden="1" customHeight="1" x14ac:dyDescent="0.5">
      <c r="A510" s="180" t="s">
        <v>324</v>
      </c>
      <c r="B510" s="501"/>
      <c r="C510" s="501">
        <v>1100</v>
      </c>
      <c r="D510" s="501">
        <v>1000</v>
      </c>
      <c r="E510" s="475"/>
      <c r="F510" s="481"/>
      <c r="G510" s="453">
        <f>E510*F510</f>
        <v>0</v>
      </c>
      <c r="H510" s="476">
        <v>0</v>
      </c>
      <c r="I510" s="483">
        <v>0</v>
      </c>
      <c r="J510" s="483">
        <v>0</v>
      </c>
      <c r="K510" s="483">
        <v>0</v>
      </c>
      <c r="L510" s="483"/>
      <c r="M510" s="430">
        <f>G510+H510+I510+J510+K510+L510</f>
        <v>0</v>
      </c>
      <c r="N510" s="478">
        <v>0</v>
      </c>
      <c r="O510" s="478">
        <v>0</v>
      </c>
      <c r="P510" s="449">
        <v>0</v>
      </c>
      <c r="Q510" s="449">
        <v>0</v>
      </c>
      <c r="R510" s="449">
        <v>0</v>
      </c>
      <c r="S510" s="449">
        <f>H510*1%</f>
        <v>0</v>
      </c>
      <c r="T510" s="449">
        <f>N510+O510+P510+Q510+R510+S510</f>
        <v>0</v>
      </c>
      <c r="U510" s="430">
        <f>M510-T510</f>
        <v>0</v>
      </c>
      <c r="V510" s="476">
        <v>0</v>
      </c>
      <c r="W510" s="476">
        <f>U510-V510</f>
        <v>0</v>
      </c>
      <c r="X510" s="447"/>
    </row>
    <row r="511" spans="1:24" ht="65.25" hidden="1" customHeight="1" x14ac:dyDescent="0.5">
      <c r="A511" s="63"/>
      <c r="B511" s="494"/>
      <c r="C511" s="494"/>
      <c r="D511" s="494"/>
      <c r="E511" s="423"/>
      <c r="F511" s="482"/>
      <c r="G511" s="454"/>
      <c r="H511" s="431"/>
      <c r="I511" s="466"/>
      <c r="J511" s="466"/>
      <c r="K511" s="466"/>
      <c r="L511" s="466"/>
      <c r="M511" s="431"/>
      <c r="N511" s="450"/>
      <c r="O511" s="450"/>
      <c r="P511" s="450"/>
      <c r="Q511" s="450"/>
      <c r="R511" s="450"/>
      <c r="S511" s="450"/>
      <c r="T511" s="450"/>
      <c r="U511" s="431"/>
      <c r="V511" s="431"/>
      <c r="W511" s="431"/>
      <c r="X511" s="448"/>
    </row>
    <row r="512" spans="1:24" ht="65.25" customHeight="1" x14ac:dyDescent="0.5">
      <c r="A512" s="180" t="s">
        <v>324</v>
      </c>
      <c r="B512" s="501"/>
      <c r="C512" s="493">
        <v>1100</v>
      </c>
      <c r="D512" s="493">
        <v>1000</v>
      </c>
      <c r="E512" s="475">
        <v>152.93</v>
      </c>
      <c r="F512" s="481">
        <v>0</v>
      </c>
      <c r="G512" s="453">
        <f>E512*F512</f>
        <v>0</v>
      </c>
      <c r="H512" s="476">
        <v>0</v>
      </c>
      <c r="I512" s="483"/>
      <c r="J512" s="483">
        <v>0</v>
      </c>
      <c r="K512" s="483">
        <v>0</v>
      </c>
      <c r="L512" s="483">
        <v>0</v>
      </c>
      <c r="M512" s="430">
        <f>G512+H512+I512+J512+K512+L512</f>
        <v>0</v>
      </c>
      <c r="N512" s="478">
        <v>0</v>
      </c>
      <c r="O512" s="449">
        <v>0</v>
      </c>
      <c r="P512" s="449"/>
      <c r="Q512" s="449">
        <v>0</v>
      </c>
      <c r="R512" s="449">
        <v>0</v>
      </c>
      <c r="S512" s="449">
        <f>H512*1%</f>
        <v>0</v>
      </c>
      <c r="T512" s="449">
        <f>N512+O512+P512+Q512+R512+S512</f>
        <v>0</v>
      </c>
      <c r="U512" s="430">
        <f>M512-T512</f>
        <v>0</v>
      </c>
      <c r="V512" s="430">
        <v>0</v>
      </c>
      <c r="W512" s="476">
        <f>U512-V512</f>
        <v>0</v>
      </c>
      <c r="X512" s="447"/>
    </row>
    <row r="513" spans="1:26" ht="65.25" customHeight="1" x14ac:dyDescent="0.5">
      <c r="A513" s="45" t="s">
        <v>325</v>
      </c>
      <c r="B513" s="494"/>
      <c r="C513" s="494"/>
      <c r="D513" s="494"/>
      <c r="E513" s="423"/>
      <c r="F513" s="482"/>
      <c r="G513" s="454"/>
      <c r="H513" s="431"/>
      <c r="I513" s="466"/>
      <c r="J513" s="466"/>
      <c r="K513" s="466"/>
      <c r="L513" s="466"/>
      <c r="M513" s="431"/>
      <c r="N513" s="450"/>
      <c r="O513" s="450"/>
      <c r="P513" s="450"/>
      <c r="Q513" s="450"/>
      <c r="R513" s="450"/>
      <c r="S513" s="450"/>
      <c r="T513" s="450"/>
      <c r="U513" s="431"/>
      <c r="V513" s="431"/>
      <c r="W513" s="431"/>
      <c r="X513" s="448"/>
    </row>
    <row r="514" spans="1:26" ht="65.25" hidden="1" customHeight="1" x14ac:dyDescent="0.5">
      <c r="A514" s="62" t="s">
        <v>326</v>
      </c>
      <c r="B514" s="420"/>
      <c r="C514" s="501">
        <v>1100</v>
      </c>
      <c r="D514" s="501">
        <v>1000</v>
      </c>
      <c r="E514" s="475"/>
      <c r="F514" s="481"/>
      <c r="G514" s="453">
        <f>E514*F514</f>
        <v>0</v>
      </c>
      <c r="H514" s="476">
        <v>0</v>
      </c>
      <c r="I514" s="483"/>
      <c r="J514" s="483">
        <v>0</v>
      </c>
      <c r="K514" s="483">
        <v>0</v>
      </c>
      <c r="L514" s="483"/>
      <c r="M514" s="430">
        <f>G514+H514+I514+J514+K514+L514</f>
        <v>0</v>
      </c>
      <c r="N514" s="478"/>
      <c r="O514" s="449">
        <v>0</v>
      </c>
      <c r="P514" s="449">
        <v>0</v>
      </c>
      <c r="Q514" s="449">
        <v>0</v>
      </c>
      <c r="R514" s="449">
        <v>0</v>
      </c>
      <c r="S514" s="449">
        <v>0</v>
      </c>
      <c r="T514" s="449">
        <f>N514+O514+P514+Q514+R514+S514</f>
        <v>0</v>
      </c>
      <c r="U514" s="430">
        <f>M514-T514</f>
        <v>0</v>
      </c>
      <c r="V514" s="476">
        <v>0</v>
      </c>
      <c r="W514" s="476">
        <f>U514-V514</f>
        <v>0</v>
      </c>
      <c r="X514" s="447"/>
    </row>
    <row r="515" spans="1:26" ht="65.25" hidden="1" customHeight="1" x14ac:dyDescent="0.5">
      <c r="A515" s="63"/>
      <c r="B515" s="421"/>
      <c r="C515" s="494"/>
      <c r="D515" s="494"/>
      <c r="E515" s="423"/>
      <c r="F515" s="482"/>
      <c r="G515" s="454"/>
      <c r="H515" s="431"/>
      <c r="I515" s="466"/>
      <c r="J515" s="466"/>
      <c r="K515" s="466"/>
      <c r="L515" s="466"/>
      <c r="M515" s="431"/>
      <c r="N515" s="450"/>
      <c r="O515" s="450"/>
      <c r="P515" s="450"/>
      <c r="Q515" s="450"/>
      <c r="R515" s="450"/>
      <c r="S515" s="450"/>
      <c r="T515" s="450"/>
      <c r="U515" s="431"/>
      <c r="V515" s="431"/>
      <c r="W515" s="431"/>
      <c r="X515" s="448"/>
    </row>
    <row r="516" spans="1:26" ht="65.25" customHeight="1" x14ac:dyDescent="0.5">
      <c r="A516" s="62" t="s">
        <v>326</v>
      </c>
      <c r="B516" s="420"/>
      <c r="C516" s="501">
        <v>1100</v>
      </c>
      <c r="D516" s="501">
        <v>1000</v>
      </c>
      <c r="E516" s="475">
        <v>183.6</v>
      </c>
      <c r="F516" s="481">
        <v>15</v>
      </c>
      <c r="G516" s="453">
        <f>E516*F516</f>
        <v>2754</v>
      </c>
      <c r="H516" s="476">
        <v>0</v>
      </c>
      <c r="I516" s="483"/>
      <c r="J516" s="483">
        <v>0</v>
      </c>
      <c r="K516" s="483">
        <v>0</v>
      </c>
      <c r="L516" s="483">
        <v>0</v>
      </c>
      <c r="M516" s="430">
        <f>G516+H516+I516+J516+K516+L516</f>
        <v>2754</v>
      </c>
      <c r="N516" s="478">
        <v>50.17</v>
      </c>
      <c r="O516" s="449">
        <f>G516*1.1875%</f>
        <v>32.703749999999999</v>
      </c>
      <c r="P516" s="449"/>
      <c r="Q516" s="449">
        <v>0</v>
      </c>
      <c r="R516" s="487">
        <f>G516*1%</f>
        <v>27.54</v>
      </c>
      <c r="S516" s="449">
        <f>H516*1%</f>
        <v>0</v>
      </c>
      <c r="T516" s="449">
        <f>N516+O516+P516+Q516+R516+S516</f>
        <v>110.41374999999999</v>
      </c>
      <c r="U516" s="430">
        <f>M516-T516</f>
        <v>2643.5862499999998</v>
      </c>
      <c r="V516" s="476">
        <v>0</v>
      </c>
      <c r="W516" s="476">
        <f>U516-V516</f>
        <v>2643.5862499999998</v>
      </c>
      <c r="X516" s="447"/>
    </row>
    <row r="517" spans="1:26" ht="65.25" customHeight="1" x14ac:dyDescent="0.5">
      <c r="A517" s="63" t="s">
        <v>327</v>
      </c>
      <c r="B517" s="421"/>
      <c r="C517" s="494"/>
      <c r="D517" s="494"/>
      <c r="E517" s="423"/>
      <c r="F517" s="482"/>
      <c r="G517" s="454"/>
      <c r="H517" s="431"/>
      <c r="I517" s="466"/>
      <c r="J517" s="466"/>
      <c r="K517" s="466"/>
      <c r="L517" s="466"/>
      <c r="M517" s="431"/>
      <c r="N517" s="450"/>
      <c r="O517" s="450"/>
      <c r="P517" s="450"/>
      <c r="Q517" s="450"/>
      <c r="R517" s="469"/>
      <c r="S517" s="450"/>
      <c r="T517" s="450"/>
      <c r="U517" s="431"/>
      <c r="V517" s="431"/>
      <c r="W517" s="431"/>
      <c r="X517" s="448"/>
      <c r="Y517" s="108"/>
      <c r="Z517" s="108"/>
    </row>
    <row r="518" spans="1:26" s="108" customFormat="1" ht="65.25" customHeight="1" x14ac:dyDescent="0.5">
      <c r="A518" s="62" t="s">
        <v>326</v>
      </c>
      <c r="B518" s="420"/>
      <c r="C518" s="420">
        <v>1100</v>
      </c>
      <c r="D518" s="420">
        <v>1000</v>
      </c>
      <c r="E518" s="422">
        <v>183.6</v>
      </c>
      <c r="F518" s="481">
        <v>15</v>
      </c>
      <c r="G518" s="453">
        <f>E518*F518</f>
        <v>2754</v>
      </c>
      <c r="H518" s="430">
        <v>0</v>
      </c>
      <c r="I518" s="465"/>
      <c r="J518" s="483">
        <v>0</v>
      </c>
      <c r="K518" s="483">
        <v>0</v>
      </c>
      <c r="L518" s="483">
        <v>0</v>
      </c>
      <c r="M518" s="430">
        <f>G518+H518+I518+J518+K518+L518</f>
        <v>2754</v>
      </c>
      <c r="N518" s="449">
        <v>50.17</v>
      </c>
      <c r="O518" s="449">
        <v>0</v>
      </c>
      <c r="P518" s="478">
        <v>0</v>
      </c>
      <c r="Q518" s="478">
        <v>0</v>
      </c>
      <c r="R518" s="487">
        <f>G518*1%</f>
        <v>27.54</v>
      </c>
      <c r="S518" s="478">
        <f>H518*1%</f>
        <v>0</v>
      </c>
      <c r="T518" s="449">
        <f>N518+O518+P518+Q518+R518+S518</f>
        <v>77.710000000000008</v>
      </c>
      <c r="U518" s="430">
        <f>M518-T518</f>
        <v>2676.29</v>
      </c>
      <c r="V518" s="476">
        <v>0</v>
      </c>
      <c r="W518" s="476">
        <f>U518-V518</f>
        <v>2676.29</v>
      </c>
      <c r="X518" s="447"/>
      <c r="Y518" s="30"/>
      <c r="Z518" s="30"/>
    </row>
    <row r="519" spans="1:26" ht="65.25" customHeight="1" thickBot="1" x14ac:dyDescent="0.55000000000000004">
      <c r="A519" s="63" t="s">
        <v>328</v>
      </c>
      <c r="B519" s="421"/>
      <c r="C519" s="421"/>
      <c r="D519" s="421"/>
      <c r="E519" s="423"/>
      <c r="F519" s="482"/>
      <c r="G519" s="454"/>
      <c r="H519" s="431"/>
      <c r="I519" s="466"/>
      <c r="J519" s="466"/>
      <c r="K519" s="466"/>
      <c r="L519" s="466"/>
      <c r="M519" s="431"/>
      <c r="N519" s="450"/>
      <c r="O519" s="450"/>
      <c r="P519" s="450"/>
      <c r="Q519" s="450"/>
      <c r="R519" s="469"/>
      <c r="S519" s="450"/>
      <c r="T519" s="450"/>
      <c r="U519" s="431"/>
      <c r="V519" s="431"/>
      <c r="W519" s="431"/>
      <c r="X519" s="448"/>
    </row>
    <row r="520" spans="1:26" ht="65.25" customHeight="1" thickBot="1" x14ac:dyDescent="0.55000000000000004">
      <c r="A520" s="432" t="s">
        <v>0</v>
      </c>
      <c r="B520" s="434" t="s">
        <v>1</v>
      </c>
      <c r="C520" s="437" t="s">
        <v>2</v>
      </c>
      <c r="D520" s="438"/>
      <c r="E520" s="438"/>
      <c r="F520" s="438"/>
      <c r="G520" s="438"/>
      <c r="H520" s="438"/>
      <c r="I520" s="438"/>
      <c r="J520" s="438"/>
      <c r="K520" s="438"/>
      <c r="L520" s="438"/>
      <c r="M520" s="439"/>
      <c r="N520" s="437" t="s">
        <v>3</v>
      </c>
      <c r="O520" s="438"/>
      <c r="P520" s="438"/>
      <c r="Q520" s="438"/>
      <c r="R520" s="438"/>
      <c r="S520" s="438"/>
      <c r="T520" s="439"/>
      <c r="U520" s="1"/>
      <c r="V520" s="2"/>
      <c r="W520" s="3"/>
      <c r="X520" s="440" t="s">
        <v>4</v>
      </c>
    </row>
    <row r="521" spans="1:26" ht="65.25" customHeight="1" x14ac:dyDescent="0.45">
      <c r="A521" s="433"/>
      <c r="B521" s="435"/>
      <c r="C521" s="441" t="s">
        <v>5</v>
      </c>
      <c r="D521" s="441" t="s">
        <v>6</v>
      </c>
      <c r="E521" s="5" t="s">
        <v>7</v>
      </c>
      <c r="F521" s="6" t="s">
        <v>8</v>
      </c>
      <c r="G521" s="443" t="s">
        <v>9</v>
      </c>
      <c r="H521" s="445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34" t="s">
        <v>15</v>
      </c>
      <c r="N521" s="9" t="s">
        <v>16</v>
      </c>
      <c r="O521" s="416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418" t="s">
        <v>15</v>
      </c>
      <c r="U521" s="11" t="s">
        <v>15</v>
      </c>
      <c r="V521" s="12" t="s">
        <v>23</v>
      </c>
      <c r="W521" s="11" t="s">
        <v>24</v>
      </c>
      <c r="X521" s="440"/>
    </row>
    <row r="522" spans="1:26" ht="65.25" customHeight="1" thickBot="1" x14ac:dyDescent="0.5">
      <c r="A522" s="13" t="s">
        <v>25</v>
      </c>
      <c r="B522" s="436"/>
      <c r="C522" s="442"/>
      <c r="D522" s="442"/>
      <c r="E522" s="14" t="s">
        <v>26</v>
      </c>
      <c r="F522" s="15" t="s">
        <v>27</v>
      </c>
      <c r="G522" s="444"/>
      <c r="H522" s="446"/>
      <c r="I522" s="16" t="s">
        <v>28</v>
      </c>
      <c r="J522" s="17" t="s">
        <v>29</v>
      </c>
      <c r="K522" s="18" t="s">
        <v>30</v>
      </c>
      <c r="L522" s="16" t="s">
        <v>31</v>
      </c>
      <c r="M522" s="436"/>
      <c r="N522" s="19">
        <v>1</v>
      </c>
      <c r="O522" s="417"/>
      <c r="P522" s="20" t="s">
        <v>12</v>
      </c>
      <c r="Q522" s="21" t="s">
        <v>32</v>
      </c>
      <c r="R522" s="21" t="s">
        <v>33</v>
      </c>
      <c r="S522" s="21" t="s">
        <v>34</v>
      </c>
      <c r="T522" s="419"/>
      <c r="U522" s="22" t="s">
        <v>35</v>
      </c>
      <c r="V522" s="23" t="s">
        <v>36</v>
      </c>
      <c r="W522" s="22" t="s">
        <v>37</v>
      </c>
      <c r="X522" s="440"/>
    </row>
    <row r="523" spans="1:26" ht="65.25" customHeight="1" x14ac:dyDescent="0.5">
      <c r="A523" s="78" t="s">
        <v>326</v>
      </c>
      <c r="B523" s="420"/>
      <c r="C523" s="420">
        <v>1100</v>
      </c>
      <c r="D523" s="420">
        <v>1000</v>
      </c>
      <c r="E523" s="422">
        <v>183.6</v>
      </c>
      <c r="F523" s="424">
        <v>15</v>
      </c>
      <c r="G523" s="426">
        <f>E523*F523</f>
        <v>2754</v>
      </c>
      <c r="H523" s="430">
        <v>0</v>
      </c>
      <c r="I523" s="465"/>
      <c r="J523" s="465">
        <v>0</v>
      </c>
      <c r="K523" s="465">
        <v>0</v>
      </c>
      <c r="L523" s="465">
        <v>0</v>
      </c>
      <c r="M523" s="430">
        <f>G523+H523+I523+J523+K523+L523</f>
        <v>2754</v>
      </c>
      <c r="N523" s="449">
        <v>50.17</v>
      </c>
      <c r="O523" s="449">
        <f>G523*1.1875%</f>
        <v>32.703749999999999</v>
      </c>
      <c r="P523" s="449">
        <v>0</v>
      </c>
      <c r="Q523" s="449">
        <v>0</v>
      </c>
      <c r="R523" s="468">
        <f>G523*1%</f>
        <v>27.54</v>
      </c>
      <c r="S523" s="449">
        <f>H523*1%</f>
        <v>0</v>
      </c>
      <c r="T523" s="449">
        <f>N523+O523+P523+Q523+R523+S523</f>
        <v>110.41374999999999</v>
      </c>
      <c r="U523" s="430">
        <f>M523-T523</f>
        <v>2643.5862499999998</v>
      </c>
      <c r="V523" s="430">
        <v>0</v>
      </c>
      <c r="W523" s="430">
        <f>U523-V523</f>
        <v>2643.5862499999998</v>
      </c>
      <c r="X523" s="447"/>
    </row>
    <row r="524" spans="1:26" ht="65.25" customHeight="1" x14ac:dyDescent="0.5">
      <c r="A524" s="45" t="s">
        <v>329</v>
      </c>
      <c r="B524" s="421"/>
      <c r="C524" s="421"/>
      <c r="D524" s="421"/>
      <c r="E524" s="423"/>
      <c r="F524" s="425"/>
      <c r="G524" s="427"/>
      <c r="H524" s="431"/>
      <c r="I524" s="466"/>
      <c r="J524" s="466"/>
      <c r="K524" s="466"/>
      <c r="L524" s="466"/>
      <c r="M524" s="431"/>
      <c r="N524" s="450"/>
      <c r="O524" s="450"/>
      <c r="P524" s="450"/>
      <c r="Q524" s="450"/>
      <c r="R524" s="469"/>
      <c r="S524" s="450"/>
      <c r="T524" s="450"/>
      <c r="U524" s="431"/>
      <c r="V524" s="431"/>
      <c r="W524" s="431"/>
      <c r="X524" s="448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330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331</v>
      </c>
      <c r="B527" s="420"/>
      <c r="C527" s="420">
        <v>1100</v>
      </c>
      <c r="D527" s="420">
        <v>1000</v>
      </c>
      <c r="E527" s="422">
        <v>217.2</v>
      </c>
      <c r="F527" s="424">
        <v>15</v>
      </c>
      <c r="G527" s="426">
        <f>E527*F527</f>
        <v>3258</v>
      </c>
      <c r="H527" s="430">
        <v>0</v>
      </c>
      <c r="I527" s="465">
        <v>0</v>
      </c>
      <c r="J527" s="465">
        <v>0</v>
      </c>
      <c r="K527" s="465">
        <v>0</v>
      </c>
      <c r="L527" s="465">
        <v>0</v>
      </c>
      <c r="M527" s="430">
        <f>G527+H527+I527+J527+K527+L527</f>
        <v>3258</v>
      </c>
      <c r="N527" s="449">
        <v>125.29</v>
      </c>
      <c r="O527" s="449">
        <f t="shared" ref="O527:O539" si="46">G527*1.1875%</f>
        <v>38.688749999999999</v>
      </c>
      <c r="P527" s="451">
        <v>0</v>
      </c>
      <c r="Q527" s="449">
        <v>0</v>
      </c>
      <c r="R527" s="468">
        <f>G527*1%</f>
        <v>32.58</v>
      </c>
      <c r="S527" s="449">
        <f>H527*1%</f>
        <v>0</v>
      </c>
      <c r="T527" s="449">
        <f>N527+O527+P527+Q527+R527+S527</f>
        <v>196.55874999999997</v>
      </c>
      <c r="U527" s="430">
        <f>M527-T527</f>
        <v>3061.4412499999999</v>
      </c>
      <c r="V527" s="430">
        <v>0</v>
      </c>
      <c r="W527" s="430">
        <f>U527-V527</f>
        <v>3061.4412499999999</v>
      </c>
      <c r="X527" s="447"/>
    </row>
    <row r="528" spans="1:26" ht="65.25" customHeight="1" x14ac:dyDescent="0.5">
      <c r="A528" s="100" t="s">
        <v>332</v>
      </c>
      <c r="B528" s="421"/>
      <c r="C528" s="421"/>
      <c r="D528" s="421"/>
      <c r="E528" s="423"/>
      <c r="F528" s="425"/>
      <c r="G528" s="427"/>
      <c r="H528" s="431"/>
      <c r="I528" s="466"/>
      <c r="J528" s="466"/>
      <c r="K528" s="466"/>
      <c r="L528" s="466"/>
      <c r="M528" s="431"/>
      <c r="N528" s="450"/>
      <c r="O528" s="450"/>
      <c r="P528" s="452"/>
      <c r="Q528" s="450"/>
      <c r="R528" s="469"/>
      <c r="S528" s="450"/>
      <c r="T528" s="450"/>
      <c r="U528" s="431"/>
      <c r="V528" s="431"/>
      <c r="W528" s="431"/>
      <c r="X528" s="448"/>
    </row>
    <row r="529" spans="1:24" ht="65.25" customHeight="1" x14ac:dyDescent="0.5">
      <c r="A529" s="62" t="s">
        <v>331</v>
      </c>
      <c r="B529" s="420"/>
      <c r="C529" s="420">
        <v>1100</v>
      </c>
      <c r="D529" s="420">
        <v>1000</v>
      </c>
      <c r="E529" s="475">
        <v>217.2</v>
      </c>
      <c r="F529" s="424">
        <v>15</v>
      </c>
      <c r="G529" s="426">
        <f>E529*F529</f>
        <v>3258</v>
      </c>
      <c r="H529" s="430">
        <v>0</v>
      </c>
      <c r="I529" s="465">
        <v>0</v>
      </c>
      <c r="J529" s="465">
        <v>0</v>
      </c>
      <c r="K529" s="465">
        <v>0</v>
      </c>
      <c r="L529" s="465">
        <v>0</v>
      </c>
      <c r="M529" s="430">
        <f>G529+H529+I529+J529+K529+L529</f>
        <v>3258</v>
      </c>
      <c r="N529" s="449">
        <v>125.29</v>
      </c>
      <c r="O529" s="449">
        <f t="shared" si="46"/>
        <v>38.688749999999999</v>
      </c>
      <c r="P529" s="449">
        <v>0</v>
      </c>
      <c r="Q529" s="449">
        <v>0</v>
      </c>
      <c r="R529" s="468">
        <f>G529*1%</f>
        <v>32.58</v>
      </c>
      <c r="S529" s="449">
        <f>H529*1%</f>
        <v>0</v>
      </c>
      <c r="T529" s="449">
        <f>N529+O529+P529+Q529+R529+S529</f>
        <v>196.55874999999997</v>
      </c>
      <c r="U529" s="430">
        <f>M529-T529</f>
        <v>3061.4412499999999</v>
      </c>
      <c r="V529" s="430">
        <v>0</v>
      </c>
      <c r="W529" s="430">
        <f>U529-V529</f>
        <v>3061.4412499999999</v>
      </c>
      <c r="X529" s="447"/>
    </row>
    <row r="530" spans="1:24" ht="65.25" customHeight="1" x14ac:dyDescent="0.5">
      <c r="A530" s="100" t="s">
        <v>333</v>
      </c>
      <c r="B530" s="421"/>
      <c r="C530" s="421"/>
      <c r="D530" s="421"/>
      <c r="E530" s="423"/>
      <c r="F530" s="425"/>
      <c r="G530" s="427"/>
      <c r="H530" s="431"/>
      <c r="I530" s="466"/>
      <c r="J530" s="466"/>
      <c r="K530" s="466"/>
      <c r="L530" s="466"/>
      <c r="M530" s="431"/>
      <c r="N530" s="450"/>
      <c r="O530" s="450"/>
      <c r="P530" s="450"/>
      <c r="Q530" s="450"/>
      <c r="R530" s="469"/>
      <c r="S530" s="450"/>
      <c r="T530" s="450"/>
      <c r="U530" s="431"/>
      <c r="V530" s="431"/>
      <c r="W530" s="431"/>
      <c r="X530" s="448"/>
    </row>
    <row r="531" spans="1:24" ht="65.25" customHeight="1" x14ac:dyDescent="0.5">
      <c r="A531" s="62" t="s">
        <v>334</v>
      </c>
      <c r="B531" s="420"/>
      <c r="C531" s="420">
        <v>1100</v>
      </c>
      <c r="D531" s="420">
        <v>1000</v>
      </c>
      <c r="E531" s="519">
        <v>273.74</v>
      </c>
      <c r="F531" s="521">
        <v>15</v>
      </c>
      <c r="G531" s="479">
        <f>E531*F531</f>
        <v>4106.1000000000004</v>
      </c>
      <c r="H531" s="430">
        <v>0</v>
      </c>
      <c r="I531" s="473">
        <v>0</v>
      </c>
      <c r="J531" s="465">
        <v>0</v>
      </c>
      <c r="K531" s="465">
        <v>0</v>
      </c>
      <c r="L531" s="465">
        <v>0</v>
      </c>
      <c r="M531" s="430">
        <f>G531+H531+I531+J531+K531+L531</f>
        <v>4106.1000000000004</v>
      </c>
      <c r="N531" s="449">
        <v>366.06</v>
      </c>
      <c r="O531" s="449">
        <f t="shared" si="46"/>
        <v>48.759937500000007</v>
      </c>
      <c r="P531" s="449">
        <v>0</v>
      </c>
      <c r="Q531" s="449">
        <v>0</v>
      </c>
      <c r="R531" s="468">
        <f>G531*1%</f>
        <v>41.061000000000007</v>
      </c>
      <c r="S531" s="449">
        <v>0</v>
      </c>
      <c r="T531" s="449">
        <f>N531+O531+P531+Q531+R531+S531</f>
        <v>455.88093750000007</v>
      </c>
      <c r="U531" s="430">
        <f>M531-T531</f>
        <v>3650.2190625000003</v>
      </c>
      <c r="V531" s="430">
        <v>0</v>
      </c>
      <c r="W531" s="430">
        <f>U531-V531</f>
        <v>3650.2190625000003</v>
      </c>
      <c r="X531" s="447"/>
    </row>
    <row r="532" spans="1:24" ht="65.25" customHeight="1" x14ac:dyDescent="0.5">
      <c r="A532" s="100" t="s">
        <v>335</v>
      </c>
      <c r="B532" s="421"/>
      <c r="C532" s="421"/>
      <c r="D532" s="421"/>
      <c r="E532" s="520"/>
      <c r="F532" s="522"/>
      <c r="G532" s="480"/>
      <c r="H532" s="431"/>
      <c r="I532" s="474"/>
      <c r="J532" s="466"/>
      <c r="K532" s="466"/>
      <c r="L532" s="466"/>
      <c r="M532" s="431"/>
      <c r="N532" s="450"/>
      <c r="O532" s="450"/>
      <c r="P532" s="450"/>
      <c r="Q532" s="450"/>
      <c r="R532" s="469"/>
      <c r="S532" s="450"/>
      <c r="T532" s="450"/>
      <c r="U532" s="431"/>
      <c r="V532" s="431"/>
      <c r="W532" s="431"/>
      <c r="X532" s="448"/>
    </row>
    <row r="533" spans="1:24" ht="65.25" customHeight="1" x14ac:dyDescent="0.5">
      <c r="A533" s="62" t="s">
        <v>336</v>
      </c>
      <c r="B533" s="420"/>
      <c r="C533" s="420">
        <v>1100</v>
      </c>
      <c r="D533" s="420">
        <v>1000</v>
      </c>
      <c r="E533" s="475">
        <v>217.2</v>
      </c>
      <c r="F533" s="424">
        <v>15</v>
      </c>
      <c r="G533" s="426">
        <f>E533*F533</f>
        <v>3258</v>
      </c>
      <c r="H533" s="430">
        <v>0</v>
      </c>
      <c r="I533" s="465">
        <v>325</v>
      </c>
      <c r="J533" s="465">
        <v>0</v>
      </c>
      <c r="K533" s="465">
        <v>0</v>
      </c>
      <c r="L533" s="465">
        <v>0</v>
      </c>
      <c r="M533" s="430">
        <f>G533+H533+I533+J533+K533+L533</f>
        <v>3583</v>
      </c>
      <c r="N533" s="449">
        <v>142.97</v>
      </c>
      <c r="O533" s="449">
        <f t="shared" si="46"/>
        <v>38.688749999999999</v>
      </c>
      <c r="P533" s="449">
        <v>0</v>
      </c>
      <c r="Q533" s="449">
        <v>0</v>
      </c>
      <c r="R533" s="468">
        <f>G533*1%</f>
        <v>32.58</v>
      </c>
      <c r="S533" s="449">
        <f>H533*1%</f>
        <v>0</v>
      </c>
      <c r="T533" s="449">
        <f>N533+O533+P533+Q533+R533+S533</f>
        <v>214.23874999999998</v>
      </c>
      <c r="U533" s="430">
        <f>M533-T533</f>
        <v>3368.76125</v>
      </c>
      <c r="V533" s="430">
        <v>0</v>
      </c>
      <c r="W533" s="430">
        <f>U533-V533</f>
        <v>3368.76125</v>
      </c>
      <c r="X533" s="447"/>
    </row>
    <row r="534" spans="1:24" ht="65.25" customHeight="1" x14ac:dyDescent="0.5">
      <c r="A534" s="191" t="s">
        <v>337</v>
      </c>
      <c r="B534" s="467"/>
      <c r="C534" s="421"/>
      <c r="D534" s="421"/>
      <c r="E534" s="423"/>
      <c r="F534" s="425"/>
      <c r="G534" s="427"/>
      <c r="H534" s="431"/>
      <c r="I534" s="466"/>
      <c r="J534" s="466"/>
      <c r="K534" s="466"/>
      <c r="L534" s="466"/>
      <c r="M534" s="431"/>
      <c r="N534" s="450"/>
      <c r="O534" s="450"/>
      <c r="P534" s="450"/>
      <c r="Q534" s="450"/>
      <c r="R534" s="469"/>
      <c r="S534" s="450"/>
      <c r="T534" s="450"/>
      <c r="U534" s="431"/>
      <c r="V534" s="431"/>
      <c r="W534" s="431"/>
      <c r="X534" s="470"/>
    </row>
    <row r="535" spans="1:24" ht="65.25" customHeight="1" x14ac:dyDescent="0.5">
      <c r="A535" s="123" t="s">
        <v>338</v>
      </c>
      <c r="B535" s="420"/>
      <c r="C535" s="420">
        <v>1100</v>
      </c>
      <c r="D535" s="420">
        <v>1000</v>
      </c>
      <c r="E535" s="475">
        <v>180.67</v>
      </c>
      <c r="F535" s="424">
        <v>15</v>
      </c>
      <c r="G535" s="426">
        <f>E535*F535</f>
        <v>2710.0499999999997</v>
      </c>
      <c r="H535" s="430">
        <v>0</v>
      </c>
      <c r="I535" s="465">
        <v>0</v>
      </c>
      <c r="J535" s="465">
        <v>0</v>
      </c>
      <c r="K535" s="465">
        <v>0</v>
      </c>
      <c r="L535" s="465">
        <v>0</v>
      </c>
      <c r="M535" s="430">
        <f>G535+H535+I535+J535+K535+L535</f>
        <v>2710.0499999999997</v>
      </c>
      <c r="N535" s="449">
        <v>45.39</v>
      </c>
      <c r="O535" s="449">
        <f t="shared" si="46"/>
        <v>32.181843749999999</v>
      </c>
      <c r="P535" s="449">
        <v>0</v>
      </c>
      <c r="Q535" s="449">
        <v>0</v>
      </c>
      <c r="R535" s="468">
        <f>G535*1%</f>
        <v>27.100499999999997</v>
      </c>
      <c r="S535" s="449">
        <f>H535*1%</f>
        <v>0</v>
      </c>
      <c r="T535" s="449">
        <f>N535+O535+P535+Q535+R535+S535</f>
        <v>104.67234375</v>
      </c>
      <c r="U535" s="430">
        <f>M535-T535</f>
        <v>2605.3776562499997</v>
      </c>
      <c r="V535" s="430">
        <v>0</v>
      </c>
      <c r="W535" s="430">
        <f>U535-V535</f>
        <v>2605.3776562499997</v>
      </c>
      <c r="X535" s="447"/>
    </row>
    <row r="536" spans="1:24" ht="65.25" customHeight="1" x14ac:dyDescent="0.5">
      <c r="A536" s="88" t="s">
        <v>339</v>
      </c>
      <c r="B536" s="467"/>
      <c r="C536" s="421"/>
      <c r="D536" s="421"/>
      <c r="E536" s="423"/>
      <c r="F536" s="425"/>
      <c r="G536" s="427"/>
      <c r="H536" s="431"/>
      <c r="I536" s="466"/>
      <c r="J536" s="466"/>
      <c r="K536" s="466"/>
      <c r="L536" s="466"/>
      <c r="M536" s="431"/>
      <c r="N536" s="450"/>
      <c r="O536" s="450"/>
      <c r="P536" s="450"/>
      <c r="Q536" s="450"/>
      <c r="R536" s="469"/>
      <c r="S536" s="450"/>
      <c r="T536" s="450"/>
      <c r="U536" s="431"/>
      <c r="V536" s="431"/>
      <c r="W536" s="431"/>
      <c r="X536" s="470"/>
    </row>
    <row r="537" spans="1:24" ht="65.25" customHeight="1" x14ac:dyDescent="0.5">
      <c r="A537" s="123" t="s">
        <v>338</v>
      </c>
      <c r="B537" s="420"/>
      <c r="C537" s="420">
        <v>1100</v>
      </c>
      <c r="D537" s="420">
        <v>1000</v>
      </c>
      <c r="E537" s="475">
        <v>158.96</v>
      </c>
      <c r="F537" s="424">
        <v>15</v>
      </c>
      <c r="G537" s="426">
        <f>E537*F537</f>
        <v>2384.4</v>
      </c>
      <c r="H537" s="430">
        <v>0</v>
      </c>
      <c r="I537" s="465">
        <v>0</v>
      </c>
      <c r="J537" s="465">
        <v>0</v>
      </c>
      <c r="K537" s="465">
        <v>0</v>
      </c>
      <c r="L537" s="465">
        <v>4.96</v>
      </c>
      <c r="M537" s="430">
        <f>G537+H537+I537+J537+K537+L537</f>
        <v>2389.36</v>
      </c>
      <c r="N537" s="449">
        <v>0</v>
      </c>
      <c r="O537" s="449">
        <f t="shared" si="46"/>
        <v>28.31475</v>
      </c>
      <c r="P537" s="449">
        <v>0</v>
      </c>
      <c r="Q537" s="449">
        <v>0</v>
      </c>
      <c r="R537" s="468">
        <f>G537*1%</f>
        <v>23.844000000000001</v>
      </c>
      <c r="S537" s="449">
        <f>H537*1%</f>
        <v>0</v>
      </c>
      <c r="T537" s="449">
        <f>N537+O537+P537+Q537+R537+S537</f>
        <v>52.158749999999998</v>
      </c>
      <c r="U537" s="430">
        <f>M537-T537</f>
        <v>2337.2012500000001</v>
      </c>
      <c r="V537" s="430">
        <v>0</v>
      </c>
      <c r="W537" s="430">
        <f>U537-V537</f>
        <v>2337.2012500000001</v>
      </c>
      <c r="X537" s="447"/>
    </row>
    <row r="538" spans="1:24" ht="65.25" customHeight="1" x14ac:dyDescent="0.5">
      <c r="A538" s="88" t="s">
        <v>340</v>
      </c>
      <c r="B538" s="467"/>
      <c r="C538" s="421"/>
      <c r="D538" s="421"/>
      <c r="E538" s="423"/>
      <c r="F538" s="425"/>
      <c r="G538" s="427"/>
      <c r="H538" s="431"/>
      <c r="I538" s="466"/>
      <c r="J538" s="466"/>
      <c r="K538" s="466"/>
      <c r="L538" s="466"/>
      <c r="M538" s="431"/>
      <c r="N538" s="450"/>
      <c r="O538" s="450"/>
      <c r="P538" s="450"/>
      <c r="Q538" s="450"/>
      <c r="R538" s="469"/>
      <c r="S538" s="450"/>
      <c r="T538" s="450"/>
      <c r="U538" s="431"/>
      <c r="V538" s="431"/>
      <c r="W538" s="431"/>
      <c r="X538" s="470"/>
    </row>
    <row r="539" spans="1:24" ht="65.25" customHeight="1" x14ac:dyDescent="0.5">
      <c r="A539" s="62" t="s">
        <v>326</v>
      </c>
      <c r="B539" s="420"/>
      <c r="C539" s="420">
        <v>1100</v>
      </c>
      <c r="D539" s="420">
        <v>1000</v>
      </c>
      <c r="E539" s="475">
        <v>183.6</v>
      </c>
      <c r="F539" s="424">
        <v>15</v>
      </c>
      <c r="G539" s="426">
        <f>E539*F539</f>
        <v>2754</v>
      </c>
      <c r="H539" s="430">
        <v>0</v>
      </c>
      <c r="I539" s="465">
        <v>0</v>
      </c>
      <c r="J539" s="465">
        <v>0</v>
      </c>
      <c r="K539" s="465">
        <v>0</v>
      </c>
      <c r="L539" s="465">
        <v>0</v>
      </c>
      <c r="M539" s="430">
        <f>G539+H539+I539+J539+K539+L539</f>
        <v>2754</v>
      </c>
      <c r="N539" s="449">
        <v>50.17</v>
      </c>
      <c r="O539" s="449">
        <f t="shared" si="46"/>
        <v>32.703749999999999</v>
      </c>
      <c r="P539" s="449">
        <v>0</v>
      </c>
      <c r="Q539" s="449">
        <v>0</v>
      </c>
      <c r="R539" s="468">
        <f>G539*1%</f>
        <v>27.54</v>
      </c>
      <c r="S539" s="449">
        <f>H539*1%</f>
        <v>0</v>
      </c>
      <c r="T539" s="449">
        <f>N539+O539+P539+Q539+R539+S539</f>
        <v>110.41374999999999</v>
      </c>
      <c r="U539" s="430">
        <f>M539-T539</f>
        <v>2643.5862499999998</v>
      </c>
      <c r="V539" s="430">
        <v>0</v>
      </c>
      <c r="W539" s="430">
        <f>U539-V539</f>
        <v>2643.5862499999998</v>
      </c>
      <c r="X539" s="447"/>
    </row>
    <row r="540" spans="1:24" ht="65.25" customHeight="1" x14ac:dyDescent="0.5">
      <c r="A540" s="88" t="s">
        <v>341</v>
      </c>
      <c r="B540" s="467"/>
      <c r="C540" s="421"/>
      <c r="D540" s="421"/>
      <c r="E540" s="423"/>
      <c r="F540" s="425"/>
      <c r="G540" s="427"/>
      <c r="H540" s="431"/>
      <c r="I540" s="466"/>
      <c r="J540" s="466"/>
      <c r="K540" s="466"/>
      <c r="L540" s="466"/>
      <c r="M540" s="431"/>
      <c r="N540" s="450"/>
      <c r="O540" s="450"/>
      <c r="P540" s="450"/>
      <c r="Q540" s="450"/>
      <c r="R540" s="469"/>
      <c r="S540" s="450"/>
      <c r="T540" s="450"/>
      <c r="U540" s="431"/>
      <c r="V540" s="431"/>
      <c r="W540" s="431"/>
      <c r="X540" s="470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325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22058.510000000002</v>
      </c>
      <c r="N541" s="170">
        <f t="shared" si="47"/>
        <v>855.17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217.28549999999998</v>
      </c>
      <c r="S541" s="170">
        <f t="shared" si="47"/>
        <v>0</v>
      </c>
      <c r="T541" s="170">
        <f t="shared" si="47"/>
        <v>1330.4820312499999</v>
      </c>
      <c r="U541" s="169">
        <f t="shared" si="47"/>
        <v>20728.027968750001</v>
      </c>
      <c r="V541" s="169">
        <f t="shared" si="47"/>
        <v>0</v>
      </c>
      <c r="W541" s="169">
        <f t="shared" si="47"/>
        <v>20728.027968750001</v>
      </c>
      <c r="X541" s="166"/>
    </row>
    <row r="542" spans="1:24" ht="65.25" customHeight="1" x14ac:dyDescent="0.45">
      <c r="A542" s="77" t="s">
        <v>342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343</v>
      </c>
      <c r="B543" s="467"/>
      <c r="C543" s="467"/>
      <c r="D543" s="467"/>
      <c r="E543" s="490">
        <v>0</v>
      </c>
      <c r="F543" s="424">
        <v>0</v>
      </c>
      <c r="G543" s="426">
        <f>E543*F543</f>
        <v>0</v>
      </c>
      <c r="H543" s="476">
        <v>0</v>
      </c>
      <c r="I543" s="483">
        <v>0</v>
      </c>
      <c r="J543" s="465">
        <v>0</v>
      </c>
      <c r="K543" s="465">
        <v>0</v>
      </c>
      <c r="L543" s="465">
        <v>0</v>
      </c>
      <c r="M543" s="476">
        <f>G543+H543+I543+J543+K543+L543</f>
        <v>0</v>
      </c>
      <c r="N543" s="476">
        <v>0</v>
      </c>
      <c r="O543" s="476">
        <v>0</v>
      </c>
      <c r="P543" s="430">
        <v>0</v>
      </c>
      <c r="Q543" s="430">
        <f>F543*1%</f>
        <v>0</v>
      </c>
      <c r="R543" s="430">
        <f>G543*1%</f>
        <v>0</v>
      </c>
      <c r="S543" s="430">
        <f>H543*1%</f>
        <v>0</v>
      </c>
      <c r="T543" s="430">
        <f>N543+O543+P543+Q517+R543+S543</f>
        <v>0</v>
      </c>
      <c r="U543" s="430">
        <f>M543-T543</f>
        <v>0</v>
      </c>
      <c r="V543" s="476">
        <v>0</v>
      </c>
      <c r="W543" s="476">
        <f>U543-V543</f>
        <v>0</v>
      </c>
      <c r="X543" s="470"/>
    </row>
    <row r="544" spans="1:24" ht="65.25" customHeight="1" thickBot="1" x14ac:dyDescent="0.55000000000000004">
      <c r="A544" s="31"/>
      <c r="B544" s="421"/>
      <c r="C544" s="421"/>
      <c r="D544" s="421"/>
      <c r="E544" s="454"/>
      <c r="F544" s="425"/>
      <c r="G544" s="537"/>
      <c r="H544" s="431"/>
      <c r="I544" s="466"/>
      <c r="J544" s="466"/>
      <c r="K544" s="466"/>
      <c r="L544" s="466"/>
      <c r="M544" s="431"/>
      <c r="N544" s="431"/>
      <c r="O544" s="431"/>
      <c r="P544" s="536"/>
      <c r="Q544" s="431"/>
      <c r="R544" s="431"/>
      <c r="S544" s="431"/>
      <c r="T544" s="431"/>
      <c r="U544" s="431"/>
      <c r="V544" s="431"/>
      <c r="W544" s="431"/>
      <c r="X544" s="448"/>
    </row>
    <row r="545" spans="1:24" s="4" customFormat="1" ht="65.25" customHeight="1" thickBot="1" x14ac:dyDescent="0.55000000000000004">
      <c r="A545" s="432" t="s">
        <v>0</v>
      </c>
      <c r="B545" s="434" t="s">
        <v>1</v>
      </c>
      <c r="C545" s="437" t="s">
        <v>2</v>
      </c>
      <c r="D545" s="438"/>
      <c r="E545" s="438"/>
      <c r="F545" s="438"/>
      <c r="G545" s="438"/>
      <c r="H545" s="438"/>
      <c r="I545" s="438"/>
      <c r="J545" s="438"/>
      <c r="K545" s="438"/>
      <c r="L545" s="438"/>
      <c r="M545" s="439"/>
      <c r="N545" s="437" t="s">
        <v>3</v>
      </c>
      <c r="O545" s="438"/>
      <c r="P545" s="438"/>
      <c r="Q545" s="438"/>
      <c r="R545" s="438"/>
      <c r="S545" s="438"/>
      <c r="T545" s="439"/>
      <c r="U545" s="1"/>
      <c r="V545" s="2"/>
      <c r="W545" s="3"/>
      <c r="X545" s="440" t="s">
        <v>4</v>
      </c>
    </row>
    <row r="546" spans="1:24" s="4" customFormat="1" ht="65.25" customHeight="1" x14ac:dyDescent="0.45">
      <c r="A546" s="433"/>
      <c r="B546" s="435"/>
      <c r="C546" s="441" t="s">
        <v>5</v>
      </c>
      <c r="D546" s="441" t="s">
        <v>6</v>
      </c>
      <c r="E546" s="5" t="s">
        <v>7</v>
      </c>
      <c r="F546" s="6" t="s">
        <v>8</v>
      </c>
      <c r="G546" s="443" t="s">
        <v>9</v>
      </c>
      <c r="H546" s="445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34" t="s">
        <v>15</v>
      </c>
      <c r="N546" s="9" t="s">
        <v>16</v>
      </c>
      <c r="O546" s="416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418" t="s">
        <v>15</v>
      </c>
      <c r="U546" s="11" t="s">
        <v>15</v>
      </c>
      <c r="V546" s="12" t="s">
        <v>23</v>
      </c>
      <c r="W546" s="11" t="s">
        <v>24</v>
      </c>
      <c r="X546" s="440"/>
    </row>
    <row r="547" spans="1:24" s="4" customFormat="1" ht="65.25" customHeight="1" thickBot="1" x14ac:dyDescent="0.5">
      <c r="A547" s="13" t="s">
        <v>25</v>
      </c>
      <c r="B547" s="436"/>
      <c r="C547" s="442"/>
      <c r="D547" s="442"/>
      <c r="E547" s="14" t="s">
        <v>26</v>
      </c>
      <c r="F547" s="15" t="s">
        <v>27</v>
      </c>
      <c r="G547" s="444"/>
      <c r="H547" s="446"/>
      <c r="I547" s="16" t="s">
        <v>28</v>
      </c>
      <c r="J547" s="17" t="s">
        <v>29</v>
      </c>
      <c r="K547" s="18" t="s">
        <v>30</v>
      </c>
      <c r="L547" s="16" t="s">
        <v>31</v>
      </c>
      <c r="M547" s="436"/>
      <c r="N547" s="19">
        <v>1</v>
      </c>
      <c r="O547" s="417"/>
      <c r="P547" s="20" t="s">
        <v>12</v>
      </c>
      <c r="Q547" s="21" t="s">
        <v>32</v>
      </c>
      <c r="R547" s="21" t="s">
        <v>33</v>
      </c>
      <c r="S547" s="21" t="s">
        <v>34</v>
      </c>
      <c r="T547" s="419"/>
      <c r="U547" s="22" t="s">
        <v>35</v>
      </c>
      <c r="V547" s="23" t="s">
        <v>36</v>
      </c>
      <c r="W547" s="22" t="s">
        <v>37</v>
      </c>
      <c r="X547" s="440"/>
    </row>
    <row r="548" spans="1:24" ht="65.25" hidden="1" customHeight="1" x14ac:dyDescent="0.5">
      <c r="A548" s="78" t="s">
        <v>344</v>
      </c>
      <c r="B548" s="467"/>
      <c r="C548" s="467"/>
      <c r="D548" s="467"/>
      <c r="E548" s="490">
        <v>0</v>
      </c>
      <c r="F548" s="424">
        <v>0</v>
      </c>
      <c r="G548" s="534">
        <f>E548*F548</f>
        <v>0</v>
      </c>
      <c r="H548" s="476">
        <v>0</v>
      </c>
      <c r="I548" s="483">
        <v>0</v>
      </c>
      <c r="J548" s="465">
        <v>0</v>
      </c>
      <c r="K548" s="465">
        <v>0</v>
      </c>
      <c r="L548" s="465">
        <v>0</v>
      </c>
      <c r="M548" s="476">
        <f>G548+H548+I548+J548+K548+L548</f>
        <v>0</v>
      </c>
      <c r="N548" s="476">
        <v>0</v>
      </c>
      <c r="O548" s="476">
        <v>0</v>
      </c>
      <c r="P548" s="492">
        <v>0</v>
      </c>
      <c r="Q548" s="430">
        <f>F548*1%</f>
        <v>0</v>
      </c>
      <c r="R548" s="430">
        <f>G548*1%</f>
        <v>0</v>
      </c>
      <c r="S548" s="430">
        <f>H548*1%</f>
        <v>0</v>
      </c>
      <c r="T548" s="430">
        <f>N548+O548+P548+Q548+R548+S548</f>
        <v>0</v>
      </c>
      <c r="U548" s="430">
        <f>M548-T548</f>
        <v>0</v>
      </c>
      <c r="V548" s="476">
        <v>0</v>
      </c>
      <c r="W548" s="476">
        <f>U548-V548</f>
        <v>0</v>
      </c>
      <c r="X548" s="470"/>
    </row>
    <row r="549" spans="1:24" ht="65.25" hidden="1" customHeight="1" x14ac:dyDescent="0.5">
      <c r="A549" s="31"/>
      <c r="B549" s="421"/>
      <c r="C549" s="421"/>
      <c r="D549" s="421"/>
      <c r="E549" s="454"/>
      <c r="F549" s="425"/>
      <c r="G549" s="427"/>
      <c r="H549" s="431"/>
      <c r="I549" s="466"/>
      <c r="J549" s="466"/>
      <c r="K549" s="466"/>
      <c r="L549" s="466"/>
      <c r="M549" s="431"/>
      <c r="N549" s="431"/>
      <c r="O549" s="431"/>
      <c r="P549" s="431"/>
      <c r="Q549" s="431"/>
      <c r="R549" s="431"/>
      <c r="S549" s="431"/>
      <c r="T549" s="431"/>
      <c r="U549" s="431"/>
      <c r="V549" s="431"/>
      <c r="W549" s="431"/>
      <c r="X549" s="448"/>
    </row>
    <row r="550" spans="1:24" ht="65.25" hidden="1" customHeight="1" x14ac:dyDescent="0.5">
      <c r="A550" s="78" t="s">
        <v>344</v>
      </c>
      <c r="B550" s="467"/>
      <c r="C550" s="467"/>
      <c r="D550" s="467"/>
      <c r="E550" s="490">
        <v>0</v>
      </c>
      <c r="F550" s="424">
        <v>0</v>
      </c>
      <c r="G550" s="426">
        <f>E550*F550</f>
        <v>0</v>
      </c>
      <c r="H550" s="476">
        <v>0</v>
      </c>
      <c r="I550" s="483">
        <v>0</v>
      </c>
      <c r="J550" s="465">
        <v>0</v>
      </c>
      <c r="K550" s="465">
        <v>0</v>
      </c>
      <c r="L550" s="465">
        <v>0</v>
      </c>
      <c r="M550" s="476">
        <f>G550+H550+I550+J550+K550+L550</f>
        <v>0</v>
      </c>
      <c r="N550" s="476">
        <v>0</v>
      </c>
      <c r="O550" s="476">
        <v>0</v>
      </c>
      <c r="P550" s="430">
        <f>F550*1%/2</f>
        <v>0</v>
      </c>
      <c r="Q550" s="430">
        <f>F550*1%</f>
        <v>0</v>
      </c>
      <c r="R550" s="430">
        <f>G550*1%</f>
        <v>0</v>
      </c>
      <c r="S550" s="430">
        <f>H550*1%</f>
        <v>0</v>
      </c>
      <c r="T550" s="430">
        <f>N550+O550+P550+Q550+R550+S550</f>
        <v>0</v>
      </c>
      <c r="U550" s="430">
        <f>M550-T550</f>
        <v>0</v>
      </c>
      <c r="V550" s="476">
        <v>0</v>
      </c>
      <c r="W550" s="476">
        <f>U550-V550</f>
        <v>0</v>
      </c>
      <c r="X550" s="470"/>
    </row>
    <row r="551" spans="1:24" ht="65.25" hidden="1" customHeight="1" x14ac:dyDescent="0.5">
      <c r="A551" s="31"/>
      <c r="B551" s="421"/>
      <c r="C551" s="421"/>
      <c r="D551" s="421"/>
      <c r="E551" s="454"/>
      <c r="F551" s="425"/>
      <c r="G551" s="427"/>
      <c r="H551" s="431"/>
      <c r="I551" s="466"/>
      <c r="J551" s="466"/>
      <c r="K551" s="466"/>
      <c r="L551" s="466"/>
      <c r="M551" s="431"/>
      <c r="N551" s="431"/>
      <c r="O551" s="431"/>
      <c r="P551" s="431"/>
      <c r="Q551" s="431"/>
      <c r="R551" s="431"/>
      <c r="S551" s="431"/>
      <c r="T551" s="431"/>
      <c r="U551" s="431"/>
      <c r="V551" s="431"/>
      <c r="W551" s="431"/>
      <c r="X551" s="448"/>
    </row>
    <row r="552" spans="1:24" ht="65.25" hidden="1" customHeight="1" x14ac:dyDescent="0.5">
      <c r="A552" s="78" t="s">
        <v>344</v>
      </c>
      <c r="B552" s="467"/>
      <c r="C552" s="467"/>
      <c r="D552" s="467"/>
      <c r="E552" s="490">
        <v>0</v>
      </c>
      <c r="F552" s="424">
        <v>0</v>
      </c>
      <c r="G552" s="426">
        <f>E552*F552</f>
        <v>0</v>
      </c>
      <c r="H552" s="476">
        <v>0</v>
      </c>
      <c r="I552" s="483">
        <v>0</v>
      </c>
      <c r="J552" s="465">
        <v>0</v>
      </c>
      <c r="K552" s="465">
        <v>0</v>
      </c>
      <c r="L552" s="465">
        <v>0</v>
      </c>
      <c r="M552" s="476">
        <f>G552+H552+I552+J552+K552+L552</f>
        <v>0</v>
      </c>
      <c r="N552" s="476">
        <v>0</v>
      </c>
      <c r="O552" s="476">
        <v>0</v>
      </c>
      <c r="P552" s="430">
        <f>F552*1%/2</f>
        <v>0</v>
      </c>
      <c r="Q552" s="430">
        <f>F552*1%</f>
        <v>0</v>
      </c>
      <c r="R552" s="430">
        <f>G552*1%</f>
        <v>0</v>
      </c>
      <c r="S552" s="430">
        <f>H552*1%</f>
        <v>0</v>
      </c>
      <c r="T552" s="430">
        <f>N552+O552+P552+Q552+R552+S552</f>
        <v>0</v>
      </c>
      <c r="U552" s="430">
        <f>M552-T552</f>
        <v>0</v>
      </c>
      <c r="V552" s="476">
        <v>0</v>
      </c>
      <c r="W552" s="476">
        <f>U552-V552</f>
        <v>0</v>
      </c>
      <c r="X552" s="470"/>
    </row>
    <row r="553" spans="1:24" ht="65.25" hidden="1" customHeight="1" x14ac:dyDescent="0.5">
      <c r="A553" s="31"/>
      <c r="B553" s="421"/>
      <c r="C553" s="421"/>
      <c r="D553" s="421"/>
      <c r="E553" s="454"/>
      <c r="F553" s="425"/>
      <c r="G553" s="427"/>
      <c r="H553" s="431"/>
      <c r="I553" s="466"/>
      <c r="J553" s="466"/>
      <c r="K553" s="466"/>
      <c r="L553" s="466"/>
      <c r="M553" s="431"/>
      <c r="N553" s="431"/>
      <c r="O553" s="431"/>
      <c r="P553" s="431"/>
      <c r="Q553" s="431"/>
      <c r="R553" s="431"/>
      <c r="S553" s="431"/>
      <c r="T553" s="431"/>
      <c r="U553" s="431"/>
      <c r="V553" s="431"/>
      <c r="W553" s="431"/>
      <c r="X553" s="448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345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346</v>
      </c>
      <c r="B556" s="420"/>
      <c r="C556" s="420">
        <v>1100</v>
      </c>
      <c r="D556" s="420">
        <v>1000</v>
      </c>
      <c r="E556" s="422">
        <v>0</v>
      </c>
      <c r="F556" s="424">
        <v>0</v>
      </c>
      <c r="G556" s="426">
        <f>E556*F556</f>
        <v>0</v>
      </c>
      <c r="H556" s="430">
        <v>0</v>
      </c>
      <c r="I556" s="465">
        <v>0</v>
      </c>
      <c r="J556" s="465">
        <v>0</v>
      </c>
      <c r="K556" s="465">
        <v>0</v>
      </c>
      <c r="L556" s="465">
        <v>0</v>
      </c>
      <c r="M556" s="430">
        <f>G556+H556+I556+J556+K556+L556</f>
        <v>0</v>
      </c>
      <c r="N556" s="449">
        <v>0</v>
      </c>
      <c r="O556" s="449">
        <v>0</v>
      </c>
      <c r="P556" s="449">
        <v>0</v>
      </c>
      <c r="Q556" s="449">
        <v>0</v>
      </c>
      <c r="R556" s="449">
        <v>0</v>
      </c>
      <c r="S556" s="449">
        <f>H556*1%</f>
        <v>0</v>
      </c>
      <c r="T556" s="449">
        <f>N556+O556+P556+Q556+R556+S556</f>
        <v>0</v>
      </c>
      <c r="U556" s="430">
        <f>M556-T556</f>
        <v>0</v>
      </c>
      <c r="V556" s="430">
        <v>0</v>
      </c>
      <c r="W556" s="430">
        <f>U556-V556</f>
        <v>0</v>
      </c>
      <c r="X556" s="447"/>
    </row>
    <row r="557" spans="1:24" ht="65.25" customHeight="1" x14ac:dyDescent="0.5">
      <c r="A557" s="100"/>
      <c r="B557" s="421"/>
      <c r="C557" s="421"/>
      <c r="D557" s="421"/>
      <c r="E557" s="423"/>
      <c r="F557" s="425"/>
      <c r="G557" s="427"/>
      <c r="H557" s="431"/>
      <c r="I557" s="466"/>
      <c r="J557" s="466"/>
      <c r="K557" s="466"/>
      <c r="L557" s="466"/>
      <c r="M557" s="431"/>
      <c r="N557" s="450"/>
      <c r="O557" s="450"/>
      <c r="P557" s="450"/>
      <c r="Q557" s="450"/>
      <c r="R557" s="450"/>
      <c r="S557" s="450"/>
      <c r="T557" s="450"/>
      <c r="U557" s="431"/>
      <c r="V557" s="431"/>
      <c r="W557" s="431"/>
      <c r="X557" s="448"/>
    </row>
    <row r="558" spans="1:24" ht="65.25" customHeight="1" x14ac:dyDescent="0.5">
      <c r="A558" s="78" t="s">
        <v>347</v>
      </c>
      <c r="B558" s="467"/>
      <c r="C558" s="467">
        <v>1100</v>
      </c>
      <c r="D558" s="467">
        <v>1000</v>
      </c>
      <c r="E558" s="475"/>
      <c r="F558" s="424"/>
      <c r="G558" s="426">
        <f>E558*F558</f>
        <v>0</v>
      </c>
      <c r="H558" s="476">
        <v>0</v>
      </c>
      <c r="I558" s="483">
        <v>0</v>
      </c>
      <c r="J558" s="483">
        <v>0</v>
      </c>
      <c r="K558" s="483">
        <v>0</v>
      </c>
      <c r="L558" s="483"/>
      <c r="M558" s="430">
        <f>G558+H558+I558+J558+K558+L558</f>
        <v>0</v>
      </c>
      <c r="N558" s="478">
        <v>0</v>
      </c>
      <c r="O558" s="449">
        <v>0</v>
      </c>
      <c r="P558" s="449">
        <v>0</v>
      </c>
      <c r="Q558" s="449">
        <v>0</v>
      </c>
      <c r="R558" s="449">
        <f>G558*1%</f>
        <v>0</v>
      </c>
      <c r="S558" s="449">
        <v>0</v>
      </c>
      <c r="T558" s="449">
        <f>N558+O558+P558+Q558+R558+S558</f>
        <v>0</v>
      </c>
      <c r="U558" s="430">
        <f>M558-T558</f>
        <v>0</v>
      </c>
      <c r="V558" s="476">
        <v>0</v>
      </c>
      <c r="W558" s="476">
        <f>U558-V558</f>
        <v>0</v>
      </c>
      <c r="X558" s="470"/>
    </row>
    <row r="559" spans="1:24" ht="65.25" customHeight="1" x14ac:dyDescent="0.5">
      <c r="A559" s="61"/>
      <c r="B559" s="421"/>
      <c r="C559" s="421"/>
      <c r="D559" s="421"/>
      <c r="E559" s="423"/>
      <c r="F559" s="425"/>
      <c r="G559" s="427"/>
      <c r="H559" s="431"/>
      <c r="I559" s="466"/>
      <c r="J559" s="466"/>
      <c r="K559" s="466"/>
      <c r="L559" s="466"/>
      <c r="M559" s="431"/>
      <c r="N559" s="450"/>
      <c r="O559" s="450"/>
      <c r="P559" s="450"/>
      <c r="Q559" s="450"/>
      <c r="R559" s="450"/>
      <c r="S559" s="450"/>
      <c r="T559" s="450"/>
      <c r="U559" s="431"/>
      <c r="V559" s="431"/>
      <c r="W559" s="431"/>
      <c r="X559" s="448"/>
    </row>
    <row r="560" spans="1:24" ht="65.25" hidden="1" customHeight="1" x14ac:dyDescent="0.5">
      <c r="A560" s="29"/>
      <c r="B560" s="420"/>
      <c r="C560" s="420">
        <v>1100</v>
      </c>
      <c r="D560" s="420">
        <v>1000</v>
      </c>
      <c r="E560" s="475">
        <v>0</v>
      </c>
      <c r="F560" s="424">
        <v>0</v>
      </c>
      <c r="G560" s="426">
        <f>E560*F560</f>
        <v>0</v>
      </c>
      <c r="H560" s="476">
        <v>0</v>
      </c>
      <c r="I560" s="483">
        <v>0</v>
      </c>
      <c r="J560" s="483">
        <v>0</v>
      </c>
      <c r="K560" s="483">
        <v>0</v>
      </c>
      <c r="L560" s="483">
        <v>0</v>
      </c>
      <c r="M560" s="430">
        <f>G560+H560+I560+J560+K560+L560</f>
        <v>0</v>
      </c>
      <c r="N560" s="478">
        <v>0</v>
      </c>
      <c r="O560" s="449">
        <f>G560*1.187%</f>
        <v>0</v>
      </c>
      <c r="P560" s="449">
        <v>0</v>
      </c>
      <c r="Q560" s="449">
        <v>0</v>
      </c>
      <c r="R560" s="449">
        <v>0</v>
      </c>
      <c r="S560" s="449">
        <v>0</v>
      </c>
      <c r="T560" s="449">
        <f>N560+O560+P560+Q560+R560+S560</f>
        <v>0</v>
      </c>
      <c r="U560" s="430">
        <f>M560-T560</f>
        <v>0</v>
      </c>
      <c r="V560" s="476">
        <v>0</v>
      </c>
      <c r="W560" s="476">
        <f>U560-V560</f>
        <v>0</v>
      </c>
      <c r="X560" s="447"/>
    </row>
    <row r="561" spans="1:24" ht="65.25" hidden="1" customHeight="1" x14ac:dyDescent="0.5">
      <c r="A561" s="130"/>
      <c r="B561" s="421"/>
      <c r="C561" s="421"/>
      <c r="D561" s="421"/>
      <c r="E561" s="423"/>
      <c r="F561" s="425"/>
      <c r="G561" s="427"/>
      <c r="H561" s="431"/>
      <c r="I561" s="466"/>
      <c r="J561" s="466"/>
      <c r="K561" s="466"/>
      <c r="L561" s="466"/>
      <c r="M561" s="431"/>
      <c r="N561" s="450"/>
      <c r="O561" s="450"/>
      <c r="P561" s="450"/>
      <c r="Q561" s="450"/>
      <c r="R561" s="450"/>
      <c r="S561" s="450"/>
      <c r="T561" s="450"/>
      <c r="U561" s="431"/>
      <c r="V561" s="431"/>
      <c r="W561" s="431"/>
      <c r="X561" s="448"/>
    </row>
    <row r="562" spans="1:24" ht="65.25" hidden="1" customHeight="1" x14ac:dyDescent="0.5">
      <c r="A562" s="29"/>
      <c r="B562" s="420"/>
      <c r="C562" s="420">
        <v>1100</v>
      </c>
      <c r="D562" s="420">
        <v>1000</v>
      </c>
      <c r="E562" s="475">
        <v>0</v>
      </c>
      <c r="F562" s="424">
        <v>0</v>
      </c>
      <c r="G562" s="426">
        <f>E562*F562</f>
        <v>0</v>
      </c>
      <c r="H562" s="476">
        <v>0</v>
      </c>
      <c r="I562" s="483">
        <v>0</v>
      </c>
      <c r="J562" s="483">
        <v>0</v>
      </c>
      <c r="K562" s="483">
        <v>0</v>
      </c>
      <c r="L562" s="483">
        <v>0</v>
      </c>
      <c r="M562" s="430">
        <f>G562+H562+I562+J562+K562+L562</f>
        <v>0</v>
      </c>
      <c r="N562" s="478">
        <v>0</v>
      </c>
      <c r="O562" s="449">
        <f>G562*1.187%</f>
        <v>0</v>
      </c>
      <c r="P562" s="449">
        <v>0</v>
      </c>
      <c r="Q562" s="449">
        <v>0</v>
      </c>
      <c r="R562" s="449">
        <v>0</v>
      </c>
      <c r="S562" s="449">
        <v>0</v>
      </c>
      <c r="T562" s="449">
        <f>N562+O562+P562+Q562+R562+S562</f>
        <v>0</v>
      </c>
      <c r="U562" s="430">
        <f>M562-T562</f>
        <v>0</v>
      </c>
      <c r="V562" s="476">
        <v>0</v>
      </c>
      <c r="W562" s="476">
        <f>U562-V562</f>
        <v>0</v>
      </c>
      <c r="X562" s="447"/>
    </row>
    <row r="563" spans="1:24" ht="65.25" hidden="1" customHeight="1" x14ac:dyDescent="0.5">
      <c r="A563" s="130"/>
      <c r="B563" s="421"/>
      <c r="C563" s="421"/>
      <c r="D563" s="421"/>
      <c r="E563" s="423"/>
      <c r="F563" s="425"/>
      <c r="G563" s="427"/>
      <c r="H563" s="431"/>
      <c r="I563" s="466"/>
      <c r="J563" s="466"/>
      <c r="K563" s="466"/>
      <c r="L563" s="466"/>
      <c r="M563" s="431"/>
      <c r="N563" s="450"/>
      <c r="O563" s="450"/>
      <c r="P563" s="450"/>
      <c r="Q563" s="450"/>
      <c r="R563" s="450"/>
      <c r="S563" s="450"/>
      <c r="T563" s="450"/>
      <c r="U563" s="431"/>
      <c r="V563" s="431"/>
      <c r="W563" s="431"/>
      <c r="X563" s="448"/>
    </row>
    <row r="564" spans="1:24" s="108" customFormat="1" ht="65.25" hidden="1" customHeight="1" x14ac:dyDescent="0.5">
      <c r="A564" s="228"/>
      <c r="B564" s="501"/>
      <c r="C564" s="493">
        <v>1100</v>
      </c>
      <c r="D564" s="493">
        <v>1000</v>
      </c>
      <c r="E564" s="475">
        <v>0</v>
      </c>
      <c r="F564" s="481">
        <v>0</v>
      </c>
      <c r="G564" s="426">
        <f>E564*F564</f>
        <v>0</v>
      </c>
      <c r="H564" s="497">
        <v>0</v>
      </c>
      <c r="I564" s="477">
        <v>0</v>
      </c>
      <c r="J564" s="477">
        <v>0</v>
      </c>
      <c r="K564" s="477">
        <v>0</v>
      </c>
      <c r="L564" s="477">
        <v>0</v>
      </c>
      <c r="M564" s="430">
        <f>G564+H564+I564+J564+K564+L564</f>
        <v>0</v>
      </c>
      <c r="N564" s="500">
        <v>0</v>
      </c>
      <c r="O564" s="451">
        <v>0</v>
      </c>
      <c r="P564" s="451">
        <v>0</v>
      </c>
      <c r="Q564" s="451">
        <v>0</v>
      </c>
      <c r="R564" s="451">
        <f>G564*1%</f>
        <v>0</v>
      </c>
      <c r="S564" s="451">
        <v>0</v>
      </c>
      <c r="T564" s="449">
        <f>N564+O564+P564+Q564+R564+S564</f>
        <v>0</v>
      </c>
      <c r="U564" s="430">
        <f>M564-T564</f>
        <v>0</v>
      </c>
      <c r="V564" s="497">
        <v>0</v>
      </c>
      <c r="W564" s="497">
        <f>U564-V564</f>
        <v>0</v>
      </c>
      <c r="X564" s="498"/>
    </row>
    <row r="565" spans="1:24" s="108" customFormat="1" ht="65.25" hidden="1" customHeight="1" x14ac:dyDescent="0.5">
      <c r="A565" s="163"/>
      <c r="B565" s="494"/>
      <c r="C565" s="494"/>
      <c r="D565" s="494"/>
      <c r="E565" s="423"/>
      <c r="F565" s="482"/>
      <c r="G565" s="427"/>
      <c r="H565" s="429"/>
      <c r="I565" s="474"/>
      <c r="J565" s="474"/>
      <c r="K565" s="474"/>
      <c r="L565" s="474"/>
      <c r="M565" s="431"/>
      <c r="N565" s="452"/>
      <c r="O565" s="452"/>
      <c r="P565" s="452"/>
      <c r="Q565" s="452"/>
      <c r="R565" s="452"/>
      <c r="S565" s="452"/>
      <c r="T565" s="450"/>
      <c r="U565" s="431"/>
      <c r="V565" s="429"/>
      <c r="W565" s="429"/>
      <c r="X565" s="499"/>
    </row>
    <row r="566" spans="1:24" ht="65.25" hidden="1" customHeight="1" x14ac:dyDescent="0.5">
      <c r="A566" s="211"/>
      <c r="B566" s="493"/>
      <c r="C566" s="467"/>
      <c r="D566" s="467"/>
      <c r="E566" s="475">
        <v>0</v>
      </c>
      <c r="F566" s="424">
        <v>0</v>
      </c>
      <c r="G566" s="426">
        <f>E566*F566</f>
        <v>0</v>
      </c>
      <c r="H566" s="476">
        <v>0</v>
      </c>
      <c r="I566" s="483">
        <v>0</v>
      </c>
      <c r="J566" s="483">
        <v>0</v>
      </c>
      <c r="K566" s="483">
        <v>0</v>
      </c>
      <c r="L566" s="483">
        <v>0</v>
      </c>
      <c r="M566" s="430">
        <f>G566+H566+I566+J566+K566+L566</f>
        <v>0</v>
      </c>
      <c r="N566" s="478">
        <v>0</v>
      </c>
      <c r="O566" s="449">
        <f>G566*1.187%</f>
        <v>0</v>
      </c>
      <c r="P566" s="449">
        <v>0</v>
      </c>
      <c r="Q566" s="449">
        <f>F566*1%</f>
        <v>0</v>
      </c>
      <c r="R566" s="449">
        <f>G566*1%</f>
        <v>0</v>
      </c>
      <c r="S566" s="449">
        <f>H566*1%</f>
        <v>0</v>
      </c>
      <c r="T566" s="449">
        <f>N566+O566+P566+Q566+R566+S566</f>
        <v>0</v>
      </c>
      <c r="U566" s="430">
        <f>M566-T566</f>
        <v>0</v>
      </c>
      <c r="V566" s="476">
        <v>0</v>
      </c>
      <c r="W566" s="476">
        <f>U566-V566</f>
        <v>0</v>
      </c>
      <c r="X566" s="447"/>
    </row>
    <row r="567" spans="1:24" ht="65.25" hidden="1" customHeight="1" x14ac:dyDescent="0.5">
      <c r="A567" s="163"/>
      <c r="B567" s="501"/>
      <c r="C567" s="421"/>
      <c r="D567" s="421"/>
      <c r="E567" s="423"/>
      <c r="F567" s="425"/>
      <c r="G567" s="427"/>
      <c r="H567" s="431"/>
      <c r="I567" s="466"/>
      <c r="J567" s="466"/>
      <c r="K567" s="466"/>
      <c r="L567" s="466"/>
      <c r="M567" s="431"/>
      <c r="N567" s="450"/>
      <c r="O567" s="450"/>
      <c r="P567" s="450"/>
      <c r="Q567" s="450"/>
      <c r="R567" s="450"/>
      <c r="S567" s="450"/>
      <c r="T567" s="450"/>
      <c r="U567" s="431"/>
      <c r="V567" s="431"/>
      <c r="W567" s="431"/>
      <c r="X567" s="470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348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349</v>
      </c>
      <c r="B570" s="467"/>
      <c r="C570" s="467">
        <v>1100</v>
      </c>
      <c r="D570" s="467">
        <v>1000</v>
      </c>
      <c r="E570" s="475">
        <v>330.04</v>
      </c>
      <c r="F570" s="424">
        <v>15</v>
      </c>
      <c r="G570" s="426">
        <f>E570*F570</f>
        <v>4950.6000000000004</v>
      </c>
      <c r="H570" s="476">
        <v>0</v>
      </c>
      <c r="I570" s="483">
        <v>0</v>
      </c>
      <c r="J570" s="465">
        <v>0</v>
      </c>
      <c r="K570" s="465">
        <v>0</v>
      </c>
      <c r="L570" s="465">
        <v>0</v>
      </c>
      <c r="M570" s="476">
        <f>G570+H570+I570+J570+K570+L570</f>
        <v>4950.6000000000004</v>
      </c>
      <c r="N570" s="478">
        <v>514.65</v>
      </c>
      <c r="O570" s="449">
        <v>0</v>
      </c>
      <c r="P570" s="449">
        <v>0</v>
      </c>
      <c r="Q570" s="449">
        <v>0</v>
      </c>
      <c r="R570" s="449">
        <f>G570*1%</f>
        <v>49.506000000000007</v>
      </c>
      <c r="S570" s="449">
        <f>H570*1%</f>
        <v>0</v>
      </c>
      <c r="T570" s="449">
        <f>N570+O570+P570+Q570+R570+S570</f>
        <v>564.15599999999995</v>
      </c>
      <c r="U570" s="430">
        <f>M570-T570</f>
        <v>4386.4440000000004</v>
      </c>
      <c r="V570" s="476">
        <v>0</v>
      </c>
      <c r="W570" s="476">
        <f>U570-V570</f>
        <v>4386.4440000000004</v>
      </c>
      <c r="X570" s="470"/>
    </row>
    <row r="571" spans="1:24" ht="65.25" customHeight="1" x14ac:dyDescent="0.5">
      <c r="A571" s="61" t="s">
        <v>350</v>
      </c>
      <c r="B571" s="421"/>
      <c r="C571" s="421"/>
      <c r="D571" s="421"/>
      <c r="E571" s="423"/>
      <c r="F571" s="425"/>
      <c r="G571" s="427"/>
      <c r="H571" s="431"/>
      <c r="I571" s="466"/>
      <c r="J571" s="466"/>
      <c r="K571" s="466"/>
      <c r="L571" s="466"/>
      <c r="M571" s="431"/>
      <c r="N571" s="450"/>
      <c r="O571" s="450"/>
      <c r="P571" s="450"/>
      <c r="Q571" s="450"/>
      <c r="R571" s="450"/>
      <c r="S571" s="450"/>
      <c r="T571" s="450"/>
      <c r="U571" s="431"/>
      <c r="V571" s="431"/>
      <c r="W571" s="431"/>
      <c r="X571" s="448"/>
    </row>
    <row r="572" spans="1:24" ht="65.25" customHeight="1" x14ac:dyDescent="0.5">
      <c r="A572" s="78" t="s">
        <v>351</v>
      </c>
      <c r="B572" s="467"/>
      <c r="C572" s="467">
        <v>1100</v>
      </c>
      <c r="D572" s="467">
        <v>1000</v>
      </c>
      <c r="E572" s="490">
        <v>325.61</v>
      </c>
      <c r="F572" s="424">
        <v>15</v>
      </c>
      <c r="G572" s="426">
        <f>E572*F572</f>
        <v>4884.1500000000005</v>
      </c>
      <c r="H572" s="476">
        <v>0</v>
      </c>
      <c r="I572" s="483">
        <v>0</v>
      </c>
      <c r="J572" s="465">
        <v>0</v>
      </c>
      <c r="K572" s="465">
        <v>0</v>
      </c>
      <c r="L572" s="465">
        <v>0</v>
      </c>
      <c r="M572" s="476">
        <f>G572+H572+I572+J572+K572+L572</f>
        <v>4884.1500000000005</v>
      </c>
      <c r="N572" s="478">
        <v>502.75</v>
      </c>
      <c r="O572" s="478">
        <v>0</v>
      </c>
      <c r="P572" s="449">
        <v>0</v>
      </c>
      <c r="Q572" s="449">
        <v>0</v>
      </c>
      <c r="R572" s="449">
        <v>0</v>
      </c>
      <c r="S572" s="449">
        <v>0</v>
      </c>
      <c r="T572" s="449">
        <f>N572+O572+P572+Q572+R572+S572</f>
        <v>502.75</v>
      </c>
      <c r="U572" s="430">
        <f>M572-T572</f>
        <v>4381.4000000000005</v>
      </c>
      <c r="V572" s="430">
        <v>156.19999999999999</v>
      </c>
      <c r="W572" s="476">
        <f>U572-V572</f>
        <v>4225.2000000000007</v>
      </c>
      <c r="X572" s="470"/>
    </row>
    <row r="573" spans="1:24" ht="65.25" customHeight="1" thickBot="1" x14ac:dyDescent="0.55000000000000004">
      <c r="A573" s="32" t="s">
        <v>352</v>
      </c>
      <c r="B573" s="421"/>
      <c r="C573" s="421"/>
      <c r="D573" s="421"/>
      <c r="E573" s="454"/>
      <c r="F573" s="425"/>
      <c r="G573" s="427"/>
      <c r="H573" s="431"/>
      <c r="I573" s="466"/>
      <c r="J573" s="466"/>
      <c r="K573" s="466"/>
      <c r="L573" s="466"/>
      <c r="M573" s="431"/>
      <c r="N573" s="450"/>
      <c r="O573" s="450"/>
      <c r="P573" s="538"/>
      <c r="Q573" s="450"/>
      <c r="R573" s="450"/>
      <c r="S573" s="450"/>
      <c r="T573" s="450"/>
      <c r="U573" s="431"/>
      <c r="V573" s="431"/>
      <c r="W573" s="431"/>
      <c r="X573" s="448"/>
    </row>
    <row r="574" spans="1:24" s="4" customFormat="1" ht="65.25" customHeight="1" thickBot="1" x14ac:dyDescent="0.55000000000000004">
      <c r="A574" s="432" t="s">
        <v>0</v>
      </c>
      <c r="B574" s="434" t="s">
        <v>1</v>
      </c>
      <c r="C574" s="437" t="s">
        <v>2</v>
      </c>
      <c r="D574" s="438"/>
      <c r="E574" s="438"/>
      <c r="F574" s="438"/>
      <c r="G574" s="438"/>
      <c r="H574" s="438"/>
      <c r="I574" s="438"/>
      <c r="J574" s="438"/>
      <c r="K574" s="438"/>
      <c r="L574" s="438"/>
      <c r="M574" s="439"/>
      <c r="N574" s="437" t="s">
        <v>3</v>
      </c>
      <c r="O574" s="438"/>
      <c r="P574" s="438"/>
      <c r="Q574" s="438"/>
      <c r="R574" s="438"/>
      <c r="S574" s="438"/>
      <c r="T574" s="439"/>
      <c r="U574" s="1"/>
      <c r="V574" s="2"/>
      <c r="W574" s="3"/>
      <c r="X574" s="440" t="s">
        <v>4</v>
      </c>
    </row>
    <row r="575" spans="1:24" s="4" customFormat="1" ht="65.25" customHeight="1" x14ac:dyDescent="0.45">
      <c r="A575" s="433"/>
      <c r="B575" s="435"/>
      <c r="C575" s="441" t="s">
        <v>5</v>
      </c>
      <c r="D575" s="441" t="s">
        <v>6</v>
      </c>
      <c r="E575" s="5" t="s">
        <v>7</v>
      </c>
      <c r="F575" s="6" t="s">
        <v>8</v>
      </c>
      <c r="G575" s="443" t="s">
        <v>9</v>
      </c>
      <c r="H575" s="445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34" t="s">
        <v>15</v>
      </c>
      <c r="N575" s="9" t="s">
        <v>16</v>
      </c>
      <c r="O575" s="416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418" t="s">
        <v>15</v>
      </c>
      <c r="U575" s="11" t="s">
        <v>15</v>
      </c>
      <c r="V575" s="12" t="s">
        <v>23</v>
      </c>
      <c r="W575" s="11" t="s">
        <v>24</v>
      </c>
      <c r="X575" s="440"/>
    </row>
    <row r="576" spans="1:24" s="4" customFormat="1" ht="65.25" customHeight="1" thickBot="1" x14ac:dyDescent="0.5">
      <c r="A576" s="13" t="s">
        <v>25</v>
      </c>
      <c r="B576" s="436"/>
      <c r="C576" s="442"/>
      <c r="D576" s="442"/>
      <c r="E576" s="14" t="s">
        <v>26</v>
      </c>
      <c r="F576" s="15" t="s">
        <v>27</v>
      </c>
      <c r="G576" s="444"/>
      <c r="H576" s="446"/>
      <c r="I576" s="16" t="s">
        <v>28</v>
      </c>
      <c r="J576" s="17" t="s">
        <v>29</v>
      </c>
      <c r="K576" s="18" t="s">
        <v>30</v>
      </c>
      <c r="L576" s="16" t="s">
        <v>31</v>
      </c>
      <c r="M576" s="436"/>
      <c r="N576" s="19">
        <v>1</v>
      </c>
      <c r="O576" s="417"/>
      <c r="P576" s="20" t="s">
        <v>12</v>
      </c>
      <c r="Q576" s="21" t="s">
        <v>32</v>
      </c>
      <c r="R576" s="21" t="s">
        <v>33</v>
      </c>
      <c r="S576" s="21" t="s">
        <v>34</v>
      </c>
      <c r="T576" s="419"/>
      <c r="U576" s="22" t="s">
        <v>35</v>
      </c>
      <c r="V576" s="23" t="s">
        <v>36</v>
      </c>
      <c r="W576" s="22" t="s">
        <v>37</v>
      </c>
      <c r="X576" s="440"/>
    </row>
    <row r="577" spans="1:24" ht="65.25" hidden="1" customHeight="1" x14ac:dyDescent="0.5">
      <c r="A577" s="29" t="s">
        <v>353</v>
      </c>
      <c r="B577" s="420"/>
      <c r="C577" s="420"/>
      <c r="D577" s="420"/>
      <c r="E577" s="453">
        <v>0</v>
      </c>
      <c r="F577" s="424">
        <v>0</v>
      </c>
      <c r="G577" s="534">
        <f>E577*F577</f>
        <v>0</v>
      </c>
      <c r="H577" s="430">
        <v>0</v>
      </c>
      <c r="I577" s="465">
        <v>0</v>
      </c>
      <c r="J577" s="465">
        <v>0</v>
      </c>
      <c r="K577" s="465">
        <v>0</v>
      </c>
      <c r="L577" s="465">
        <v>0</v>
      </c>
      <c r="M577" s="430">
        <f>G577+H577+I577+J577+K577+L577</f>
        <v>0</v>
      </c>
      <c r="N577" s="430">
        <v>0</v>
      </c>
      <c r="O577" s="476">
        <f>G577*1.187%</f>
        <v>0</v>
      </c>
      <c r="P577" s="492">
        <f>F577*1%/2</f>
        <v>0</v>
      </c>
      <c r="Q577" s="430">
        <f>F577*1%</f>
        <v>0</v>
      </c>
      <c r="R577" s="430">
        <f>G577*1%</f>
        <v>0</v>
      </c>
      <c r="S577" s="430">
        <f>H577*1%</f>
        <v>0</v>
      </c>
      <c r="T577" s="430">
        <f>N577+O577+P577+Q577+R577+S577</f>
        <v>0</v>
      </c>
      <c r="U577" s="430">
        <f>M577-T577</f>
        <v>0</v>
      </c>
      <c r="V577" s="476">
        <v>0</v>
      </c>
      <c r="W577" s="476">
        <f>U577-V577</f>
        <v>0</v>
      </c>
      <c r="X577" s="447"/>
    </row>
    <row r="578" spans="1:24" ht="65.25" hidden="1" customHeight="1" thickBot="1" x14ac:dyDescent="0.55000000000000004">
      <c r="A578" s="130"/>
      <c r="B578" s="421"/>
      <c r="C578" s="421"/>
      <c r="D578" s="421"/>
      <c r="E578" s="454"/>
      <c r="F578" s="425"/>
      <c r="G578" s="427"/>
      <c r="H578" s="431"/>
      <c r="I578" s="466"/>
      <c r="J578" s="466"/>
      <c r="K578" s="466"/>
      <c r="L578" s="466"/>
      <c r="M578" s="431"/>
      <c r="N578" s="431"/>
      <c r="O578" s="431"/>
      <c r="P578" s="431"/>
      <c r="Q578" s="431"/>
      <c r="R578" s="431"/>
      <c r="S578" s="431"/>
      <c r="T578" s="431"/>
      <c r="U578" s="431"/>
      <c r="V578" s="431"/>
      <c r="W578" s="431"/>
      <c r="X578" s="448"/>
    </row>
    <row r="579" spans="1:24" ht="65.25" customHeight="1" x14ac:dyDescent="0.5">
      <c r="A579" s="29" t="s">
        <v>353</v>
      </c>
      <c r="B579" s="420"/>
      <c r="C579" s="420">
        <v>1100</v>
      </c>
      <c r="D579" s="420">
        <v>1000</v>
      </c>
      <c r="E579" s="422">
        <v>0</v>
      </c>
      <c r="F579" s="424">
        <v>0</v>
      </c>
      <c r="G579" s="534">
        <f>E579*F579</f>
        <v>0</v>
      </c>
      <c r="H579" s="430">
        <v>0</v>
      </c>
      <c r="I579" s="465">
        <v>0</v>
      </c>
      <c r="J579" s="465">
        <v>0</v>
      </c>
      <c r="K579" s="465">
        <v>0</v>
      </c>
      <c r="L579" s="465">
        <v>0</v>
      </c>
      <c r="M579" s="430">
        <f>G579+H579+I579+J579+K579+L579</f>
        <v>0</v>
      </c>
      <c r="N579" s="449">
        <v>0</v>
      </c>
      <c r="O579" s="478">
        <v>0</v>
      </c>
      <c r="P579" s="449">
        <v>0</v>
      </c>
      <c r="Q579" s="449">
        <v>0</v>
      </c>
      <c r="R579" s="449">
        <v>0</v>
      </c>
      <c r="S579" s="449">
        <v>0</v>
      </c>
      <c r="T579" s="449">
        <f>N579+O579+P579+Q579+R579+S579</f>
        <v>0</v>
      </c>
      <c r="U579" s="430">
        <f>M579-T579</f>
        <v>0</v>
      </c>
      <c r="V579" s="476">
        <v>0</v>
      </c>
      <c r="W579" s="476">
        <f>U579-V579</f>
        <v>0</v>
      </c>
      <c r="X579" s="447"/>
    </row>
    <row r="580" spans="1:24" ht="65.25" customHeight="1" x14ac:dyDescent="0.5">
      <c r="A580" s="130"/>
      <c r="B580" s="421"/>
      <c r="C580" s="421"/>
      <c r="D580" s="421"/>
      <c r="E580" s="423"/>
      <c r="F580" s="425"/>
      <c r="G580" s="427"/>
      <c r="H580" s="431"/>
      <c r="I580" s="466"/>
      <c r="J580" s="466"/>
      <c r="K580" s="466"/>
      <c r="L580" s="466"/>
      <c r="M580" s="431"/>
      <c r="N580" s="450"/>
      <c r="O580" s="450"/>
      <c r="P580" s="450"/>
      <c r="Q580" s="450"/>
      <c r="R580" s="450"/>
      <c r="S580" s="450"/>
      <c r="T580" s="450"/>
      <c r="U580" s="431"/>
      <c r="V580" s="431"/>
      <c r="W580" s="431"/>
      <c r="X580" s="448"/>
    </row>
    <row r="581" spans="1:24" ht="65.25" customHeight="1" x14ac:dyDescent="0.5">
      <c r="A581" s="29" t="s">
        <v>354</v>
      </c>
      <c r="B581" s="420"/>
      <c r="C581" s="420">
        <v>1100</v>
      </c>
      <c r="D581" s="420">
        <v>1000</v>
      </c>
      <c r="E581" s="422">
        <v>209.53</v>
      </c>
      <c r="F581" s="424">
        <v>15</v>
      </c>
      <c r="G581" s="491">
        <f>E581*F581</f>
        <v>3142.95</v>
      </c>
      <c r="H581" s="430">
        <v>0</v>
      </c>
      <c r="I581" s="465">
        <v>0</v>
      </c>
      <c r="J581" s="465">
        <v>0</v>
      </c>
      <c r="K581" s="465">
        <v>0</v>
      </c>
      <c r="L581" s="465">
        <v>0</v>
      </c>
      <c r="M581" s="430">
        <f>G581+H581+I581+J581+K581+L581</f>
        <v>3142.95</v>
      </c>
      <c r="N581" s="449">
        <v>112.77</v>
      </c>
      <c r="O581" s="478">
        <v>0</v>
      </c>
      <c r="P581" s="449">
        <v>0</v>
      </c>
      <c r="Q581" s="449">
        <v>0</v>
      </c>
      <c r="R581" s="468">
        <f>G581*1%</f>
        <v>31.429499999999997</v>
      </c>
      <c r="S581" s="449">
        <f>H581*1%</f>
        <v>0</v>
      </c>
      <c r="T581" s="449">
        <f>N581+O581+P581+Q581+R581+S581</f>
        <v>144.1995</v>
      </c>
      <c r="U581" s="430">
        <f>M581-T581</f>
        <v>2998.7504999999996</v>
      </c>
      <c r="V581" s="476">
        <v>0</v>
      </c>
      <c r="W581" s="476">
        <f>U581-V581</f>
        <v>2998.7504999999996</v>
      </c>
      <c r="X581" s="447"/>
    </row>
    <row r="582" spans="1:24" ht="65.25" customHeight="1" x14ac:dyDescent="0.5">
      <c r="A582" s="63" t="s">
        <v>355</v>
      </c>
      <c r="B582" s="421"/>
      <c r="C582" s="421"/>
      <c r="D582" s="421"/>
      <c r="E582" s="423"/>
      <c r="F582" s="425"/>
      <c r="G582" s="427"/>
      <c r="H582" s="431"/>
      <c r="I582" s="466"/>
      <c r="J582" s="466"/>
      <c r="K582" s="466"/>
      <c r="L582" s="466"/>
      <c r="M582" s="431"/>
      <c r="N582" s="450"/>
      <c r="O582" s="450"/>
      <c r="P582" s="450"/>
      <c r="Q582" s="450"/>
      <c r="R582" s="469"/>
      <c r="S582" s="450"/>
      <c r="T582" s="450"/>
      <c r="U582" s="431"/>
      <c r="V582" s="431"/>
      <c r="W582" s="431"/>
      <c r="X582" s="448"/>
    </row>
    <row r="583" spans="1:24" ht="65.25" customHeight="1" x14ac:dyDescent="0.5">
      <c r="A583" s="29" t="s">
        <v>62</v>
      </c>
      <c r="B583" s="420"/>
      <c r="C583" s="420">
        <v>1100</v>
      </c>
      <c r="D583" s="420">
        <v>1000</v>
      </c>
      <c r="E583" s="422">
        <v>204.11</v>
      </c>
      <c r="F583" s="424">
        <v>15</v>
      </c>
      <c r="G583" s="491">
        <f>E583*F583</f>
        <v>3061.65</v>
      </c>
      <c r="H583" s="430">
        <v>0</v>
      </c>
      <c r="I583" s="465">
        <v>0</v>
      </c>
      <c r="J583" s="465">
        <v>0</v>
      </c>
      <c r="K583" s="465">
        <v>0</v>
      </c>
      <c r="L583" s="465">
        <v>0</v>
      </c>
      <c r="M583" s="430">
        <f>G583+H583+I583+J583+K583+L583</f>
        <v>3061.65</v>
      </c>
      <c r="N583" s="449">
        <v>83.64</v>
      </c>
      <c r="O583" s="478">
        <v>0</v>
      </c>
      <c r="P583" s="449">
        <v>0</v>
      </c>
      <c r="Q583" s="449">
        <v>0</v>
      </c>
      <c r="R583" s="468">
        <f>G583*1%</f>
        <v>30.616500000000002</v>
      </c>
      <c r="S583" s="449">
        <v>0</v>
      </c>
      <c r="T583" s="449">
        <f>N583+O583+P583+Q583+R583+S583</f>
        <v>114.2565</v>
      </c>
      <c r="U583" s="430">
        <f>M583-T583</f>
        <v>2947.3935000000001</v>
      </c>
      <c r="V583" s="476">
        <v>0</v>
      </c>
      <c r="W583" s="476">
        <f>U583-V583</f>
        <v>2947.3935000000001</v>
      </c>
      <c r="X583" s="447"/>
    </row>
    <row r="584" spans="1:24" ht="65.25" customHeight="1" x14ac:dyDescent="0.5">
      <c r="A584" s="88" t="s">
        <v>356</v>
      </c>
      <c r="B584" s="467"/>
      <c r="C584" s="421"/>
      <c r="D584" s="421"/>
      <c r="E584" s="423"/>
      <c r="F584" s="425"/>
      <c r="G584" s="427"/>
      <c r="H584" s="431"/>
      <c r="I584" s="466"/>
      <c r="J584" s="466"/>
      <c r="K584" s="466"/>
      <c r="L584" s="466"/>
      <c r="M584" s="431"/>
      <c r="N584" s="450"/>
      <c r="O584" s="450"/>
      <c r="P584" s="450"/>
      <c r="Q584" s="450"/>
      <c r="R584" s="469"/>
      <c r="S584" s="450"/>
      <c r="T584" s="450"/>
      <c r="U584" s="431"/>
      <c r="V584" s="431"/>
      <c r="W584" s="431"/>
      <c r="X584" s="470"/>
    </row>
    <row r="585" spans="1:24" ht="65.25" customHeight="1" x14ac:dyDescent="0.5">
      <c r="A585" s="105" t="s">
        <v>357</v>
      </c>
      <c r="B585" s="420"/>
      <c r="C585" s="420">
        <v>1100</v>
      </c>
      <c r="D585" s="420">
        <v>1000</v>
      </c>
      <c r="E585" s="422"/>
      <c r="F585" s="424"/>
      <c r="G585" s="491">
        <f>E585*F585</f>
        <v>0</v>
      </c>
      <c r="H585" s="430">
        <v>0</v>
      </c>
      <c r="I585" s="465">
        <v>0</v>
      </c>
      <c r="J585" s="465">
        <v>0</v>
      </c>
      <c r="K585" s="465">
        <v>0</v>
      </c>
      <c r="L585" s="465"/>
      <c r="M585" s="430">
        <f>G585+H585+I585+J585+K585+L585</f>
        <v>0</v>
      </c>
      <c r="N585" s="449">
        <v>0</v>
      </c>
      <c r="O585" s="449"/>
      <c r="P585" s="449">
        <v>0</v>
      </c>
      <c r="Q585" s="449">
        <v>0</v>
      </c>
      <c r="R585" s="449">
        <v>0</v>
      </c>
      <c r="S585" s="449">
        <f>H585*1%</f>
        <v>0</v>
      </c>
      <c r="T585" s="449">
        <f>N585+O585+P585+Q585+R585+S585</f>
        <v>0</v>
      </c>
      <c r="U585" s="430">
        <f>M585-T585</f>
        <v>0</v>
      </c>
      <c r="V585" s="476">
        <v>0</v>
      </c>
      <c r="W585" s="476">
        <f>U585-V585</f>
        <v>0</v>
      </c>
      <c r="X585" s="447"/>
    </row>
    <row r="586" spans="1:24" ht="65.25" customHeight="1" x14ac:dyDescent="0.5">
      <c r="A586" s="33"/>
      <c r="B586" s="467"/>
      <c r="C586" s="421"/>
      <c r="D586" s="421"/>
      <c r="E586" s="423"/>
      <c r="F586" s="425"/>
      <c r="G586" s="427"/>
      <c r="H586" s="431"/>
      <c r="I586" s="466"/>
      <c r="J586" s="466"/>
      <c r="K586" s="466"/>
      <c r="L586" s="466"/>
      <c r="M586" s="431"/>
      <c r="N586" s="450"/>
      <c r="O586" s="478"/>
      <c r="P586" s="450"/>
      <c r="Q586" s="450"/>
      <c r="R586" s="450"/>
      <c r="S586" s="450"/>
      <c r="T586" s="450"/>
      <c r="U586" s="431"/>
      <c r="V586" s="431"/>
      <c r="W586" s="431"/>
      <c r="X586" s="470"/>
    </row>
    <row r="587" spans="1:24" ht="65.25" hidden="1" customHeight="1" x14ac:dyDescent="0.5">
      <c r="A587" s="29"/>
      <c r="B587" s="420"/>
      <c r="C587" s="420"/>
      <c r="D587" s="420"/>
      <c r="E587" s="422">
        <v>0</v>
      </c>
      <c r="F587" s="424">
        <v>0</v>
      </c>
      <c r="G587" s="534">
        <f>E587*F587</f>
        <v>0</v>
      </c>
      <c r="H587" s="430">
        <v>0</v>
      </c>
      <c r="I587" s="465">
        <v>0</v>
      </c>
      <c r="J587" s="465">
        <v>0</v>
      </c>
      <c r="K587" s="465">
        <v>0</v>
      </c>
      <c r="L587" s="465">
        <v>0</v>
      </c>
      <c r="M587" s="430">
        <f>G587+H587+I587+J587+K587+L587</f>
        <v>0</v>
      </c>
      <c r="N587" s="449">
        <v>0</v>
      </c>
      <c r="O587" s="478">
        <v>0</v>
      </c>
      <c r="P587" s="449">
        <f>F587*1%/2</f>
        <v>0</v>
      </c>
      <c r="Q587" s="449">
        <f>F587*1%</f>
        <v>0</v>
      </c>
      <c r="R587" s="449">
        <f>G587*1%</f>
        <v>0</v>
      </c>
      <c r="S587" s="449">
        <f>H587*1%</f>
        <v>0</v>
      </c>
      <c r="T587" s="449">
        <f>N587+O587+P587+Q587+R587+S587</f>
        <v>0</v>
      </c>
      <c r="U587" s="430">
        <f>M587-T587</f>
        <v>0</v>
      </c>
      <c r="V587" s="476">
        <v>0</v>
      </c>
      <c r="W587" s="476">
        <f>U587-V587</f>
        <v>0</v>
      </c>
      <c r="X587" s="447"/>
    </row>
    <row r="588" spans="1:24" ht="65.25" hidden="1" customHeight="1" thickBot="1" x14ac:dyDescent="0.55000000000000004">
      <c r="A588" s="80"/>
      <c r="B588" s="467"/>
      <c r="C588" s="421"/>
      <c r="D588" s="421"/>
      <c r="E588" s="423"/>
      <c r="F588" s="425"/>
      <c r="G588" s="427"/>
      <c r="H588" s="431"/>
      <c r="I588" s="466"/>
      <c r="J588" s="466"/>
      <c r="K588" s="466"/>
      <c r="L588" s="466"/>
      <c r="M588" s="431"/>
      <c r="N588" s="450"/>
      <c r="O588" s="450"/>
      <c r="P588" s="450"/>
      <c r="Q588" s="450"/>
      <c r="R588" s="450"/>
      <c r="S588" s="450"/>
      <c r="T588" s="450"/>
      <c r="U588" s="431"/>
      <c r="V588" s="431"/>
      <c r="W588" s="431"/>
      <c r="X588" s="470"/>
    </row>
    <row r="589" spans="1:24" ht="65.25" hidden="1" customHeight="1" x14ac:dyDescent="0.5">
      <c r="A589" s="29"/>
      <c r="B589" s="420"/>
      <c r="C589" s="420"/>
      <c r="D589" s="420"/>
      <c r="E589" s="422">
        <v>0</v>
      </c>
      <c r="F589" s="424">
        <v>0</v>
      </c>
      <c r="G589" s="534">
        <f>E589*F589</f>
        <v>0</v>
      </c>
      <c r="H589" s="430">
        <v>0</v>
      </c>
      <c r="I589" s="465">
        <v>0</v>
      </c>
      <c r="J589" s="465">
        <v>0</v>
      </c>
      <c r="K589" s="465">
        <v>0</v>
      </c>
      <c r="L589" s="465">
        <v>0</v>
      </c>
      <c r="M589" s="430">
        <f>G589+H589+I589+J589+K589+L589</f>
        <v>0</v>
      </c>
      <c r="N589" s="449">
        <v>0</v>
      </c>
      <c r="O589" s="449">
        <v>0</v>
      </c>
      <c r="P589" s="449">
        <f>F589*1%/2</f>
        <v>0</v>
      </c>
      <c r="Q589" s="449">
        <f>F589*1%</f>
        <v>0</v>
      </c>
      <c r="R589" s="449">
        <f>G589*1%</f>
        <v>0</v>
      </c>
      <c r="S589" s="449">
        <f>H589*1%</f>
        <v>0</v>
      </c>
      <c r="T589" s="449">
        <f>N589+O589+P589+Q589+R589+S589</f>
        <v>0</v>
      </c>
      <c r="U589" s="430">
        <f>M589-T589</f>
        <v>0</v>
      </c>
      <c r="V589" s="430">
        <v>0</v>
      </c>
      <c r="W589" s="430">
        <f>U589-V589</f>
        <v>0</v>
      </c>
      <c r="X589" s="447"/>
    </row>
    <row r="590" spans="1:24" ht="65.25" hidden="1" customHeight="1" x14ac:dyDescent="0.5">
      <c r="A590" s="80"/>
      <c r="B590" s="421"/>
      <c r="C590" s="421"/>
      <c r="D590" s="421"/>
      <c r="E590" s="423"/>
      <c r="F590" s="425"/>
      <c r="G590" s="427"/>
      <c r="H590" s="431"/>
      <c r="I590" s="466"/>
      <c r="J590" s="466"/>
      <c r="K590" s="466"/>
      <c r="L590" s="466"/>
      <c r="M590" s="431"/>
      <c r="N590" s="450"/>
      <c r="O590" s="450"/>
      <c r="P590" s="450"/>
      <c r="Q590" s="450"/>
      <c r="R590" s="450"/>
      <c r="S590" s="450"/>
      <c r="T590" s="450"/>
      <c r="U590" s="431"/>
      <c r="V590" s="431"/>
      <c r="W590" s="431"/>
      <c r="X590" s="448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0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1325.3620000000001</v>
      </c>
      <c r="U591" s="169">
        <f>U589+U587+U585+U583+U581+U579+U577+U572+U570</f>
        <v>14713.988000000001</v>
      </c>
      <c r="V591" s="169">
        <f t="shared" si="50"/>
        <v>156.19999999999999</v>
      </c>
      <c r="W591" s="169">
        <f>W589+W587+W585+W583+W581+W579+W577+W572+W570</f>
        <v>14557.788</v>
      </c>
      <c r="X591" s="166"/>
    </row>
    <row r="592" spans="1:24" ht="65.25" customHeight="1" x14ac:dyDescent="0.45">
      <c r="A592" s="77" t="s">
        <v>358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359</v>
      </c>
      <c r="B593" s="420"/>
      <c r="C593" s="420">
        <v>1100</v>
      </c>
      <c r="D593" s="420">
        <v>1000</v>
      </c>
      <c r="E593" s="422">
        <v>414.61</v>
      </c>
      <c r="F593" s="424">
        <v>15</v>
      </c>
      <c r="G593" s="426">
        <f>E593*F593</f>
        <v>6219.1500000000005</v>
      </c>
      <c r="H593" s="430">
        <v>0</v>
      </c>
      <c r="I593" s="430">
        <v>0</v>
      </c>
      <c r="J593" s="430">
        <v>0</v>
      </c>
      <c r="K593" s="430">
        <v>0</v>
      </c>
      <c r="L593" s="430">
        <v>0</v>
      </c>
      <c r="M593" s="430">
        <f>G593+H593+I593+J593+K593+L593</f>
        <v>6219.1500000000005</v>
      </c>
      <c r="N593" s="449">
        <v>781.22</v>
      </c>
      <c r="O593" s="449">
        <v>68.28</v>
      </c>
      <c r="P593" s="449">
        <v>0</v>
      </c>
      <c r="Q593" s="449">
        <v>0</v>
      </c>
      <c r="R593" s="449">
        <v>0</v>
      </c>
      <c r="S593" s="449">
        <v>0</v>
      </c>
      <c r="T593" s="449">
        <f>N593+O593+P593+Q593+R593+S593</f>
        <v>849.5</v>
      </c>
      <c r="U593" s="430">
        <f>M593-T593</f>
        <v>5369.6500000000005</v>
      </c>
      <c r="V593" s="430">
        <v>0</v>
      </c>
      <c r="W593" s="430">
        <f>U593-V593</f>
        <v>5369.6500000000005</v>
      </c>
      <c r="X593" s="447"/>
    </row>
    <row r="594" spans="1:24" ht="65.25" customHeight="1" x14ac:dyDescent="0.5">
      <c r="A594" s="229" t="s">
        <v>360</v>
      </c>
      <c r="B594" s="421"/>
      <c r="C594" s="421"/>
      <c r="D594" s="421"/>
      <c r="E594" s="423"/>
      <c r="F594" s="425"/>
      <c r="G594" s="427"/>
      <c r="H594" s="431"/>
      <c r="I594" s="431"/>
      <c r="J594" s="431"/>
      <c r="K594" s="431"/>
      <c r="L594" s="431"/>
      <c r="M594" s="431"/>
      <c r="N594" s="450"/>
      <c r="O594" s="450"/>
      <c r="P594" s="450"/>
      <c r="Q594" s="450"/>
      <c r="R594" s="450"/>
      <c r="S594" s="450"/>
      <c r="T594" s="450"/>
      <c r="U594" s="431"/>
      <c r="V594" s="431"/>
      <c r="W594" s="431"/>
      <c r="X594" s="448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68.28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849.5</v>
      </c>
      <c r="U595" s="169">
        <f t="shared" si="51"/>
        <v>5369.6500000000005</v>
      </c>
      <c r="V595" s="169">
        <f t="shared" si="51"/>
        <v>0</v>
      </c>
      <c r="W595" s="169">
        <f t="shared" si="51"/>
        <v>5369.6500000000005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361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362</v>
      </c>
      <c r="B598" s="501"/>
      <c r="C598" s="467">
        <v>1100</v>
      </c>
      <c r="D598" s="467">
        <v>1000</v>
      </c>
      <c r="E598" s="541">
        <v>432.64</v>
      </c>
      <c r="F598" s="424">
        <v>15</v>
      </c>
      <c r="G598" s="543">
        <f>E598*F598</f>
        <v>6489.5999999999995</v>
      </c>
      <c r="H598" s="476">
        <v>0</v>
      </c>
      <c r="I598" s="483">
        <v>0</v>
      </c>
      <c r="J598" s="465">
        <v>0</v>
      </c>
      <c r="K598" s="465">
        <v>0</v>
      </c>
      <c r="L598" s="465">
        <v>0</v>
      </c>
      <c r="M598" s="476">
        <f>G598+H598+I598+J598+K598+L598</f>
        <v>6489.5999999999995</v>
      </c>
      <c r="N598" s="478">
        <v>838.99</v>
      </c>
      <c r="O598" s="478">
        <v>0</v>
      </c>
      <c r="P598" s="449"/>
      <c r="Q598" s="449">
        <v>0</v>
      </c>
      <c r="R598" s="449">
        <v>0</v>
      </c>
      <c r="S598" s="449">
        <v>0</v>
      </c>
      <c r="T598" s="449">
        <f>N598+O598+P598+Q598+R598+S598</f>
        <v>838.99</v>
      </c>
      <c r="U598" s="430">
        <f>M598-T598</f>
        <v>5650.61</v>
      </c>
      <c r="V598" s="430">
        <v>259.58</v>
      </c>
      <c r="W598" s="476">
        <f>U598-V598</f>
        <v>5391.03</v>
      </c>
      <c r="X598" s="470"/>
    </row>
    <row r="599" spans="1:24" ht="65.25" customHeight="1" x14ac:dyDescent="0.5">
      <c r="A599" s="32" t="s">
        <v>363</v>
      </c>
      <c r="B599" s="494"/>
      <c r="C599" s="421"/>
      <c r="D599" s="421"/>
      <c r="E599" s="542"/>
      <c r="F599" s="425"/>
      <c r="G599" s="544"/>
      <c r="H599" s="431"/>
      <c r="I599" s="466"/>
      <c r="J599" s="466"/>
      <c r="K599" s="466"/>
      <c r="L599" s="466"/>
      <c r="M599" s="431"/>
      <c r="N599" s="450"/>
      <c r="O599" s="450"/>
      <c r="P599" s="450"/>
      <c r="Q599" s="450"/>
      <c r="R599" s="450"/>
      <c r="S599" s="450"/>
      <c r="T599" s="450"/>
      <c r="U599" s="431"/>
      <c r="V599" s="431"/>
      <c r="W599" s="431"/>
      <c r="X599" s="448"/>
    </row>
    <row r="600" spans="1:24" ht="65.25" customHeight="1" x14ac:dyDescent="0.5">
      <c r="A600" s="230" t="s">
        <v>364</v>
      </c>
      <c r="B600" s="493"/>
      <c r="C600" s="420">
        <v>1100</v>
      </c>
      <c r="D600" s="420">
        <v>1000</v>
      </c>
      <c r="E600" s="422">
        <v>288.42</v>
      </c>
      <c r="F600" s="424">
        <v>0</v>
      </c>
      <c r="G600" s="543">
        <f>E600*F600</f>
        <v>0</v>
      </c>
      <c r="H600" s="430">
        <v>0</v>
      </c>
      <c r="I600" s="465">
        <v>0</v>
      </c>
      <c r="J600" s="465">
        <v>0</v>
      </c>
      <c r="K600" s="465">
        <v>0</v>
      </c>
      <c r="L600" s="465">
        <v>0</v>
      </c>
      <c r="M600" s="476">
        <f>G600+H600+I600+J600+K600+L600</f>
        <v>0</v>
      </c>
      <c r="N600" s="449">
        <v>0</v>
      </c>
      <c r="O600" s="449">
        <v>0</v>
      </c>
      <c r="P600" s="478">
        <v>0</v>
      </c>
      <c r="Q600" s="449">
        <v>0</v>
      </c>
      <c r="R600" s="449">
        <v>0</v>
      </c>
      <c r="S600" s="449">
        <v>0</v>
      </c>
      <c r="T600" s="449">
        <f>N600+O600+P600+Q600+R600+S600</f>
        <v>0</v>
      </c>
      <c r="U600" s="430">
        <f>M600-T600</f>
        <v>0</v>
      </c>
      <c r="V600" s="430">
        <v>0</v>
      </c>
      <c r="W600" s="476">
        <f>U600-V600</f>
        <v>0</v>
      </c>
      <c r="X600" s="447"/>
    </row>
    <row r="601" spans="1:24" ht="65.25" customHeight="1" thickBot="1" x14ac:dyDescent="0.55000000000000004">
      <c r="A601" s="231" t="s">
        <v>365</v>
      </c>
      <c r="B601" s="539"/>
      <c r="C601" s="488"/>
      <c r="D601" s="488"/>
      <c r="E601" s="540"/>
      <c r="F601" s="425"/>
      <c r="G601" s="544"/>
      <c r="H601" s="536"/>
      <c r="I601" s="545"/>
      <c r="J601" s="466"/>
      <c r="K601" s="466"/>
      <c r="L601" s="466"/>
      <c r="M601" s="431"/>
      <c r="N601" s="538"/>
      <c r="O601" s="538"/>
      <c r="P601" s="450"/>
      <c r="Q601" s="450"/>
      <c r="R601" s="450"/>
      <c r="S601" s="450"/>
      <c r="T601" s="450"/>
      <c r="U601" s="431"/>
      <c r="V601" s="431"/>
      <c r="W601" s="431"/>
      <c r="X601" s="486"/>
    </row>
    <row r="602" spans="1:24" s="4" customFormat="1" ht="65.25" customHeight="1" thickBot="1" x14ac:dyDescent="0.55000000000000004">
      <c r="A602" s="432" t="s">
        <v>0</v>
      </c>
      <c r="B602" s="434" t="s">
        <v>1</v>
      </c>
      <c r="C602" s="437" t="s">
        <v>2</v>
      </c>
      <c r="D602" s="438"/>
      <c r="E602" s="438"/>
      <c r="F602" s="438"/>
      <c r="G602" s="438"/>
      <c r="H602" s="438"/>
      <c r="I602" s="438"/>
      <c r="J602" s="438"/>
      <c r="K602" s="438"/>
      <c r="L602" s="438"/>
      <c r="M602" s="439"/>
      <c r="N602" s="437" t="s">
        <v>3</v>
      </c>
      <c r="O602" s="438"/>
      <c r="P602" s="438"/>
      <c r="Q602" s="438"/>
      <c r="R602" s="438"/>
      <c r="S602" s="438"/>
      <c r="T602" s="439"/>
      <c r="U602" s="1"/>
      <c r="V602" s="2"/>
      <c r="W602" s="3"/>
      <c r="X602" s="547" t="s">
        <v>4</v>
      </c>
    </row>
    <row r="603" spans="1:24" s="4" customFormat="1" ht="65.25" customHeight="1" x14ac:dyDescent="0.45">
      <c r="A603" s="433"/>
      <c r="B603" s="435"/>
      <c r="C603" s="441" t="s">
        <v>5</v>
      </c>
      <c r="D603" s="441" t="s">
        <v>6</v>
      </c>
      <c r="E603" s="5" t="s">
        <v>7</v>
      </c>
      <c r="F603" s="6" t="s">
        <v>8</v>
      </c>
      <c r="G603" s="443" t="s">
        <v>9</v>
      </c>
      <c r="H603" s="445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34" t="s">
        <v>15</v>
      </c>
      <c r="N603" s="9" t="s">
        <v>16</v>
      </c>
      <c r="O603" s="416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418" t="s">
        <v>15</v>
      </c>
      <c r="U603" s="11" t="s">
        <v>15</v>
      </c>
      <c r="V603" s="12" t="s">
        <v>23</v>
      </c>
      <c r="W603" s="11" t="s">
        <v>24</v>
      </c>
      <c r="X603" s="440"/>
    </row>
    <row r="604" spans="1:24" s="4" customFormat="1" ht="65.25" customHeight="1" thickBot="1" x14ac:dyDescent="0.5">
      <c r="A604" s="13" t="s">
        <v>25</v>
      </c>
      <c r="B604" s="436"/>
      <c r="C604" s="442"/>
      <c r="D604" s="442"/>
      <c r="E604" s="14" t="s">
        <v>26</v>
      </c>
      <c r="F604" s="15" t="s">
        <v>27</v>
      </c>
      <c r="G604" s="444"/>
      <c r="H604" s="446"/>
      <c r="I604" s="16" t="s">
        <v>28</v>
      </c>
      <c r="J604" s="17" t="s">
        <v>29</v>
      </c>
      <c r="K604" s="18" t="s">
        <v>30</v>
      </c>
      <c r="L604" s="16" t="s">
        <v>31</v>
      </c>
      <c r="M604" s="436"/>
      <c r="N604" s="19">
        <v>1</v>
      </c>
      <c r="O604" s="417"/>
      <c r="P604" s="20" t="s">
        <v>12</v>
      </c>
      <c r="Q604" s="21" t="s">
        <v>32</v>
      </c>
      <c r="R604" s="21" t="s">
        <v>33</v>
      </c>
      <c r="S604" s="21" t="s">
        <v>34</v>
      </c>
      <c r="T604" s="419"/>
      <c r="U604" s="22" t="s">
        <v>35</v>
      </c>
      <c r="V604" s="23" t="s">
        <v>36</v>
      </c>
      <c r="W604" s="22" t="s">
        <v>37</v>
      </c>
      <c r="X604" s="440"/>
    </row>
    <row r="605" spans="1:24" ht="65.25" hidden="1" customHeight="1" x14ac:dyDescent="0.5">
      <c r="A605" s="78"/>
      <c r="B605" s="493"/>
      <c r="C605" s="420">
        <v>1100</v>
      </c>
      <c r="D605" s="420">
        <v>1000</v>
      </c>
      <c r="E605" s="453">
        <v>0</v>
      </c>
      <c r="F605" s="424">
        <v>0</v>
      </c>
      <c r="G605" s="546">
        <f>E605*F605</f>
        <v>0</v>
      </c>
      <c r="H605" s="430">
        <v>0</v>
      </c>
      <c r="I605" s="465">
        <v>0</v>
      </c>
      <c r="J605" s="465">
        <v>0</v>
      </c>
      <c r="K605" s="465">
        <v>0</v>
      </c>
      <c r="L605" s="465">
        <v>0</v>
      </c>
      <c r="M605" s="430">
        <f>G605+H605+I605+J605+K605+L605</f>
        <v>0</v>
      </c>
      <c r="N605" s="430">
        <v>0</v>
      </c>
      <c r="O605" s="430">
        <v>0</v>
      </c>
      <c r="P605" s="492">
        <v>0</v>
      </c>
      <c r="Q605" s="430">
        <v>0</v>
      </c>
      <c r="R605" s="430">
        <v>0</v>
      </c>
      <c r="S605" s="430">
        <v>0</v>
      </c>
      <c r="T605" s="430">
        <f>N605+O605+P605+Q605+R605+S605</f>
        <v>0</v>
      </c>
      <c r="U605" s="430">
        <f>M605-T605</f>
        <v>0</v>
      </c>
      <c r="V605" s="430">
        <f>G605*4%</f>
        <v>0</v>
      </c>
      <c r="W605" s="476">
        <f>U605-V605</f>
        <v>0</v>
      </c>
      <c r="X605" s="447"/>
    </row>
    <row r="606" spans="1:24" ht="65.25" hidden="1" customHeight="1" thickBot="1" x14ac:dyDescent="0.55000000000000004">
      <c r="A606" s="80"/>
      <c r="B606" s="501"/>
      <c r="C606" s="467"/>
      <c r="D606" s="467"/>
      <c r="E606" s="490"/>
      <c r="F606" s="425"/>
      <c r="G606" s="544"/>
      <c r="H606" s="476"/>
      <c r="I606" s="483"/>
      <c r="J606" s="466"/>
      <c r="K606" s="466"/>
      <c r="L606" s="466"/>
      <c r="M606" s="476"/>
      <c r="N606" s="476"/>
      <c r="O606" s="476"/>
      <c r="P606" s="431"/>
      <c r="Q606" s="431"/>
      <c r="R606" s="431"/>
      <c r="S606" s="431"/>
      <c r="T606" s="431"/>
      <c r="U606" s="431"/>
      <c r="V606" s="431"/>
      <c r="W606" s="431"/>
      <c r="X606" s="470"/>
    </row>
    <row r="607" spans="1:24" ht="65.25" customHeight="1" x14ac:dyDescent="0.5">
      <c r="A607" s="29" t="s">
        <v>76</v>
      </c>
      <c r="B607" s="420"/>
      <c r="C607" s="420">
        <v>1100</v>
      </c>
      <c r="D607" s="420">
        <v>1000</v>
      </c>
      <c r="E607" s="422">
        <v>199.8</v>
      </c>
      <c r="F607" s="424">
        <v>15</v>
      </c>
      <c r="G607" s="546">
        <f>E607*F607</f>
        <v>2997</v>
      </c>
      <c r="H607" s="430">
        <v>0</v>
      </c>
      <c r="I607" s="465">
        <v>449</v>
      </c>
      <c r="J607" s="465">
        <v>0</v>
      </c>
      <c r="K607" s="465">
        <v>0</v>
      </c>
      <c r="L607" s="465">
        <v>0</v>
      </c>
      <c r="M607" s="430">
        <f>G607+H607+I607+J607+K607+L607</f>
        <v>3446</v>
      </c>
      <c r="N607" s="449">
        <v>121.32</v>
      </c>
      <c r="O607" s="449">
        <f t="shared" ref="O607:O619" si="52">G607*1.1875%</f>
        <v>35.589374999999997</v>
      </c>
      <c r="P607" s="449">
        <v>0</v>
      </c>
      <c r="Q607" s="449">
        <v>0</v>
      </c>
      <c r="R607" s="468">
        <f>G607*1%</f>
        <v>29.97</v>
      </c>
      <c r="S607" s="449">
        <v>0</v>
      </c>
      <c r="T607" s="449">
        <f>N607+O607+P607+Q607+R607+S607</f>
        <v>186.87937499999998</v>
      </c>
      <c r="U607" s="430">
        <f>M607-T607</f>
        <v>3259.120625</v>
      </c>
      <c r="V607" s="476">
        <v>0</v>
      </c>
      <c r="W607" s="476">
        <f>U607-V607</f>
        <v>3259.120625</v>
      </c>
      <c r="X607" s="447"/>
    </row>
    <row r="608" spans="1:24" ht="65.25" customHeight="1" x14ac:dyDescent="0.5">
      <c r="A608" s="191" t="s">
        <v>366</v>
      </c>
      <c r="B608" s="467"/>
      <c r="C608" s="467"/>
      <c r="D608" s="467"/>
      <c r="E608" s="475"/>
      <c r="F608" s="425"/>
      <c r="G608" s="544"/>
      <c r="H608" s="476"/>
      <c r="I608" s="483"/>
      <c r="J608" s="466"/>
      <c r="K608" s="466"/>
      <c r="L608" s="466"/>
      <c r="M608" s="476"/>
      <c r="N608" s="478"/>
      <c r="O608" s="450"/>
      <c r="P608" s="450"/>
      <c r="Q608" s="450"/>
      <c r="R608" s="469"/>
      <c r="S608" s="450"/>
      <c r="T608" s="450"/>
      <c r="U608" s="431"/>
      <c r="V608" s="431"/>
      <c r="W608" s="431"/>
      <c r="X608" s="470"/>
    </row>
    <row r="609" spans="1:24" ht="65.25" customHeight="1" x14ac:dyDescent="0.5">
      <c r="A609" s="62" t="s">
        <v>76</v>
      </c>
      <c r="B609" s="493"/>
      <c r="C609" s="420">
        <v>1100</v>
      </c>
      <c r="D609" s="420">
        <v>1000</v>
      </c>
      <c r="E609" s="422">
        <v>199.8</v>
      </c>
      <c r="F609" s="424">
        <v>15</v>
      </c>
      <c r="G609" s="543">
        <f>E609*F609</f>
        <v>2997</v>
      </c>
      <c r="H609" s="430">
        <v>0</v>
      </c>
      <c r="I609" s="465">
        <v>0</v>
      </c>
      <c r="J609" s="465">
        <v>0</v>
      </c>
      <c r="K609" s="465">
        <v>0</v>
      </c>
      <c r="L609" s="465">
        <v>0</v>
      </c>
      <c r="M609" s="430">
        <f>G609+H609+I609+J609+K609+L609</f>
        <v>2997</v>
      </c>
      <c r="N609" s="449">
        <v>76.61</v>
      </c>
      <c r="O609" s="449">
        <f t="shared" si="52"/>
        <v>35.589374999999997</v>
      </c>
      <c r="P609" s="449">
        <v>0</v>
      </c>
      <c r="Q609" s="449">
        <v>0</v>
      </c>
      <c r="R609" s="468">
        <f>G609*1%</f>
        <v>29.97</v>
      </c>
      <c r="S609" s="449">
        <v>0</v>
      </c>
      <c r="T609" s="449">
        <f>N609+O609+P609+Q609+R609+S609</f>
        <v>142.169375</v>
      </c>
      <c r="U609" s="430">
        <f>M609-T609</f>
        <v>2854.8306250000001</v>
      </c>
      <c r="V609" s="476">
        <v>99.59</v>
      </c>
      <c r="W609" s="476">
        <f>U609-V609</f>
        <v>2755.2406249999999</v>
      </c>
      <c r="X609" s="447"/>
    </row>
    <row r="610" spans="1:24" ht="65.25" customHeight="1" x14ac:dyDescent="0.5">
      <c r="A610" s="88" t="s">
        <v>367</v>
      </c>
      <c r="B610" s="501"/>
      <c r="C610" s="467"/>
      <c r="D610" s="467"/>
      <c r="E610" s="475"/>
      <c r="F610" s="425"/>
      <c r="G610" s="544"/>
      <c r="H610" s="476"/>
      <c r="I610" s="483"/>
      <c r="J610" s="466"/>
      <c r="K610" s="466"/>
      <c r="L610" s="466"/>
      <c r="M610" s="476"/>
      <c r="N610" s="478"/>
      <c r="O610" s="450"/>
      <c r="P610" s="450"/>
      <c r="Q610" s="450"/>
      <c r="R610" s="469"/>
      <c r="S610" s="450"/>
      <c r="T610" s="450"/>
      <c r="U610" s="431"/>
      <c r="V610" s="431"/>
      <c r="W610" s="431"/>
      <c r="X610" s="470"/>
    </row>
    <row r="611" spans="1:24" ht="65.25" customHeight="1" x14ac:dyDescent="0.5">
      <c r="A611" s="29" t="s">
        <v>368</v>
      </c>
      <c r="B611" s="493"/>
      <c r="C611" s="420">
        <v>1100</v>
      </c>
      <c r="D611" s="420">
        <v>1000</v>
      </c>
      <c r="E611" s="422">
        <v>360.54</v>
      </c>
      <c r="F611" s="424">
        <v>15</v>
      </c>
      <c r="G611" s="548">
        <f>E611*F611</f>
        <v>5408.1</v>
      </c>
      <c r="H611" s="430">
        <v>0</v>
      </c>
      <c r="I611" s="465">
        <v>0</v>
      </c>
      <c r="J611" s="465">
        <v>0</v>
      </c>
      <c r="K611" s="465">
        <v>0</v>
      </c>
      <c r="L611" s="465">
        <v>0</v>
      </c>
      <c r="M611" s="430">
        <f>G611+H611+I611+J611+K611+L611</f>
        <v>5408.1</v>
      </c>
      <c r="N611" s="449">
        <v>607.98</v>
      </c>
      <c r="O611" s="449">
        <v>0</v>
      </c>
      <c r="P611" s="449">
        <v>0</v>
      </c>
      <c r="Q611" s="449">
        <v>0</v>
      </c>
      <c r="R611" s="449"/>
      <c r="S611" s="449">
        <v>0</v>
      </c>
      <c r="T611" s="449">
        <f>N611+O611+P611+Q611+R611+S611</f>
        <v>607.98</v>
      </c>
      <c r="U611" s="430">
        <f>M611-T611</f>
        <v>4800.1200000000008</v>
      </c>
      <c r="V611" s="430">
        <v>216.32</v>
      </c>
      <c r="W611" s="476">
        <f>U611-V611</f>
        <v>4583.8000000000011</v>
      </c>
      <c r="X611" s="447"/>
    </row>
    <row r="612" spans="1:24" ht="65.25" customHeight="1" x14ac:dyDescent="0.5">
      <c r="A612" s="64" t="s">
        <v>369</v>
      </c>
      <c r="B612" s="501"/>
      <c r="C612" s="467"/>
      <c r="D612" s="467"/>
      <c r="E612" s="475"/>
      <c r="F612" s="425"/>
      <c r="G612" s="548"/>
      <c r="H612" s="476"/>
      <c r="I612" s="483"/>
      <c r="J612" s="466"/>
      <c r="K612" s="466"/>
      <c r="L612" s="466"/>
      <c r="M612" s="476"/>
      <c r="N612" s="478"/>
      <c r="O612" s="450"/>
      <c r="P612" s="450"/>
      <c r="Q612" s="450"/>
      <c r="R612" s="450"/>
      <c r="S612" s="450"/>
      <c r="T612" s="450"/>
      <c r="U612" s="431"/>
      <c r="V612" s="431"/>
      <c r="W612" s="431"/>
      <c r="X612" s="470"/>
    </row>
    <row r="613" spans="1:24" ht="65.25" customHeight="1" x14ac:dyDescent="0.5">
      <c r="A613" s="105" t="s">
        <v>370</v>
      </c>
      <c r="B613" s="493"/>
      <c r="C613" s="420">
        <v>1100</v>
      </c>
      <c r="D613" s="420">
        <v>1000</v>
      </c>
      <c r="E613" s="422">
        <v>199.8</v>
      </c>
      <c r="F613" s="424">
        <v>15</v>
      </c>
      <c r="G613" s="543">
        <f>E613*F613</f>
        <v>2997</v>
      </c>
      <c r="H613" s="430">
        <v>0</v>
      </c>
      <c r="I613" s="465">
        <v>0</v>
      </c>
      <c r="J613" s="465">
        <v>0</v>
      </c>
      <c r="K613" s="465">
        <v>0</v>
      </c>
      <c r="L613" s="465">
        <v>0</v>
      </c>
      <c r="M613" s="430">
        <f>G613+H613+I613+J613+K613+L613</f>
        <v>2997</v>
      </c>
      <c r="N613" s="449">
        <v>76.61</v>
      </c>
      <c r="O613" s="449">
        <f t="shared" si="52"/>
        <v>35.589374999999997</v>
      </c>
      <c r="P613" s="449">
        <v>0</v>
      </c>
      <c r="Q613" s="449">
        <v>0</v>
      </c>
      <c r="R613" s="468"/>
      <c r="S613" s="449">
        <v>0</v>
      </c>
      <c r="T613" s="449">
        <f>N613+O613+P613+Q613+R613+S613</f>
        <v>112.199375</v>
      </c>
      <c r="U613" s="430">
        <f>M613-T613</f>
        <v>2884.8006249999999</v>
      </c>
      <c r="V613" s="476">
        <v>0</v>
      </c>
      <c r="W613" s="476">
        <f>U613-V613</f>
        <v>2884.8006249999999</v>
      </c>
      <c r="X613" s="447"/>
    </row>
    <row r="614" spans="1:24" ht="65.25" customHeight="1" x14ac:dyDescent="0.5">
      <c r="A614" s="88" t="s">
        <v>371</v>
      </c>
      <c r="B614" s="501"/>
      <c r="C614" s="467"/>
      <c r="D614" s="467"/>
      <c r="E614" s="475"/>
      <c r="F614" s="425"/>
      <c r="G614" s="544"/>
      <c r="H614" s="476"/>
      <c r="I614" s="483"/>
      <c r="J614" s="466"/>
      <c r="K614" s="466"/>
      <c r="L614" s="466"/>
      <c r="M614" s="476"/>
      <c r="N614" s="478"/>
      <c r="O614" s="450"/>
      <c r="P614" s="450"/>
      <c r="Q614" s="450"/>
      <c r="R614" s="469"/>
      <c r="S614" s="450"/>
      <c r="T614" s="450"/>
      <c r="U614" s="431"/>
      <c r="V614" s="431"/>
      <c r="W614" s="431"/>
      <c r="X614" s="470"/>
    </row>
    <row r="615" spans="1:24" ht="65.25" customHeight="1" x14ac:dyDescent="0.5">
      <c r="A615" s="123" t="s">
        <v>372</v>
      </c>
      <c r="B615" s="493"/>
      <c r="C615" s="420">
        <v>1100</v>
      </c>
      <c r="D615" s="420">
        <v>1000</v>
      </c>
      <c r="E615" s="422">
        <v>380.81</v>
      </c>
      <c r="F615" s="424">
        <v>15</v>
      </c>
      <c r="G615" s="543">
        <f>E615*F615</f>
        <v>5712.15</v>
      </c>
      <c r="H615" s="430">
        <v>0</v>
      </c>
      <c r="I615" s="465">
        <v>0</v>
      </c>
      <c r="J615" s="465">
        <v>0</v>
      </c>
      <c r="K615" s="465">
        <v>0</v>
      </c>
      <c r="L615" s="465">
        <v>0</v>
      </c>
      <c r="M615" s="430">
        <f>G615+H615+I615+J615+K615+L615</f>
        <v>5712.15</v>
      </c>
      <c r="N615" s="449">
        <v>672.93</v>
      </c>
      <c r="O615" s="449">
        <f t="shared" si="52"/>
        <v>67.831781249999992</v>
      </c>
      <c r="P615" s="449">
        <v>0</v>
      </c>
      <c r="Q615" s="449">
        <v>0</v>
      </c>
      <c r="R615" s="468">
        <f>G615*1%</f>
        <v>57.121499999999997</v>
      </c>
      <c r="S615" s="449">
        <v>0</v>
      </c>
      <c r="T615" s="449">
        <f>N615+O615+P615+Q615+R615+S615</f>
        <v>797.88328124999987</v>
      </c>
      <c r="U615" s="430">
        <f>M615-T615</f>
        <v>4914.2667187500001</v>
      </c>
      <c r="V615" s="476">
        <v>0</v>
      </c>
      <c r="W615" s="476">
        <f>U615-V615</f>
        <v>4914.2667187500001</v>
      </c>
      <c r="X615" s="447"/>
    </row>
    <row r="616" spans="1:24" ht="65.25" customHeight="1" x14ac:dyDescent="0.5">
      <c r="A616" s="164" t="s">
        <v>373</v>
      </c>
      <c r="B616" s="501"/>
      <c r="C616" s="467"/>
      <c r="D616" s="467"/>
      <c r="E616" s="475"/>
      <c r="F616" s="425"/>
      <c r="G616" s="544"/>
      <c r="H616" s="476"/>
      <c r="I616" s="483"/>
      <c r="J616" s="466"/>
      <c r="K616" s="466"/>
      <c r="L616" s="466"/>
      <c r="M616" s="476"/>
      <c r="N616" s="478"/>
      <c r="O616" s="450"/>
      <c r="P616" s="450"/>
      <c r="Q616" s="450"/>
      <c r="R616" s="469"/>
      <c r="S616" s="450"/>
      <c r="T616" s="450"/>
      <c r="U616" s="431"/>
      <c r="V616" s="431"/>
      <c r="W616" s="431"/>
      <c r="X616" s="470"/>
    </row>
    <row r="617" spans="1:24" ht="65.25" customHeight="1" x14ac:dyDescent="0.5">
      <c r="A617" s="62" t="s">
        <v>374</v>
      </c>
      <c r="B617" s="493"/>
      <c r="C617" s="420">
        <v>1100</v>
      </c>
      <c r="D617" s="420">
        <v>1000</v>
      </c>
      <c r="E617" s="422">
        <v>347.52</v>
      </c>
      <c r="F617" s="424">
        <v>15</v>
      </c>
      <c r="G617" s="543">
        <f>E617*F617</f>
        <v>5212.7999999999993</v>
      </c>
      <c r="H617" s="430">
        <v>0</v>
      </c>
      <c r="I617" s="465">
        <v>0</v>
      </c>
      <c r="J617" s="465">
        <v>0</v>
      </c>
      <c r="K617" s="465">
        <v>0</v>
      </c>
      <c r="L617" s="465">
        <v>0</v>
      </c>
      <c r="M617" s="430">
        <f>G617+H617+I617+J617+K617+L617</f>
        <v>5212.7999999999993</v>
      </c>
      <c r="N617" s="449">
        <v>566.26</v>
      </c>
      <c r="O617" s="449">
        <f t="shared" si="52"/>
        <v>61.901999999999994</v>
      </c>
      <c r="P617" s="449">
        <v>0</v>
      </c>
      <c r="Q617" s="449">
        <v>0</v>
      </c>
      <c r="R617" s="468">
        <f>G617*1%</f>
        <v>52.127999999999993</v>
      </c>
      <c r="S617" s="449">
        <v>0</v>
      </c>
      <c r="T617" s="449">
        <f>N617+O617+P617+Q617+R617+S617</f>
        <v>680.29000000000008</v>
      </c>
      <c r="U617" s="430">
        <f>M617-T617</f>
        <v>4532.5099999999993</v>
      </c>
      <c r="V617" s="476">
        <v>0</v>
      </c>
      <c r="W617" s="476">
        <f>U617-V617</f>
        <v>4532.5099999999993</v>
      </c>
      <c r="X617" s="447"/>
    </row>
    <row r="618" spans="1:24" ht="65.25" customHeight="1" x14ac:dyDescent="0.5">
      <c r="A618" s="191" t="s">
        <v>375</v>
      </c>
      <c r="B618" s="501"/>
      <c r="C618" s="467"/>
      <c r="D618" s="467"/>
      <c r="E618" s="475"/>
      <c r="F618" s="425"/>
      <c r="G618" s="548"/>
      <c r="H618" s="476"/>
      <c r="I618" s="483"/>
      <c r="J618" s="466"/>
      <c r="K618" s="466"/>
      <c r="L618" s="466"/>
      <c r="M618" s="476"/>
      <c r="N618" s="478"/>
      <c r="O618" s="450"/>
      <c r="P618" s="450"/>
      <c r="Q618" s="450"/>
      <c r="R618" s="469"/>
      <c r="S618" s="450"/>
      <c r="T618" s="450"/>
      <c r="U618" s="431"/>
      <c r="V618" s="431"/>
      <c r="W618" s="431"/>
      <c r="X618" s="470"/>
    </row>
    <row r="619" spans="1:24" ht="65.25" customHeight="1" x14ac:dyDescent="0.5">
      <c r="A619" s="62" t="s">
        <v>376</v>
      </c>
      <c r="B619" s="493"/>
      <c r="C619" s="420">
        <v>1100</v>
      </c>
      <c r="D619" s="420">
        <v>1000</v>
      </c>
      <c r="E619" s="422">
        <v>347.52</v>
      </c>
      <c r="F619" s="549">
        <v>15</v>
      </c>
      <c r="G619" s="551">
        <f>E619*F619</f>
        <v>5212.7999999999993</v>
      </c>
      <c r="H619" s="552">
        <v>0</v>
      </c>
      <c r="I619" s="465">
        <v>0</v>
      </c>
      <c r="J619" s="465">
        <v>0</v>
      </c>
      <c r="K619" s="465">
        <v>0</v>
      </c>
      <c r="L619" s="465">
        <v>0</v>
      </c>
      <c r="M619" s="430">
        <f>G619+H619+I619+J619+K619+L619</f>
        <v>5212.7999999999993</v>
      </c>
      <c r="N619" s="449">
        <v>566.26</v>
      </c>
      <c r="O619" s="449">
        <f t="shared" si="52"/>
        <v>61.901999999999994</v>
      </c>
      <c r="P619" s="449">
        <v>0</v>
      </c>
      <c r="Q619" s="449">
        <v>0</v>
      </c>
      <c r="R619" s="468">
        <f>G619*1%</f>
        <v>52.127999999999993</v>
      </c>
      <c r="S619" s="449">
        <v>0</v>
      </c>
      <c r="T619" s="449">
        <f>N619+O619+P619+Q619+R619+S619</f>
        <v>680.29000000000008</v>
      </c>
      <c r="U619" s="430">
        <f>M619-T619</f>
        <v>4532.5099999999993</v>
      </c>
      <c r="V619" s="476">
        <v>0</v>
      </c>
      <c r="W619" s="476">
        <f>U619-V619</f>
        <v>4532.5099999999993</v>
      </c>
      <c r="X619" s="447"/>
    </row>
    <row r="620" spans="1:24" ht="65.25" customHeight="1" x14ac:dyDescent="0.5">
      <c r="A620" s="61" t="s">
        <v>377</v>
      </c>
      <c r="B620" s="501"/>
      <c r="C620" s="467"/>
      <c r="D620" s="467"/>
      <c r="E620" s="475"/>
      <c r="F620" s="550"/>
      <c r="G620" s="551"/>
      <c r="H620" s="530"/>
      <c r="I620" s="483"/>
      <c r="J620" s="466"/>
      <c r="K620" s="466"/>
      <c r="L620" s="466"/>
      <c r="M620" s="476"/>
      <c r="N620" s="478"/>
      <c r="O620" s="450"/>
      <c r="P620" s="450"/>
      <c r="Q620" s="450"/>
      <c r="R620" s="469"/>
      <c r="S620" s="450"/>
      <c r="T620" s="450"/>
      <c r="U620" s="431"/>
      <c r="V620" s="431"/>
      <c r="W620" s="431"/>
      <c r="X620" s="470"/>
    </row>
    <row r="621" spans="1:24" ht="65.25" customHeight="1" x14ac:dyDescent="0.5">
      <c r="A621" s="62" t="s">
        <v>378</v>
      </c>
      <c r="B621" s="493"/>
      <c r="C621" s="420">
        <v>1100</v>
      </c>
      <c r="D621" s="420">
        <v>1000</v>
      </c>
      <c r="E621" s="422"/>
      <c r="F621" s="424"/>
      <c r="G621" s="548">
        <f>E621*F621</f>
        <v>0</v>
      </c>
      <c r="H621" s="430">
        <v>0</v>
      </c>
      <c r="I621" s="465"/>
      <c r="J621" s="465">
        <v>0</v>
      </c>
      <c r="K621" s="465">
        <v>0</v>
      </c>
      <c r="L621" s="465"/>
      <c r="M621" s="430"/>
      <c r="N621" s="449">
        <v>0</v>
      </c>
      <c r="O621" s="449">
        <f>G621*1.187%</f>
        <v>0</v>
      </c>
      <c r="P621" s="449">
        <v>0</v>
      </c>
      <c r="Q621" s="449">
        <v>0</v>
      </c>
      <c r="R621" s="468">
        <f>G621*1%</f>
        <v>0</v>
      </c>
      <c r="S621" s="449">
        <v>0</v>
      </c>
      <c r="T621" s="449">
        <f>N621+O621+P621+Q621+R621+S621</f>
        <v>0</v>
      </c>
      <c r="U621" s="430">
        <f>M621-T621</f>
        <v>0</v>
      </c>
      <c r="V621" s="476">
        <v>0</v>
      </c>
      <c r="W621" s="476">
        <f>U621-V621</f>
        <v>0</v>
      </c>
      <c r="X621" s="447"/>
    </row>
    <row r="622" spans="1:24" ht="65.25" customHeight="1" x14ac:dyDescent="0.5">
      <c r="A622" s="64"/>
      <c r="B622" s="501"/>
      <c r="C622" s="467"/>
      <c r="D622" s="467"/>
      <c r="E622" s="475"/>
      <c r="F622" s="425"/>
      <c r="G622" s="548"/>
      <c r="H622" s="476"/>
      <c r="I622" s="483"/>
      <c r="J622" s="466"/>
      <c r="K622" s="466"/>
      <c r="L622" s="466"/>
      <c r="M622" s="476"/>
      <c r="N622" s="478"/>
      <c r="O622" s="478"/>
      <c r="P622" s="450"/>
      <c r="Q622" s="450"/>
      <c r="R622" s="469"/>
      <c r="S622" s="450"/>
      <c r="T622" s="450"/>
      <c r="U622" s="431"/>
      <c r="V622" s="431"/>
      <c r="W622" s="431"/>
      <c r="X622" s="470"/>
    </row>
    <row r="623" spans="1:24" ht="65.25" customHeight="1" x14ac:dyDescent="0.5">
      <c r="A623" s="62" t="s">
        <v>379</v>
      </c>
      <c r="B623" s="493"/>
      <c r="C623" s="420">
        <v>1100</v>
      </c>
      <c r="D623" s="420">
        <v>1000</v>
      </c>
      <c r="E623" s="422">
        <v>380.81</v>
      </c>
      <c r="F623" s="424">
        <v>15</v>
      </c>
      <c r="G623" s="543">
        <f>E623*F623</f>
        <v>5712.15</v>
      </c>
      <c r="H623" s="430">
        <v>0</v>
      </c>
      <c r="I623" s="465"/>
      <c r="J623" s="465">
        <v>0</v>
      </c>
      <c r="K623" s="465">
        <v>0</v>
      </c>
      <c r="L623" s="465">
        <v>0</v>
      </c>
      <c r="M623" s="430">
        <f>G623+H623+I623+J623+K623+L623</f>
        <v>5712.15</v>
      </c>
      <c r="N623" s="449">
        <v>672.93</v>
      </c>
      <c r="O623" s="449">
        <f>G623*1.1875%</f>
        <v>67.831781249999992</v>
      </c>
      <c r="P623" s="449">
        <v>0</v>
      </c>
      <c r="Q623" s="449">
        <v>0</v>
      </c>
      <c r="R623" s="449">
        <f>G623*1%</f>
        <v>57.121499999999997</v>
      </c>
      <c r="S623" s="449">
        <v>0</v>
      </c>
      <c r="T623" s="449">
        <f>N623+O623+P623+Q623+R623+S623</f>
        <v>797.88328124999987</v>
      </c>
      <c r="U623" s="430">
        <f>M623-T623</f>
        <v>4914.2667187500001</v>
      </c>
      <c r="V623" s="476">
        <v>0</v>
      </c>
      <c r="W623" s="476">
        <f>U623-V623</f>
        <v>4914.2667187500001</v>
      </c>
      <c r="X623" s="447"/>
    </row>
    <row r="624" spans="1:24" ht="65.25" customHeight="1" x14ac:dyDescent="0.5">
      <c r="A624" s="164" t="s">
        <v>380</v>
      </c>
      <c r="B624" s="501"/>
      <c r="C624" s="467"/>
      <c r="D624" s="467"/>
      <c r="E624" s="475"/>
      <c r="F624" s="425"/>
      <c r="G624" s="544"/>
      <c r="H624" s="476"/>
      <c r="I624" s="483"/>
      <c r="J624" s="466"/>
      <c r="K624" s="466"/>
      <c r="L624" s="466"/>
      <c r="M624" s="476"/>
      <c r="N624" s="478"/>
      <c r="O624" s="450"/>
      <c r="P624" s="450"/>
      <c r="Q624" s="450"/>
      <c r="R624" s="450"/>
      <c r="S624" s="450"/>
      <c r="T624" s="450"/>
      <c r="U624" s="431"/>
      <c r="V624" s="431"/>
      <c r="W624" s="431"/>
      <c r="X624" s="470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449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43187.6</v>
      </c>
      <c r="N625" s="170">
        <f>N623+N621+N619+N617+N615+N613+N611+N609+N607+N605+N600+N598</f>
        <v>4199.8900000000003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278.43899999999996</v>
      </c>
      <c r="S625" s="170">
        <f t="shared" si="53"/>
        <v>0</v>
      </c>
      <c r="T625" s="170">
        <f>T623+T621+T619+T617+T615+T613+T611+T609+T607+T605+T600+T598</f>
        <v>4844.5646875000002</v>
      </c>
      <c r="U625" s="169">
        <f>U623+U621+U619+U617+U615+U613+U611+U609+U607+U605+U600+U598</f>
        <v>38343.035312499997</v>
      </c>
      <c r="V625" s="169">
        <f t="shared" si="53"/>
        <v>575.49</v>
      </c>
      <c r="W625" s="169">
        <f t="shared" si="53"/>
        <v>37767.545312499999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381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382</v>
      </c>
      <c r="B629" s="501"/>
      <c r="C629" s="467">
        <v>1100</v>
      </c>
      <c r="D629" s="467">
        <v>1000</v>
      </c>
      <c r="E629" s="541">
        <v>217.2</v>
      </c>
      <c r="F629" s="424">
        <v>15</v>
      </c>
      <c r="G629" s="543">
        <f>E629*F629</f>
        <v>3258</v>
      </c>
      <c r="H629" s="476">
        <v>0</v>
      </c>
      <c r="I629" s="483">
        <v>0</v>
      </c>
      <c r="J629" s="465">
        <v>0</v>
      </c>
      <c r="K629" s="465">
        <v>0</v>
      </c>
      <c r="L629" s="465">
        <v>0</v>
      </c>
      <c r="M629" s="476">
        <f>G629+H629+I629+J629+K629+L629</f>
        <v>3258</v>
      </c>
      <c r="N629" s="478">
        <v>125.29</v>
      </c>
      <c r="O629" s="478">
        <v>0</v>
      </c>
      <c r="P629" s="449">
        <v>0</v>
      </c>
      <c r="Q629" s="449">
        <v>0</v>
      </c>
      <c r="R629" s="449">
        <f>G629*1%</f>
        <v>32.58</v>
      </c>
      <c r="S629" s="449">
        <f>H629*1%</f>
        <v>0</v>
      </c>
      <c r="T629" s="449">
        <f>N629+O629+P629+Q629+R629+S629</f>
        <v>157.87</v>
      </c>
      <c r="U629" s="430">
        <f>M629-T629</f>
        <v>3100.13</v>
      </c>
      <c r="V629" s="476">
        <v>0</v>
      </c>
      <c r="W629" s="476">
        <f>U629-V629</f>
        <v>3100.13</v>
      </c>
      <c r="X629" s="470"/>
    </row>
    <row r="630" spans="1:24" ht="65.25" customHeight="1" x14ac:dyDescent="0.5">
      <c r="A630" s="63" t="s">
        <v>383</v>
      </c>
      <c r="B630" s="494"/>
      <c r="C630" s="421"/>
      <c r="D630" s="421"/>
      <c r="E630" s="542"/>
      <c r="F630" s="425"/>
      <c r="G630" s="544"/>
      <c r="H630" s="431"/>
      <c r="I630" s="466"/>
      <c r="J630" s="466"/>
      <c r="K630" s="466"/>
      <c r="L630" s="466"/>
      <c r="M630" s="431"/>
      <c r="N630" s="450"/>
      <c r="O630" s="450"/>
      <c r="P630" s="450"/>
      <c r="Q630" s="450"/>
      <c r="R630" s="450"/>
      <c r="S630" s="450"/>
      <c r="T630" s="450"/>
      <c r="U630" s="431"/>
      <c r="V630" s="431"/>
      <c r="W630" s="431"/>
      <c r="X630" s="448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553"/>
      <c r="C643" s="553"/>
      <c r="D643" s="553"/>
      <c r="E643" s="556">
        <v>0</v>
      </c>
      <c r="F643" s="558">
        <v>0</v>
      </c>
      <c r="G643" s="564">
        <f>E643*F643</f>
        <v>0</v>
      </c>
      <c r="H643" s="560">
        <v>0</v>
      </c>
      <c r="I643" s="560">
        <v>0</v>
      </c>
      <c r="J643" s="560">
        <v>0</v>
      </c>
      <c r="K643" s="560">
        <v>0</v>
      </c>
      <c r="L643" s="560">
        <v>0</v>
      </c>
      <c r="M643" s="560">
        <f>G643+H643+I643+J643+K643+L643</f>
        <v>0</v>
      </c>
      <c r="N643" s="560">
        <v>0</v>
      </c>
      <c r="O643" s="560">
        <v>0</v>
      </c>
      <c r="P643" s="560">
        <v>0</v>
      </c>
      <c r="Q643" s="560">
        <v>0</v>
      </c>
      <c r="R643" s="560">
        <v>0</v>
      </c>
      <c r="S643" s="560">
        <v>0</v>
      </c>
      <c r="T643" s="560">
        <f>N643+O643+P643+R643+S643</f>
        <v>0</v>
      </c>
      <c r="U643" s="560">
        <f>M643-T643</f>
        <v>0</v>
      </c>
      <c r="V643" s="560">
        <v>0</v>
      </c>
      <c r="W643" s="560">
        <f>U643-V643</f>
        <v>0</v>
      </c>
      <c r="X643" s="562"/>
    </row>
    <row r="644" spans="1:26" ht="65.25" customHeight="1" x14ac:dyDescent="0.45">
      <c r="A644" s="233"/>
      <c r="B644" s="554"/>
      <c r="C644" s="555"/>
      <c r="D644" s="555"/>
      <c r="E644" s="557"/>
      <c r="F644" s="559"/>
      <c r="G644" s="565"/>
      <c r="H644" s="561"/>
      <c r="I644" s="561"/>
      <c r="J644" s="561"/>
      <c r="K644" s="561"/>
      <c r="L644" s="561"/>
      <c r="M644" s="561"/>
      <c r="N644" s="561"/>
      <c r="O644" s="561"/>
      <c r="P644" s="561"/>
      <c r="Q644" s="561"/>
      <c r="R644" s="561"/>
      <c r="S644" s="561"/>
      <c r="T644" s="561"/>
      <c r="U644" s="561"/>
      <c r="V644" s="561"/>
      <c r="W644" s="561"/>
      <c r="X644" s="563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189093</v>
      </c>
      <c r="H647" s="140">
        <f t="shared" si="56"/>
        <v>0</v>
      </c>
      <c r="I647" s="140">
        <f t="shared" si="56"/>
        <v>774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190021.62000000002</v>
      </c>
      <c r="N647" s="141">
        <f t="shared" si="56"/>
        <v>11807.669999999998</v>
      </c>
      <c r="O647" s="141">
        <f t="shared" si="56"/>
        <v>1542.0381562499999</v>
      </c>
      <c r="P647" s="141">
        <f t="shared" si="56"/>
        <v>0</v>
      </c>
      <c r="Q647" s="141">
        <f t="shared" si="56"/>
        <v>0</v>
      </c>
      <c r="R647" s="141">
        <f t="shared" si="56"/>
        <v>1568.4430000000002</v>
      </c>
      <c r="S647" s="141">
        <f t="shared" si="56"/>
        <v>0</v>
      </c>
      <c r="T647" s="141">
        <f t="shared" si="56"/>
        <v>14918.151156250002</v>
      </c>
      <c r="U647" s="140">
        <f t="shared" si="56"/>
        <v>175103.46884374999</v>
      </c>
      <c r="V647" s="140">
        <f t="shared" si="56"/>
        <v>1576.53</v>
      </c>
      <c r="W647" s="140">
        <f t="shared" si="56"/>
        <v>173526.93884374999</v>
      </c>
      <c r="X647" s="190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384</v>
      </c>
      <c r="I650" s="236" t="s">
        <v>385</v>
      </c>
      <c r="J650" s="17" t="s">
        <v>386</v>
      </c>
      <c r="K650" s="237" t="s">
        <v>387</v>
      </c>
      <c r="L650" s="236" t="s">
        <v>388</v>
      </c>
      <c r="M650" s="238" t="s">
        <v>15</v>
      </c>
      <c r="N650" s="239" t="s">
        <v>389</v>
      </c>
      <c r="O650" s="239" t="s">
        <v>17</v>
      </c>
      <c r="P650" s="239" t="s">
        <v>390</v>
      </c>
      <c r="Q650" s="188" t="s">
        <v>391</v>
      </c>
      <c r="R650" s="239" t="s">
        <v>392</v>
      </c>
      <c r="S650" s="240" t="s">
        <v>393</v>
      </c>
      <c r="T650" s="238" t="s">
        <v>15</v>
      </c>
      <c r="U650" s="238" t="s">
        <v>394</v>
      </c>
      <c r="V650" s="12" t="s">
        <v>395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396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556860.19935000001</v>
      </c>
      <c r="H651" s="140">
        <f t="shared" si="57"/>
        <v>0</v>
      </c>
      <c r="I651" s="140">
        <f t="shared" si="57"/>
        <v>5845</v>
      </c>
      <c r="J651" s="140">
        <f t="shared" si="57"/>
        <v>0</v>
      </c>
      <c r="K651" s="140">
        <f t="shared" si="57"/>
        <v>0</v>
      </c>
      <c r="L651" s="140">
        <f t="shared" si="57"/>
        <v>848.98</v>
      </c>
      <c r="M651" s="140">
        <f t="shared" si="57"/>
        <v>563554.17935000011</v>
      </c>
      <c r="N651" s="141">
        <f t="shared" si="57"/>
        <v>46570.939999999995</v>
      </c>
      <c r="O651" s="141">
        <f t="shared" si="57"/>
        <v>3296.416211625</v>
      </c>
      <c r="P651" s="141">
        <f t="shared" si="57"/>
        <v>0</v>
      </c>
      <c r="Q651" s="141">
        <f t="shared" si="57"/>
        <v>0</v>
      </c>
      <c r="R651" s="141">
        <f t="shared" si="57"/>
        <v>3182.1089950000005</v>
      </c>
      <c r="S651" s="141">
        <f t="shared" si="57"/>
        <v>0</v>
      </c>
      <c r="T651" s="141">
        <f t="shared" si="57"/>
        <v>53049.465206624998</v>
      </c>
      <c r="U651" s="140">
        <f t="shared" si="57"/>
        <v>510504.71414337493</v>
      </c>
      <c r="V651" s="140">
        <f t="shared" si="57"/>
        <v>11317.130000000001</v>
      </c>
      <c r="W651" s="140">
        <f t="shared" si="57"/>
        <v>499187.58414337499</v>
      </c>
      <c r="X651" s="190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432" t="s">
        <v>0</v>
      </c>
      <c r="B654" s="434" t="s">
        <v>1</v>
      </c>
      <c r="C654" s="437" t="s">
        <v>2</v>
      </c>
      <c r="D654" s="438"/>
      <c r="E654" s="438"/>
      <c r="F654" s="438"/>
      <c r="G654" s="438"/>
      <c r="H654" s="438"/>
      <c r="I654" s="438"/>
      <c r="J654" s="438"/>
      <c r="K654" s="438"/>
      <c r="L654" s="438"/>
      <c r="M654" s="439"/>
      <c r="N654" s="437" t="s">
        <v>3</v>
      </c>
      <c r="O654" s="438"/>
      <c r="P654" s="438"/>
      <c r="Q654" s="438"/>
      <c r="R654" s="438"/>
      <c r="S654" s="438"/>
      <c r="T654" s="439"/>
      <c r="U654" s="1"/>
      <c r="V654" s="2"/>
      <c r="W654" s="3"/>
      <c r="X654" s="440" t="s">
        <v>4</v>
      </c>
    </row>
    <row r="655" spans="1:26" ht="65.25" customHeight="1" x14ac:dyDescent="0.45">
      <c r="A655" s="433"/>
      <c r="B655" s="435"/>
      <c r="C655" s="441" t="s">
        <v>5</v>
      </c>
      <c r="D655" s="441" t="s">
        <v>6</v>
      </c>
      <c r="E655" s="5" t="s">
        <v>7</v>
      </c>
      <c r="F655" s="6" t="s">
        <v>8</v>
      </c>
      <c r="G655" s="443" t="s">
        <v>9</v>
      </c>
      <c r="H655" s="445" t="s">
        <v>10</v>
      </c>
      <c r="I655" s="7" t="s">
        <v>11</v>
      </c>
      <c r="J655" s="8" t="s">
        <v>12</v>
      </c>
      <c r="K655" s="7" t="s">
        <v>13</v>
      </c>
      <c r="L655" s="7" t="s">
        <v>397</v>
      </c>
      <c r="M655" s="434" t="s">
        <v>15</v>
      </c>
      <c r="N655" s="416" t="s">
        <v>16</v>
      </c>
      <c r="O655" s="416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418" t="s">
        <v>15</v>
      </c>
      <c r="U655" s="11" t="s">
        <v>15</v>
      </c>
      <c r="V655" s="12" t="s">
        <v>23</v>
      </c>
      <c r="W655" s="11" t="s">
        <v>24</v>
      </c>
      <c r="X655" s="440"/>
    </row>
    <row r="656" spans="1:26" ht="65.25" customHeight="1" thickBot="1" x14ac:dyDescent="0.5">
      <c r="A656" s="13" t="s">
        <v>25</v>
      </c>
      <c r="B656" s="436"/>
      <c r="C656" s="442"/>
      <c r="D656" s="442"/>
      <c r="E656" s="14" t="s">
        <v>26</v>
      </c>
      <c r="F656" s="15" t="s">
        <v>27</v>
      </c>
      <c r="G656" s="444"/>
      <c r="H656" s="446"/>
      <c r="I656" s="16" t="s">
        <v>28</v>
      </c>
      <c r="J656" s="17" t="s">
        <v>29</v>
      </c>
      <c r="K656" s="18" t="s">
        <v>398</v>
      </c>
      <c r="L656" s="16" t="s">
        <v>7</v>
      </c>
      <c r="M656" s="436"/>
      <c r="N656" s="417"/>
      <c r="O656" s="417"/>
      <c r="P656" s="20" t="s">
        <v>12</v>
      </c>
      <c r="Q656" s="21" t="s">
        <v>32</v>
      </c>
      <c r="R656" s="21" t="s">
        <v>33</v>
      </c>
      <c r="S656" s="21" t="s">
        <v>34</v>
      </c>
      <c r="T656" s="419"/>
      <c r="U656" s="22" t="s">
        <v>35</v>
      </c>
      <c r="V656" s="188" t="s">
        <v>220</v>
      </c>
      <c r="W656" s="22" t="s">
        <v>37</v>
      </c>
      <c r="X656" s="440"/>
    </row>
    <row r="657" spans="1:24" ht="65.25" customHeight="1" x14ac:dyDescent="0.45">
      <c r="A657" s="77" t="s">
        <v>399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400</v>
      </c>
      <c r="B658" s="420"/>
      <c r="C658" s="420">
        <v>1100</v>
      </c>
      <c r="D658" s="420">
        <v>1000</v>
      </c>
      <c r="E658" s="453">
        <v>63.87</v>
      </c>
      <c r="F658" s="424">
        <v>15</v>
      </c>
      <c r="G658" s="426">
        <f>E658*F658</f>
        <v>958.05</v>
      </c>
      <c r="H658" s="430">
        <v>0</v>
      </c>
      <c r="I658" s="430">
        <v>0</v>
      </c>
      <c r="J658" s="430">
        <v>0</v>
      </c>
      <c r="K658" s="430">
        <v>0</v>
      </c>
      <c r="L658" s="430">
        <v>0</v>
      </c>
      <c r="M658" s="430">
        <f>G658+H658+I658+J658+K658+L658</f>
        <v>958.05</v>
      </c>
      <c r="N658" s="430">
        <v>0</v>
      </c>
      <c r="O658" s="430">
        <v>0</v>
      </c>
      <c r="P658" s="430">
        <v>0</v>
      </c>
      <c r="Q658" s="430">
        <v>0</v>
      </c>
      <c r="R658" s="430">
        <v>0</v>
      </c>
      <c r="S658" s="430">
        <v>0</v>
      </c>
      <c r="T658" s="430">
        <f>N658+O658+P658+Q658+R658+S658</f>
        <v>0</v>
      </c>
      <c r="U658" s="430">
        <f>M658-T658</f>
        <v>958.05</v>
      </c>
      <c r="V658" s="430">
        <v>0</v>
      </c>
      <c r="W658" s="430">
        <f>U658-V658</f>
        <v>958.05</v>
      </c>
      <c r="X658" s="447"/>
    </row>
    <row r="659" spans="1:24" ht="65.25" customHeight="1" x14ac:dyDescent="0.5">
      <c r="A659" s="45" t="s">
        <v>401</v>
      </c>
      <c r="B659" s="421"/>
      <c r="C659" s="421"/>
      <c r="D659" s="421"/>
      <c r="E659" s="454"/>
      <c r="F659" s="425"/>
      <c r="G659" s="427"/>
      <c r="H659" s="431"/>
      <c r="I659" s="431"/>
      <c r="J659" s="431"/>
      <c r="K659" s="431"/>
      <c r="L659" s="431"/>
      <c r="M659" s="431"/>
      <c r="N659" s="431"/>
      <c r="O659" s="431"/>
      <c r="P659" s="431"/>
      <c r="Q659" s="431"/>
      <c r="R659" s="431"/>
      <c r="S659" s="431"/>
      <c r="T659" s="431"/>
      <c r="U659" s="431"/>
      <c r="V659" s="431"/>
      <c r="W659" s="431"/>
      <c r="X659" s="448"/>
    </row>
    <row r="660" spans="1:24" ht="65.25" customHeight="1" x14ac:dyDescent="0.5">
      <c r="A660" s="62" t="s">
        <v>400</v>
      </c>
      <c r="B660" s="420"/>
      <c r="C660" s="420">
        <v>1100</v>
      </c>
      <c r="D660" s="420">
        <v>1000</v>
      </c>
      <c r="E660" s="453">
        <v>155.77000000000001</v>
      </c>
      <c r="F660" s="424">
        <v>15</v>
      </c>
      <c r="G660" s="426">
        <f>E660*F660</f>
        <v>2336.5500000000002</v>
      </c>
      <c r="H660" s="430">
        <v>0</v>
      </c>
      <c r="I660" s="430">
        <v>0</v>
      </c>
      <c r="J660" s="430">
        <v>0</v>
      </c>
      <c r="K660" s="430">
        <v>0</v>
      </c>
      <c r="L660" s="430">
        <v>0</v>
      </c>
      <c r="M660" s="430">
        <f>G660+H660+I660+J660+K660+L660</f>
        <v>2336.5500000000002</v>
      </c>
      <c r="N660" s="430">
        <v>0</v>
      </c>
      <c r="O660" s="430">
        <v>0</v>
      </c>
      <c r="P660" s="430">
        <v>0</v>
      </c>
      <c r="Q660" s="430">
        <v>0</v>
      </c>
      <c r="R660" s="430">
        <v>0</v>
      </c>
      <c r="S660" s="430">
        <v>0</v>
      </c>
      <c r="T660" s="430">
        <f>N660+O660+P660+Q660+R660+S660</f>
        <v>0</v>
      </c>
      <c r="U660" s="430">
        <f>M660-T660</f>
        <v>2336.5500000000002</v>
      </c>
      <c r="V660" s="430">
        <v>0</v>
      </c>
      <c r="W660" s="430">
        <f>U660-V660</f>
        <v>2336.5500000000002</v>
      </c>
      <c r="X660" s="447"/>
    </row>
    <row r="661" spans="1:24" ht="65.25" customHeight="1" x14ac:dyDescent="0.5">
      <c r="A661" s="88" t="s">
        <v>402</v>
      </c>
      <c r="B661" s="421"/>
      <c r="C661" s="421"/>
      <c r="D661" s="421"/>
      <c r="E661" s="454"/>
      <c r="F661" s="425"/>
      <c r="G661" s="427"/>
      <c r="H661" s="431"/>
      <c r="I661" s="431"/>
      <c r="J661" s="431"/>
      <c r="K661" s="431"/>
      <c r="L661" s="431"/>
      <c r="M661" s="431"/>
      <c r="N661" s="431"/>
      <c r="O661" s="431"/>
      <c r="P661" s="431"/>
      <c r="Q661" s="431"/>
      <c r="R661" s="431"/>
      <c r="S661" s="431"/>
      <c r="T661" s="431"/>
      <c r="U661" s="431"/>
      <c r="V661" s="431"/>
      <c r="W661" s="431"/>
      <c r="X661" s="448"/>
    </row>
    <row r="662" spans="1:24" ht="65.25" customHeight="1" x14ac:dyDescent="0.5">
      <c r="A662" s="62" t="s">
        <v>400</v>
      </c>
      <c r="B662" s="420"/>
      <c r="C662" s="420">
        <v>1100</v>
      </c>
      <c r="D662" s="420">
        <v>1000</v>
      </c>
      <c r="E662" s="453">
        <v>136.72999999999999</v>
      </c>
      <c r="F662" s="424">
        <v>15</v>
      </c>
      <c r="G662" s="426">
        <f>E662*F662</f>
        <v>2050.9499999999998</v>
      </c>
      <c r="H662" s="430">
        <v>0</v>
      </c>
      <c r="I662" s="430">
        <v>0</v>
      </c>
      <c r="J662" s="430">
        <v>0</v>
      </c>
      <c r="K662" s="430">
        <v>0</v>
      </c>
      <c r="L662" s="430">
        <v>0</v>
      </c>
      <c r="M662" s="430">
        <f>G662+H662+I662+J662+K662+L662</f>
        <v>2050.9499999999998</v>
      </c>
      <c r="N662" s="430">
        <v>0</v>
      </c>
      <c r="O662" s="430">
        <v>0</v>
      </c>
      <c r="P662" s="430">
        <v>0</v>
      </c>
      <c r="Q662" s="430">
        <v>0</v>
      </c>
      <c r="R662" s="430">
        <v>0</v>
      </c>
      <c r="S662" s="430">
        <v>0</v>
      </c>
      <c r="T662" s="430">
        <f>N662+O662+P662+Q662+R662+S662</f>
        <v>0</v>
      </c>
      <c r="U662" s="430">
        <f>M662-T662</f>
        <v>2050.9499999999998</v>
      </c>
      <c r="V662" s="430">
        <v>0</v>
      </c>
      <c r="W662" s="430">
        <f>U662-V662</f>
        <v>2050.9499999999998</v>
      </c>
      <c r="X662" s="447"/>
    </row>
    <row r="663" spans="1:24" ht="65.25" customHeight="1" x14ac:dyDescent="0.5">
      <c r="A663" s="64" t="s">
        <v>403</v>
      </c>
      <c r="B663" s="421"/>
      <c r="C663" s="421"/>
      <c r="D663" s="421"/>
      <c r="E663" s="454"/>
      <c r="F663" s="425"/>
      <c r="G663" s="427"/>
      <c r="H663" s="431"/>
      <c r="I663" s="431"/>
      <c r="J663" s="431"/>
      <c r="K663" s="431"/>
      <c r="L663" s="431"/>
      <c r="M663" s="431"/>
      <c r="N663" s="431"/>
      <c r="O663" s="431"/>
      <c r="P663" s="431"/>
      <c r="Q663" s="431"/>
      <c r="R663" s="431"/>
      <c r="S663" s="431"/>
      <c r="T663" s="431"/>
      <c r="U663" s="431"/>
      <c r="V663" s="431"/>
      <c r="W663" s="431"/>
      <c r="X663" s="448"/>
    </row>
    <row r="664" spans="1:24" ht="65.25" customHeight="1" x14ac:dyDescent="0.5">
      <c r="A664" s="62" t="s">
        <v>400</v>
      </c>
      <c r="B664" s="455"/>
      <c r="C664" s="420">
        <v>1100</v>
      </c>
      <c r="D664" s="420">
        <v>1000</v>
      </c>
      <c r="E664" s="453">
        <v>217.01</v>
      </c>
      <c r="F664" s="424">
        <v>15</v>
      </c>
      <c r="G664" s="426">
        <f>E664*F664</f>
        <v>3255.1499999999996</v>
      </c>
      <c r="H664" s="430">
        <v>0</v>
      </c>
      <c r="I664" s="430">
        <v>0</v>
      </c>
      <c r="J664" s="430">
        <v>0</v>
      </c>
      <c r="K664" s="430">
        <v>0</v>
      </c>
      <c r="L664" s="430">
        <v>0</v>
      </c>
      <c r="M664" s="430">
        <f>G664+H664+I664+J664+K664+L664</f>
        <v>3255.1499999999996</v>
      </c>
      <c r="N664" s="430">
        <v>0</v>
      </c>
      <c r="O664" s="430">
        <v>0</v>
      </c>
      <c r="P664" s="430">
        <v>0</v>
      </c>
      <c r="Q664" s="430">
        <v>0</v>
      </c>
      <c r="R664" s="430">
        <v>0</v>
      </c>
      <c r="S664" s="430">
        <v>0</v>
      </c>
      <c r="T664" s="430">
        <f>N664+O664+P664+Q664+R664+S664</f>
        <v>0</v>
      </c>
      <c r="U664" s="430">
        <f>M664-T664</f>
        <v>3255.1499999999996</v>
      </c>
      <c r="V664" s="430">
        <v>0</v>
      </c>
      <c r="W664" s="430">
        <f>U664-V664</f>
        <v>3255.1499999999996</v>
      </c>
      <c r="X664" s="458"/>
    </row>
    <row r="665" spans="1:24" ht="65.25" customHeight="1" x14ac:dyDescent="0.5">
      <c r="A665" s="88" t="s">
        <v>404</v>
      </c>
      <c r="B665" s="420"/>
      <c r="C665" s="421"/>
      <c r="D665" s="421"/>
      <c r="E665" s="490"/>
      <c r="F665" s="425"/>
      <c r="G665" s="427"/>
      <c r="H665" s="476"/>
      <c r="I665" s="476"/>
      <c r="J665" s="476"/>
      <c r="K665" s="476"/>
      <c r="L665" s="476"/>
      <c r="M665" s="431"/>
      <c r="N665" s="476"/>
      <c r="O665" s="476"/>
      <c r="P665" s="476"/>
      <c r="Q665" s="476"/>
      <c r="R665" s="476"/>
      <c r="S665" s="476"/>
      <c r="T665" s="431"/>
      <c r="U665" s="476"/>
      <c r="V665" s="476"/>
      <c r="W665" s="476"/>
      <c r="X665" s="458"/>
    </row>
    <row r="666" spans="1:24" ht="65.25" customHeight="1" x14ac:dyDescent="0.5">
      <c r="A666" s="62" t="s">
        <v>400</v>
      </c>
      <c r="B666" s="455"/>
      <c r="C666" s="420">
        <v>1100</v>
      </c>
      <c r="D666" s="420">
        <v>1000</v>
      </c>
      <c r="E666" s="453">
        <v>139.71</v>
      </c>
      <c r="F666" s="424">
        <v>15</v>
      </c>
      <c r="G666" s="426">
        <f>E666*F666</f>
        <v>2095.65</v>
      </c>
      <c r="H666" s="430">
        <v>0</v>
      </c>
      <c r="I666" s="430">
        <v>0</v>
      </c>
      <c r="J666" s="430">
        <v>0</v>
      </c>
      <c r="K666" s="430">
        <v>0</v>
      </c>
      <c r="L666" s="430">
        <v>0</v>
      </c>
      <c r="M666" s="430">
        <f>G666+H666+I666+J666+K666+L666</f>
        <v>2095.65</v>
      </c>
      <c r="N666" s="430">
        <v>0</v>
      </c>
      <c r="O666" s="430">
        <v>0</v>
      </c>
      <c r="P666" s="430">
        <v>0</v>
      </c>
      <c r="Q666" s="430">
        <v>0</v>
      </c>
      <c r="R666" s="430">
        <v>0</v>
      </c>
      <c r="S666" s="430">
        <v>0</v>
      </c>
      <c r="T666" s="430">
        <f>N666+O666+P666+Q666+R666+S666</f>
        <v>0</v>
      </c>
      <c r="U666" s="430">
        <f>M666-T666</f>
        <v>2095.65</v>
      </c>
      <c r="V666" s="430">
        <v>0</v>
      </c>
      <c r="W666" s="430">
        <f>U666-V666</f>
        <v>2095.65</v>
      </c>
      <c r="X666" s="458"/>
    </row>
    <row r="667" spans="1:24" ht="65.25" customHeight="1" x14ac:dyDescent="0.5">
      <c r="A667" s="64" t="s">
        <v>405</v>
      </c>
      <c r="B667" s="420"/>
      <c r="C667" s="421"/>
      <c r="D667" s="421"/>
      <c r="E667" s="490"/>
      <c r="F667" s="425"/>
      <c r="G667" s="427"/>
      <c r="H667" s="476"/>
      <c r="I667" s="476"/>
      <c r="J667" s="476"/>
      <c r="K667" s="476"/>
      <c r="L667" s="476"/>
      <c r="M667" s="431"/>
      <c r="N667" s="476"/>
      <c r="O667" s="476"/>
      <c r="P667" s="476"/>
      <c r="Q667" s="476"/>
      <c r="R667" s="476"/>
      <c r="S667" s="476"/>
      <c r="T667" s="431"/>
      <c r="U667" s="476"/>
      <c r="V667" s="476"/>
      <c r="W667" s="476"/>
      <c r="X667" s="458"/>
    </row>
    <row r="668" spans="1:24" ht="65.25" customHeight="1" x14ac:dyDescent="0.5">
      <c r="A668" s="62" t="s">
        <v>400</v>
      </c>
      <c r="B668" s="455"/>
      <c r="C668" s="420">
        <v>1100</v>
      </c>
      <c r="D668" s="420">
        <v>1000</v>
      </c>
      <c r="E668" s="453">
        <v>148.36000000000001</v>
      </c>
      <c r="F668" s="424">
        <v>15</v>
      </c>
      <c r="G668" s="426">
        <f>E668*F668</f>
        <v>2225.4</v>
      </c>
      <c r="H668" s="430">
        <v>0</v>
      </c>
      <c r="I668" s="430">
        <v>0</v>
      </c>
      <c r="J668" s="430">
        <v>0</v>
      </c>
      <c r="K668" s="430">
        <v>0</v>
      </c>
      <c r="L668" s="430">
        <v>0</v>
      </c>
      <c r="M668" s="430">
        <f>G668+H668+I668+J668+K668+L668</f>
        <v>2225.4</v>
      </c>
      <c r="N668" s="430">
        <v>0</v>
      </c>
      <c r="O668" s="449">
        <v>0</v>
      </c>
      <c r="P668" s="430">
        <v>0</v>
      </c>
      <c r="Q668" s="430">
        <v>0</v>
      </c>
      <c r="R668" s="430">
        <v>0</v>
      </c>
      <c r="S668" s="430">
        <v>0</v>
      </c>
      <c r="T668" s="430">
        <f>N668+O668+P668+Q668+R668+S668</f>
        <v>0</v>
      </c>
      <c r="U668" s="430">
        <f>M668-T668</f>
        <v>2225.4</v>
      </c>
      <c r="V668" s="430">
        <v>0</v>
      </c>
      <c r="W668" s="430">
        <f>U668-V668</f>
        <v>2225.4</v>
      </c>
      <c r="X668" s="458"/>
    </row>
    <row r="669" spans="1:24" ht="65.25" customHeight="1" x14ac:dyDescent="0.5">
      <c r="A669" s="88" t="s">
        <v>406</v>
      </c>
      <c r="B669" s="420"/>
      <c r="C669" s="421"/>
      <c r="D669" s="421"/>
      <c r="E669" s="490"/>
      <c r="F669" s="425"/>
      <c r="G669" s="427"/>
      <c r="H669" s="476"/>
      <c r="I669" s="476"/>
      <c r="J669" s="476"/>
      <c r="K669" s="476"/>
      <c r="L669" s="476"/>
      <c r="M669" s="431"/>
      <c r="N669" s="476"/>
      <c r="O669" s="450"/>
      <c r="P669" s="431"/>
      <c r="Q669" s="476"/>
      <c r="R669" s="476"/>
      <c r="S669" s="476"/>
      <c r="T669" s="431"/>
      <c r="U669" s="476"/>
      <c r="V669" s="476"/>
      <c r="W669" s="476"/>
      <c r="X669" s="458"/>
    </row>
    <row r="670" spans="1:24" ht="65.25" hidden="1" customHeight="1" x14ac:dyDescent="0.5">
      <c r="A670" s="62" t="s">
        <v>400</v>
      </c>
      <c r="B670" s="455"/>
      <c r="C670" s="420">
        <v>1100</v>
      </c>
      <c r="D670" s="420">
        <v>1000</v>
      </c>
      <c r="E670" s="453"/>
      <c r="F670" s="424"/>
      <c r="G670" s="426">
        <f>E670*F670</f>
        <v>0</v>
      </c>
      <c r="H670" s="430">
        <v>0</v>
      </c>
      <c r="I670" s="430">
        <v>0</v>
      </c>
      <c r="J670" s="430">
        <v>0</v>
      </c>
      <c r="K670" s="430">
        <v>0</v>
      </c>
      <c r="L670" s="430">
        <v>0</v>
      </c>
      <c r="M670" s="430">
        <f>G670+H670+I670+J670+K670+L670</f>
        <v>0</v>
      </c>
      <c r="N670" s="430">
        <v>0</v>
      </c>
      <c r="O670" s="430">
        <v>0</v>
      </c>
      <c r="P670" s="430">
        <v>0</v>
      </c>
      <c r="Q670" s="430">
        <v>0</v>
      </c>
      <c r="R670" s="430">
        <v>0</v>
      </c>
      <c r="S670" s="430">
        <v>0</v>
      </c>
      <c r="T670" s="430">
        <f>N670+O670+P670+Q670+R670+S670</f>
        <v>0</v>
      </c>
      <c r="U670" s="430">
        <f>M670-T670</f>
        <v>0</v>
      </c>
      <c r="V670" s="430">
        <v>0</v>
      </c>
      <c r="W670" s="430">
        <f>U670-V670</f>
        <v>0</v>
      </c>
      <c r="X670" s="458"/>
    </row>
    <row r="671" spans="1:24" ht="65.25" hidden="1" customHeight="1" x14ac:dyDescent="0.5">
      <c r="A671" s="244"/>
      <c r="B671" s="420"/>
      <c r="C671" s="421"/>
      <c r="D671" s="421"/>
      <c r="E671" s="490"/>
      <c r="F671" s="425"/>
      <c r="G671" s="427"/>
      <c r="H671" s="476"/>
      <c r="I671" s="476"/>
      <c r="J671" s="476"/>
      <c r="K671" s="476"/>
      <c r="L671" s="476"/>
      <c r="M671" s="431"/>
      <c r="N671" s="476"/>
      <c r="O671" s="476"/>
      <c r="P671" s="431"/>
      <c r="Q671" s="476"/>
      <c r="R671" s="476"/>
      <c r="S671" s="476"/>
      <c r="T671" s="431"/>
      <c r="U671" s="476"/>
      <c r="V671" s="476"/>
      <c r="W671" s="476"/>
      <c r="X671" s="458"/>
    </row>
    <row r="672" spans="1:24" ht="65.25" hidden="1" customHeight="1" x14ac:dyDescent="0.5">
      <c r="A672" s="62" t="s">
        <v>400</v>
      </c>
      <c r="B672" s="455"/>
      <c r="C672" s="420">
        <v>1100</v>
      </c>
      <c r="D672" s="420">
        <v>1000</v>
      </c>
      <c r="E672" s="453"/>
      <c r="F672" s="424"/>
      <c r="G672" s="426">
        <f>E672*F672</f>
        <v>0</v>
      </c>
      <c r="H672" s="430">
        <v>0</v>
      </c>
      <c r="I672" s="430">
        <v>0</v>
      </c>
      <c r="J672" s="430">
        <v>0</v>
      </c>
      <c r="K672" s="430">
        <v>0</v>
      </c>
      <c r="L672" s="430">
        <v>0</v>
      </c>
      <c r="M672" s="430">
        <f>G672+H672+I672+J672+K672+L672</f>
        <v>0</v>
      </c>
      <c r="N672" s="430">
        <v>0</v>
      </c>
      <c r="O672" s="430">
        <v>0</v>
      </c>
      <c r="P672" s="476">
        <v>0</v>
      </c>
      <c r="Q672" s="430">
        <v>0</v>
      </c>
      <c r="R672" s="430">
        <v>0</v>
      </c>
      <c r="S672" s="430">
        <v>0</v>
      </c>
      <c r="T672" s="430">
        <f>N672+O672+P672+Q672+R672+S672</f>
        <v>0</v>
      </c>
      <c r="U672" s="430">
        <f>M672-T672</f>
        <v>0</v>
      </c>
      <c r="V672" s="430">
        <v>0</v>
      </c>
      <c r="W672" s="430">
        <f>U672-V672</f>
        <v>0</v>
      </c>
      <c r="X672" s="458"/>
    </row>
    <row r="673" spans="1:24" ht="65.25" hidden="1" customHeight="1" thickBot="1" x14ac:dyDescent="0.55000000000000004">
      <c r="A673" s="88"/>
      <c r="B673" s="420"/>
      <c r="C673" s="421"/>
      <c r="D673" s="421"/>
      <c r="E673" s="490"/>
      <c r="F673" s="425"/>
      <c r="G673" s="537"/>
      <c r="H673" s="476"/>
      <c r="I673" s="476"/>
      <c r="J673" s="476"/>
      <c r="K673" s="476"/>
      <c r="L673" s="476"/>
      <c r="M673" s="431"/>
      <c r="N673" s="476"/>
      <c r="O673" s="476"/>
      <c r="P673" s="536"/>
      <c r="Q673" s="476"/>
      <c r="R673" s="476"/>
      <c r="S673" s="476"/>
      <c r="T673" s="431"/>
      <c r="U673" s="476"/>
      <c r="V673" s="476"/>
      <c r="W673" s="476"/>
      <c r="X673" s="458"/>
    </row>
    <row r="674" spans="1:24" ht="65.25" hidden="1" customHeight="1" x14ac:dyDescent="0.5">
      <c r="A674" s="62" t="s">
        <v>400</v>
      </c>
      <c r="B674" s="455"/>
      <c r="C674" s="420">
        <v>1100</v>
      </c>
      <c r="D674" s="420">
        <v>1000</v>
      </c>
      <c r="E674" s="453"/>
      <c r="F674" s="424"/>
      <c r="G674" s="426">
        <f>E674*F674</f>
        <v>0</v>
      </c>
      <c r="H674" s="430">
        <v>0</v>
      </c>
      <c r="I674" s="430">
        <v>0</v>
      </c>
      <c r="J674" s="430">
        <v>0</v>
      </c>
      <c r="K674" s="430">
        <v>0</v>
      </c>
      <c r="L674" s="430">
        <v>0</v>
      </c>
      <c r="M674" s="430">
        <f>G674+H674+I674+J674+K674+L674</f>
        <v>0</v>
      </c>
      <c r="N674" s="430">
        <v>0</v>
      </c>
      <c r="O674" s="430">
        <v>0</v>
      </c>
      <c r="P674" s="476">
        <v>0</v>
      </c>
      <c r="Q674" s="430">
        <v>0</v>
      </c>
      <c r="R674" s="430">
        <v>0</v>
      </c>
      <c r="S674" s="430">
        <v>0</v>
      </c>
      <c r="T674" s="430">
        <f>N674+O674+P674+Q674+R674+S674</f>
        <v>0</v>
      </c>
      <c r="U674" s="430">
        <f>M674-T674</f>
        <v>0</v>
      </c>
      <c r="V674" s="430">
        <v>0</v>
      </c>
      <c r="W674" s="430">
        <f>U674-V674</f>
        <v>0</v>
      </c>
      <c r="X674" s="458"/>
    </row>
    <row r="675" spans="1:24" ht="65.25" hidden="1" customHeight="1" thickBot="1" x14ac:dyDescent="0.55000000000000004">
      <c r="A675" s="245"/>
      <c r="B675" s="420"/>
      <c r="C675" s="421"/>
      <c r="D675" s="421"/>
      <c r="E675" s="490"/>
      <c r="F675" s="425"/>
      <c r="G675" s="537"/>
      <c r="H675" s="476"/>
      <c r="I675" s="476"/>
      <c r="J675" s="476"/>
      <c r="K675" s="476"/>
      <c r="L675" s="476"/>
      <c r="M675" s="431"/>
      <c r="N675" s="476"/>
      <c r="O675" s="476"/>
      <c r="P675" s="536"/>
      <c r="Q675" s="476"/>
      <c r="R675" s="476"/>
      <c r="S675" s="476"/>
      <c r="T675" s="431"/>
      <c r="U675" s="476"/>
      <c r="V675" s="476"/>
      <c r="W675" s="476"/>
      <c r="X675" s="458"/>
    </row>
    <row r="676" spans="1:24" ht="65.25" customHeight="1" x14ac:dyDescent="0.5">
      <c r="A676" s="62" t="s">
        <v>400</v>
      </c>
      <c r="B676" s="455"/>
      <c r="C676" s="420">
        <v>1100</v>
      </c>
      <c r="D676" s="420">
        <v>1000</v>
      </c>
      <c r="E676" s="453">
        <v>146.41</v>
      </c>
      <c r="F676" s="424">
        <v>15</v>
      </c>
      <c r="G676" s="426">
        <f>E676*F676</f>
        <v>2196.15</v>
      </c>
      <c r="H676" s="430">
        <v>0</v>
      </c>
      <c r="I676" s="430">
        <v>0</v>
      </c>
      <c r="J676" s="430">
        <v>0</v>
      </c>
      <c r="K676" s="430">
        <v>0</v>
      </c>
      <c r="L676" s="430">
        <v>0</v>
      </c>
      <c r="M676" s="430">
        <f>G676+H676+I676+J676+K676+L676</f>
        <v>2196.15</v>
      </c>
      <c r="N676" s="430">
        <v>0</v>
      </c>
      <c r="O676" s="449">
        <f>G676*1.1875%</f>
        <v>26.079281250000001</v>
      </c>
      <c r="P676" s="476">
        <v>0</v>
      </c>
      <c r="Q676" s="430">
        <v>0</v>
      </c>
      <c r="R676" s="430">
        <v>0</v>
      </c>
      <c r="S676" s="430">
        <v>0</v>
      </c>
      <c r="T676" s="430">
        <f>N676+O676+P676+Q676+R676+S676</f>
        <v>26.079281250000001</v>
      </c>
      <c r="U676" s="430">
        <f>M676-T676</f>
        <v>2170.0707187500002</v>
      </c>
      <c r="V676" s="430">
        <v>0</v>
      </c>
      <c r="W676" s="430">
        <f>U676-V676</f>
        <v>2170.0707187500002</v>
      </c>
      <c r="X676" s="458"/>
    </row>
    <row r="677" spans="1:24" ht="65.25" customHeight="1" thickBot="1" x14ac:dyDescent="0.55000000000000004">
      <c r="A677" s="88" t="s">
        <v>407</v>
      </c>
      <c r="B677" s="420"/>
      <c r="C677" s="421"/>
      <c r="D677" s="421"/>
      <c r="E677" s="490"/>
      <c r="F677" s="425"/>
      <c r="G677" s="537"/>
      <c r="H677" s="476"/>
      <c r="I677" s="476"/>
      <c r="J677" s="476"/>
      <c r="K677" s="476"/>
      <c r="L677" s="476"/>
      <c r="M677" s="431"/>
      <c r="N677" s="476"/>
      <c r="O677" s="450"/>
      <c r="P677" s="536"/>
      <c r="Q677" s="476"/>
      <c r="R677" s="476"/>
      <c r="S677" s="476"/>
      <c r="T677" s="431"/>
      <c r="U677" s="476"/>
      <c r="V677" s="476"/>
      <c r="W677" s="476"/>
      <c r="X677" s="458"/>
    </row>
    <row r="678" spans="1:24" ht="65.25" customHeight="1" x14ac:dyDescent="0.5">
      <c r="A678" s="62" t="s">
        <v>400</v>
      </c>
      <c r="B678" s="455"/>
      <c r="C678" s="420">
        <v>1100</v>
      </c>
      <c r="D678" s="420">
        <v>1000</v>
      </c>
      <c r="E678" s="453">
        <v>217.2</v>
      </c>
      <c r="F678" s="424">
        <v>15</v>
      </c>
      <c r="G678" s="426">
        <f>E678*F678</f>
        <v>3258</v>
      </c>
      <c r="H678" s="430">
        <v>0</v>
      </c>
      <c r="I678" s="430">
        <v>0</v>
      </c>
      <c r="J678" s="430">
        <v>0</v>
      </c>
      <c r="K678" s="430">
        <v>0</v>
      </c>
      <c r="L678" s="430">
        <v>0</v>
      </c>
      <c r="M678" s="430">
        <f>G678+H678+I678+J678+K678+L678</f>
        <v>3258</v>
      </c>
      <c r="N678" s="430">
        <v>0</v>
      </c>
      <c r="O678" s="430">
        <v>0</v>
      </c>
      <c r="P678" s="476">
        <v>0</v>
      </c>
      <c r="Q678" s="430">
        <v>0</v>
      </c>
      <c r="R678" s="430">
        <v>0</v>
      </c>
      <c r="S678" s="430">
        <v>0</v>
      </c>
      <c r="T678" s="430">
        <f>N678+O678+P678+Q678+R678+S678</f>
        <v>0</v>
      </c>
      <c r="U678" s="430">
        <f>M678-T678</f>
        <v>3258</v>
      </c>
      <c r="V678" s="430">
        <v>0</v>
      </c>
      <c r="W678" s="430">
        <f>U678-V678</f>
        <v>3258</v>
      </c>
      <c r="X678" s="458"/>
    </row>
    <row r="679" spans="1:24" ht="65.25" customHeight="1" thickBot="1" x14ac:dyDescent="0.55000000000000004">
      <c r="A679" s="88" t="s">
        <v>408</v>
      </c>
      <c r="B679" s="420"/>
      <c r="C679" s="421"/>
      <c r="D679" s="421"/>
      <c r="E679" s="490"/>
      <c r="F679" s="425"/>
      <c r="G679" s="537"/>
      <c r="H679" s="476"/>
      <c r="I679" s="476"/>
      <c r="J679" s="476"/>
      <c r="K679" s="476"/>
      <c r="L679" s="476"/>
      <c r="M679" s="431"/>
      <c r="N679" s="476"/>
      <c r="O679" s="476"/>
      <c r="P679" s="536"/>
      <c r="Q679" s="476"/>
      <c r="R679" s="476"/>
      <c r="S679" s="476"/>
      <c r="T679" s="431"/>
      <c r="U679" s="476"/>
      <c r="V679" s="476"/>
      <c r="W679" s="476"/>
      <c r="X679" s="458"/>
    </row>
    <row r="680" spans="1:24" ht="65.25" customHeight="1" x14ac:dyDescent="0.5">
      <c r="A680" s="62" t="s">
        <v>400</v>
      </c>
      <c r="B680" s="455"/>
      <c r="C680" s="420">
        <v>1100</v>
      </c>
      <c r="D680" s="420">
        <v>1000</v>
      </c>
      <c r="E680" s="453">
        <v>197.48</v>
      </c>
      <c r="F680" s="424">
        <v>15</v>
      </c>
      <c r="G680" s="426">
        <f>E680*F680</f>
        <v>2962.2</v>
      </c>
      <c r="H680" s="430">
        <v>0</v>
      </c>
      <c r="I680" s="430">
        <v>0</v>
      </c>
      <c r="J680" s="430">
        <v>0</v>
      </c>
      <c r="K680" s="430">
        <v>0</v>
      </c>
      <c r="L680" s="430">
        <v>0</v>
      </c>
      <c r="M680" s="430">
        <f>G680+H680+I680+J680+K680+L680</f>
        <v>2962.2</v>
      </c>
      <c r="N680" s="430">
        <v>0</v>
      </c>
      <c r="O680" s="449">
        <f>G680*1.1875%</f>
        <v>35.176124999999999</v>
      </c>
      <c r="P680" s="476">
        <v>0</v>
      </c>
      <c r="Q680" s="430">
        <v>0</v>
      </c>
      <c r="R680" s="430">
        <v>0</v>
      </c>
      <c r="S680" s="430">
        <v>0</v>
      </c>
      <c r="T680" s="430">
        <f>N680+O680+P680+Q680+R680+S680</f>
        <v>35.176124999999999</v>
      </c>
      <c r="U680" s="430">
        <f>M680-T680</f>
        <v>2927.0238749999999</v>
      </c>
      <c r="V680" s="430">
        <v>0</v>
      </c>
      <c r="W680" s="430">
        <f>U680-V680</f>
        <v>2927.0238749999999</v>
      </c>
      <c r="X680" s="458"/>
    </row>
    <row r="681" spans="1:24" ht="65.25" customHeight="1" thickBot="1" x14ac:dyDescent="0.55000000000000004">
      <c r="A681" s="64" t="s">
        <v>409</v>
      </c>
      <c r="B681" s="420"/>
      <c r="C681" s="421"/>
      <c r="D681" s="421"/>
      <c r="E681" s="490"/>
      <c r="F681" s="425"/>
      <c r="G681" s="537"/>
      <c r="H681" s="476"/>
      <c r="I681" s="476"/>
      <c r="J681" s="476"/>
      <c r="K681" s="476"/>
      <c r="L681" s="476"/>
      <c r="M681" s="431"/>
      <c r="N681" s="476"/>
      <c r="O681" s="450"/>
      <c r="P681" s="536"/>
      <c r="Q681" s="476"/>
      <c r="R681" s="476"/>
      <c r="S681" s="476"/>
      <c r="T681" s="431"/>
      <c r="U681" s="476"/>
      <c r="V681" s="476"/>
      <c r="W681" s="476"/>
      <c r="X681" s="458"/>
    </row>
    <row r="682" spans="1:24" ht="65.25" customHeight="1" x14ac:dyDescent="0.5">
      <c r="A682" s="62" t="s">
        <v>400</v>
      </c>
      <c r="B682" s="420"/>
      <c r="C682" s="420">
        <v>1100</v>
      </c>
      <c r="D682" s="420">
        <v>1000</v>
      </c>
      <c r="E682" s="453">
        <v>203.42</v>
      </c>
      <c r="F682" s="424">
        <v>15</v>
      </c>
      <c r="G682" s="534">
        <f>E682*F682</f>
        <v>3051.2999999999997</v>
      </c>
      <c r="H682" s="430">
        <v>0</v>
      </c>
      <c r="I682" s="430">
        <v>0</v>
      </c>
      <c r="J682" s="430">
        <v>0</v>
      </c>
      <c r="K682" s="430">
        <v>0</v>
      </c>
      <c r="L682" s="430">
        <v>0</v>
      </c>
      <c r="M682" s="430">
        <f>G682+H682+I682+J682+K682+L682</f>
        <v>3051.2999999999997</v>
      </c>
      <c r="N682" s="430">
        <v>0</v>
      </c>
      <c r="O682" s="449">
        <v>0</v>
      </c>
      <c r="P682" s="492">
        <v>0</v>
      </c>
      <c r="Q682" s="430">
        <v>0</v>
      </c>
      <c r="R682" s="430">
        <v>0</v>
      </c>
      <c r="S682" s="430">
        <v>0</v>
      </c>
      <c r="T682" s="430">
        <f>N682+O682+P682+Q682+R682+S682</f>
        <v>0</v>
      </c>
      <c r="U682" s="430">
        <f>M682-T682</f>
        <v>3051.2999999999997</v>
      </c>
      <c r="V682" s="430">
        <v>0</v>
      </c>
      <c r="W682" s="430">
        <f>U682-V682</f>
        <v>3051.2999999999997</v>
      </c>
      <c r="X682" s="447"/>
    </row>
    <row r="683" spans="1:24" ht="65.25" customHeight="1" thickBot="1" x14ac:dyDescent="0.55000000000000004">
      <c r="A683" s="64" t="s">
        <v>410</v>
      </c>
      <c r="B683" s="488"/>
      <c r="C683" s="488"/>
      <c r="D683" s="488"/>
      <c r="E683" s="566"/>
      <c r="F683" s="567"/>
      <c r="G683" s="537"/>
      <c r="H683" s="536"/>
      <c r="I683" s="536"/>
      <c r="J683" s="536"/>
      <c r="K683" s="536"/>
      <c r="L683" s="536"/>
      <c r="M683" s="536"/>
      <c r="N683" s="536"/>
      <c r="O683" s="538"/>
      <c r="P683" s="536"/>
      <c r="Q683" s="536"/>
      <c r="R683" s="536"/>
      <c r="S683" s="536"/>
      <c r="T683" s="536"/>
      <c r="U683" s="536"/>
      <c r="V683" s="536"/>
      <c r="W683" s="536"/>
      <c r="X683" s="448"/>
    </row>
    <row r="684" spans="1:24" ht="65.25" customHeight="1" x14ac:dyDescent="0.5">
      <c r="A684" s="62" t="s">
        <v>400</v>
      </c>
      <c r="B684" s="420"/>
      <c r="C684" s="420">
        <v>1100</v>
      </c>
      <c r="D684" s="420">
        <v>1000</v>
      </c>
      <c r="E684" s="453">
        <v>139.83000000000001</v>
      </c>
      <c r="F684" s="424">
        <v>15</v>
      </c>
      <c r="G684" s="534">
        <f>E684*F684</f>
        <v>2097.4500000000003</v>
      </c>
      <c r="H684" s="430">
        <v>0</v>
      </c>
      <c r="I684" s="430">
        <v>0</v>
      </c>
      <c r="J684" s="430">
        <v>0</v>
      </c>
      <c r="K684" s="430">
        <v>0</v>
      </c>
      <c r="L684" s="430">
        <v>0</v>
      </c>
      <c r="M684" s="430">
        <f>G684+H684+I684+J684+K684+L684</f>
        <v>2097.4500000000003</v>
      </c>
      <c r="N684" s="430">
        <v>0</v>
      </c>
      <c r="O684" s="449">
        <v>0</v>
      </c>
      <c r="P684" s="492">
        <v>0</v>
      </c>
      <c r="Q684" s="430">
        <v>0</v>
      </c>
      <c r="R684" s="430">
        <v>0</v>
      </c>
      <c r="S684" s="430">
        <v>0</v>
      </c>
      <c r="T684" s="430">
        <f>N684+O684+P684+Q684+R684+S684</f>
        <v>0</v>
      </c>
      <c r="U684" s="430">
        <f>M684-T684</f>
        <v>2097.4500000000003</v>
      </c>
      <c r="V684" s="430">
        <v>0</v>
      </c>
      <c r="W684" s="430">
        <f>U684-V684</f>
        <v>2097.4500000000003</v>
      </c>
      <c r="X684" s="447"/>
    </row>
    <row r="685" spans="1:24" ht="65.25" customHeight="1" thickBot="1" x14ac:dyDescent="0.55000000000000004">
      <c r="A685" s="64" t="s">
        <v>411</v>
      </c>
      <c r="B685" s="488"/>
      <c r="C685" s="488"/>
      <c r="D685" s="488"/>
      <c r="E685" s="566"/>
      <c r="F685" s="567"/>
      <c r="G685" s="537"/>
      <c r="H685" s="536"/>
      <c r="I685" s="536"/>
      <c r="J685" s="536"/>
      <c r="K685" s="536"/>
      <c r="L685" s="536"/>
      <c r="M685" s="536"/>
      <c r="N685" s="536"/>
      <c r="O685" s="538"/>
      <c r="P685" s="536"/>
      <c r="Q685" s="536"/>
      <c r="R685" s="536"/>
      <c r="S685" s="536"/>
      <c r="T685" s="536"/>
      <c r="U685" s="536"/>
      <c r="V685" s="536"/>
      <c r="W685" s="536"/>
      <c r="X685" s="448"/>
    </row>
    <row r="686" spans="1:24" ht="65.25" customHeight="1" x14ac:dyDescent="0.5">
      <c r="A686" s="62" t="s">
        <v>400</v>
      </c>
      <c r="B686" s="420"/>
      <c r="C686" s="420">
        <v>1100</v>
      </c>
      <c r="D686" s="420">
        <v>1000</v>
      </c>
      <c r="E686" s="453">
        <v>86.66</v>
      </c>
      <c r="F686" s="424">
        <v>15</v>
      </c>
      <c r="G686" s="534">
        <f>E686*F686</f>
        <v>1299.8999999999999</v>
      </c>
      <c r="H686" s="430">
        <v>0</v>
      </c>
      <c r="I686" s="430">
        <v>0</v>
      </c>
      <c r="J686" s="430">
        <v>0</v>
      </c>
      <c r="K686" s="430">
        <v>0</v>
      </c>
      <c r="L686" s="430">
        <v>0</v>
      </c>
      <c r="M686" s="430">
        <f>G686+H686+I686+J686+K686+L686</f>
        <v>1299.8999999999999</v>
      </c>
      <c r="N686" s="430">
        <v>0</v>
      </c>
      <c r="O686" s="449">
        <v>0</v>
      </c>
      <c r="P686" s="492">
        <v>0</v>
      </c>
      <c r="Q686" s="430">
        <v>0</v>
      </c>
      <c r="R686" s="430">
        <v>0</v>
      </c>
      <c r="S686" s="430">
        <v>0</v>
      </c>
      <c r="T686" s="430">
        <f>N686+O686+P686+Q686+R686+S686</f>
        <v>0</v>
      </c>
      <c r="U686" s="430">
        <f>M686-T686</f>
        <v>1299.8999999999999</v>
      </c>
      <c r="V686" s="430">
        <v>0</v>
      </c>
      <c r="W686" s="430">
        <f>U686-V686</f>
        <v>1299.8999999999999</v>
      </c>
      <c r="X686" s="447"/>
    </row>
    <row r="687" spans="1:24" ht="65.25" customHeight="1" thickBot="1" x14ac:dyDescent="0.55000000000000004">
      <c r="A687" s="64" t="s">
        <v>412</v>
      </c>
      <c r="B687" s="488"/>
      <c r="C687" s="488"/>
      <c r="D687" s="488"/>
      <c r="E687" s="566"/>
      <c r="F687" s="567"/>
      <c r="G687" s="537"/>
      <c r="H687" s="536"/>
      <c r="I687" s="536"/>
      <c r="J687" s="536"/>
      <c r="K687" s="536"/>
      <c r="L687" s="536"/>
      <c r="M687" s="536"/>
      <c r="N687" s="536"/>
      <c r="O687" s="538"/>
      <c r="P687" s="536"/>
      <c r="Q687" s="536"/>
      <c r="R687" s="536"/>
      <c r="S687" s="536"/>
      <c r="T687" s="536"/>
      <c r="U687" s="536"/>
      <c r="V687" s="536"/>
      <c r="W687" s="536"/>
      <c r="X687" s="448"/>
    </row>
    <row r="688" spans="1:24" ht="65.25" customHeight="1" x14ac:dyDescent="0.5">
      <c r="A688" s="62" t="s">
        <v>400</v>
      </c>
      <c r="B688" s="420"/>
      <c r="C688" s="420">
        <v>1100</v>
      </c>
      <c r="D688" s="420">
        <v>1000</v>
      </c>
      <c r="E688" s="453">
        <v>199.8</v>
      </c>
      <c r="F688" s="424">
        <v>15</v>
      </c>
      <c r="G688" s="534">
        <f>E688*F688</f>
        <v>2997</v>
      </c>
      <c r="H688" s="430">
        <v>0</v>
      </c>
      <c r="I688" s="430">
        <v>0</v>
      </c>
      <c r="J688" s="430">
        <v>0</v>
      </c>
      <c r="K688" s="430">
        <v>0</v>
      </c>
      <c r="L688" s="430">
        <v>0</v>
      </c>
      <c r="M688" s="430">
        <f>G688+H688+I688+J688+K688+L688</f>
        <v>2997</v>
      </c>
      <c r="N688" s="430">
        <v>0</v>
      </c>
      <c r="O688" s="449">
        <f>G688*1.1875%</f>
        <v>35.589374999999997</v>
      </c>
      <c r="P688" s="492">
        <v>0</v>
      </c>
      <c r="Q688" s="430">
        <v>0</v>
      </c>
      <c r="R688" s="430">
        <v>0</v>
      </c>
      <c r="S688" s="430">
        <v>0</v>
      </c>
      <c r="T688" s="430">
        <f>N688+O688+P688+Q688+R688+S688</f>
        <v>35.589374999999997</v>
      </c>
      <c r="U688" s="430">
        <f>M688-T688</f>
        <v>2961.410625</v>
      </c>
      <c r="V688" s="430">
        <v>0</v>
      </c>
      <c r="W688" s="430">
        <f>U688-V688</f>
        <v>2961.410625</v>
      </c>
      <c r="X688" s="447"/>
    </row>
    <row r="689" spans="1:24" ht="65.25" customHeight="1" thickBot="1" x14ac:dyDescent="0.55000000000000004">
      <c r="A689" s="64" t="s">
        <v>413</v>
      </c>
      <c r="B689" s="488"/>
      <c r="C689" s="488"/>
      <c r="D689" s="488"/>
      <c r="E689" s="566"/>
      <c r="F689" s="567"/>
      <c r="G689" s="537"/>
      <c r="H689" s="536"/>
      <c r="I689" s="536"/>
      <c r="J689" s="536"/>
      <c r="K689" s="536"/>
      <c r="L689" s="536"/>
      <c r="M689" s="536"/>
      <c r="N689" s="536"/>
      <c r="O689" s="450"/>
      <c r="P689" s="536"/>
      <c r="Q689" s="536"/>
      <c r="R689" s="536"/>
      <c r="S689" s="536"/>
      <c r="T689" s="536"/>
      <c r="U689" s="536"/>
      <c r="V689" s="536"/>
      <c r="W689" s="536"/>
      <c r="X689" s="448"/>
    </row>
    <row r="690" spans="1:24" ht="65.25" customHeight="1" x14ac:dyDescent="0.5">
      <c r="A690" s="62" t="s">
        <v>400</v>
      </c>
      <c r="B690" s="420"/>
      <c r="C690" s="420">
        <v>1100</v>
      </c>
      <c r="D690" s="420">
        <v>1000</v>
      </c>
      <c r="E690" s="453">
        <v>126.61</v>
      </c>
      <c r="F690" s="424">
        <v>15</v>
      </c>
      <c r="G690" s="534">
        <f>E690*F690</f>
        <v>1899.15</v>
      </c>
      <c r="H690" s="430">
        <v>0</v>
      </c>
      <c r="I690" s="430">
        <v>0</v>
      </c>
      <c r="J690" s="430">
        <v>0</v>
      </c>
      <c r="K690" s="430">
        <v>0</v>
      </c>
      <c r="L690" s="430">
        <v>0</v>
      </c>
      <c r="M690" s="430">
        <f>G690+H690+I690+J690+K690+L690</f>
        <v>1899.15</v>
      </c>
      <c r="N690" s="430">
        <v>0</v>
      </c>
      <c r="O690" s="449">
        <v>0</v>
      </c>
      <c r="P690" s="492">
        <v>0</v>
      </c>
      <c r="Q690" s="430">
        <v>0</v>
      </c>
      <c r="R690" s="430">
        <v>0</v>
      </c>
      <c r="S690" s="430">
        <v>0</v>
      </c>
      <c r="T690" s="430">
        <f>N690+O690+P690+Q690+R690+S690</f>
        <v>0</v>
      </c>
      <c r="U690" s="430">
        <f>M690-T690</f>
        <v>1899.15</v>
      </c>
      <c r="V690" s="430">
        <v>0</v>
      </c>
      <c r="W690" s="430">
        <f>U690-V690</f>
        <v>1899.15</v>
      </c>
      <c r="X690" s="447"/>
    </row>
    <row r="691" spans="1:24" ht="65.25" customHeight="1" thickBot="1" x14ac:dyDescent="0.55000000000000004">
      <c r="A691" s="64" t="s">
        <v>414</v>
      </c>
      <c r="B691" s="488"/>
      <c r="C691" s="488"/>
      <c r="D691" s="488"/>
      <c r="E691" s="566"/>
      <c r="F691" s="567"/>
      <c r="G691" s="537"/>
      <c r="H691" s="536"/>
      <c r="I691" s="536"/>
      <c r="J691" s="536"/>
      <c r="K691" s="536"/>
      <c r="L691" s="536"/>
      <c r="M691" s="536"/>
      <c r="N691" s="536"/>
      <c r="O691" s="538"/>
      <c r="P691" s="536"/>
      <c r="Q691" s="536"/>
      <c r="R691" s="536"/>
      <c r="S691" s="536"/>
      <c r="T691" s="536"/>
      <c r="U691" s="536"/>
      <c r="V691" s="536"/>
      <c r="W691" s="536"/>
      <c r="X691" s="448"/>
    </row>
    <row r="692" spans="1:24" ht="65.25" customHeight="1" thickBot="1" x14ac:dyDescent="0.55000000000000004">
      <c r="A692" s="246" t="s">
        <v>415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416</v>
      </c>
      <c r="O692" s="140">
        <f t="shared" ref="O692:W692" si="59">SUM(O658:O691)</f>
        <v>96.844781249999997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96.844781249999997</v>
      </c>
      <c r="U692" s="140">
        <f t="shared" si="59"/>
        <v>32586.055218750003</v>
      </c>
      <c r="V692" s="140">
        <f t="shared" si="59"/>
        <v>0</v>
      </c>
      <c r="W692" s="140">
        <f t="shared" si="59"/>
        <v>32586.055218750003</v>
      </c>
      <c r="X692" s="190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531773.63936212496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ABRIL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0"/>
  <sheetViews>
    <sheetView view="pageLayout" zoomScale="50" zoomScaleNormal="40" zoomScaleSheetLayoutView="100" zoomScalePageLayoutView="50" workbookViewId="0">
      <selection activeCell="A45" sqref="A45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26.5546875" style="265" customWidth="1"/>
    <col min="14" max="14" width="24.33203125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26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75" t="s">
        <v>0</v>
      </c>
      <c r="B1" s="575" t="s">
        <v>1</v>
      </c>
      <c r="C1" s="576" t="s">
        <v>2</v>
      </c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 t="s">
        <v>3</v>
      </c>
      <c r="O1" s="576"/>
      <c r="P1" s="576"/>
      <c r="Q1" s="576"/>
      <c r="R1" s="576"/>
      <c r="S1" s="576"/>
      <c r="T1" s="251"/>
      <c r="U1" s="251"/>
      <c r="V1" s="251"/>
      <c r="W1" s="251"/>
      <c r="X1" s="575" t="s">
        <v>4</v>
      </c>
    </row>
    <row r="2" spans="1:24" s="252" customFormat="1" ht="65.25" customHeight="1" x14ac:dyDescent="0.45">
      <c r="A2" s="575"/>
      <c r="B2" s="575"/>
      <c r="C2" s="577" t="s">
        <v>5</v>
      </c>
      <c r="D2" s="577" t="s">
        <v>6</v>
      </c>
      <c r="E2" s="253" t="s">
        <v>7</v>
      </c>
      <c r="F2" s="254" t="s">
        <v>8</v>
      </c>
      <c r="G2" s="578" t="s">
        <v>9</v>
      </c>
      <c r="H2" s="578" t="s">
        <v>10</v>
      </c>
      <c r="I2" s="255" t="s">
        <v>12</v>
      </c>
      <c r="J2" s="254" t="s">
        <v>11</v>
      </c>
      <c r="K2" s="254" t="s">
        <v>13</v>
      </c>
      <c r="L2" s="254" t="s">
        <v>417</v>
      </c>
      <c r="M2" s="575" t="s">
        <v>15</v>
      </c>
      <c r="N2" s="568" t="s">
        <v>389</v>
      </c>
      <c r="O2" s="568" t="s">
        <v>17</v>
      </c>
      <c r="P2" s="256" t="s">
        <v>18</v>
      </c>
      <c r="Q2" s="257" t="s">
        <v>19</v>
      </c>
      <c r="R2" s="257" t="s">
        <v>20</v>
      </c>
      <c r="S2" s="257" t="s">
        <v>418</v>
      </c>
      <c r="T2" s="569" t="s">
        <v>15</v>
      </c>
      <c r="U2" s="258" t="s">
        <v>15</v>
      </c>
      <c r="V2" s="259" t="s">
        <v>23</v>
      </c>
      <c r="W2" s="258" t="s">
        <v>24</v>
      </c>
      <c r="X2" s="575"/>
    </row>
    <row r="3" spans="1:24" s="252" customFormat="1" ht="65.25" customHeight="1" x14ac:dyDescent="0.45">
      <c r="A3" s="259" t="s">
        <v>25</v>
      </c>
      <c r="B3" s="575"/>
      <c r="C3" s="577"/>
      <c r="D3" s="577"/>
      <c r="E3" s="253" t="s">
        <v>26</v>
      </c>
      <c r="F3" s="254" t="s">
        <v>419</v>
      </c>
      <c r="G3" s="578"/>
      <c r="H3" s="578"/>
      <c r="I3" s="255" t="s">
        <v>29</v>
      </c>
      <c r="J3" s="254" t="s">
        <v>28</v>
      </c>
      <c r="K3" s="260" t="s">
        <v>30</v>
      </c>
      <c r="L3" s="254" t="s">
        <v>31</v>
      </c>
      <c r="M3" s="575"/>
      <c r="N3" s="568"/>
      <c r="O3" s="568"/>
      <c r="P3" s="256" t="s">
        <v>12</v>
      </c>
      <c r="Q3" s="257" t="s">
        <v>32</v>
      </c>
      <c r="R3" s="257" t="s">
        <v>33</v>
      </c>
      <c r="S3" s="257" t="s">
        <v>34</v>
      </c>
      <c r="T3" s="569"/>
      <c r="U3" s="258" t="s">
        <v>35</v>
      </c>
      <c r="V3" s="259" t="s">
        <v>420</v>
      </c>
      <c r="W3" s="258" t="s">
        <v>37</v>
      </c>
      <c r="X3" s="575"/>
    </row>
    <row r="4" spans="1:24" s="263" customFormat="1" ht="65.25" customHeight="1" x14ac:dyDescent="0.45">
      <c r="A4" s="261" t="s">
        <v>421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422</v>
      </c>
      <c r="B5" s="570"/>
      <c r="C5" s="570">
        <v>1201</v>
      </c>
      <c r="D5" s="570">
        <v>1200</v>
      </c>
      <c r="E5" s="571">
        <v>334.64</v>
      </c>
      <c r="F5" s="572">
        <v>15</v>
      </c>
      <c r="G5" s="573">
        <f>E5*F5</f>
        <v>5019.5999999999995</v>
      </c>
      <c r="H5" s="574">
        <v>0</v>
      </c>
      <c r="I5" s="574">
        <v>0</v>
      </c>
      <c r="J5" s="574"/>
      <c r="K5" s="574">
        <v>0</v>
      </c>
      <c r="L5" s="574">
        <v>0</v>
      </c>
      <c r="M5" s="574">
        <f>G5+H5+I5+J5+K5+L5</f>
        <v>5019.5999999999995</v>
      </c>
      <c r="N5" s="574">
        <v>527.02</v>
      </c>
      <c r="O5" s="574">
        <v>0</v>
      </c>
      <c r="P5" s="574">
        <v>0</v>
      </c>
      <c r="Q5" s="574">
        <v>0</v>
      </c>
      <c r="R5" s="574">
        <v>0</v>
      </c>
      <c r="S5" s="574">
        <v>0</v>
      </c>
      <c r="T5" s="574">
        <f>N5+O5+P5+Q5+R5+S5</f>
        <v>527.02</v>
      </c>
      <c r="U5" s="574">
        <f>M5-T5</f>
        <v>4492.58</v>
      </c>
      <c r="V5" s="574">
        <v>200.78</v>
      </c>
      <c r="W5" s="579">
        <f>U5-V5</f>
        <v>4291.8</v>
      </c>
      <c r="X5" s="570"/>
    </row>
    <row r="6" spans="1:24" ht="65.25" customHeight="1" x14ac:dyDescent="0.5">
      <c r="A6" s="266" t="s">
        <v>423</v>
      </c>
      <c r="B6" s="570"/>
      <c r="C6" s="570"/>
      <c r="D6" s="570"/>
      <c r="E6" s="571"/>
      <c r="F6" s="572"/>
      <c r="G6" s="573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9"/>
      <c r="X6" s="570"/>
    </row>
    <row r="7" spans="1:24" ht="65.25" customHeight="1" x14ac:dyDescent="0.5">
      <c r="A7" s="264" t="s">
        <v>424</v>
      </c>
      <c r="B7" s="570"/>
      <c r="C7" s="570">
        <v>1201</v>
      </c>
      <c r="D7" s="570">
        <v>1200</v>
      </c>
      <c r="E7" s="571">
        <v>360.54</v>
      </c>
      <c r="F7" s="572">
        <v>15</v>
      </c>
      <c r="G7" s="573">
        <f>E7*F7</f>
        <v>5408.1</v>
      </c>
      <c r="H7" s="574">
        <v>0</v>
      </c>
      <c r="I7" s="574">
        <v>0</v>
      </c>
      <c r="J7" s="574">
        <v>0</v>
      </c>
      <c r="K7" s="574">
        <v>0</v>
      </c>
      <c r="L7" s="574">
        <v>0</v>
      </c>
      <c r="M7" s="574">
        <f>G7+H7+I7+J7+K7+L7</f>
        <v>5408.1</v>
      </c>
      <c r="N7" s="574">
        <v>607.98</v>
      </c>
      <c r="O7" s="574">
        <v>0</v>
      </c>
      <c r="P7" s="574">
        <v>0</v>
      </c>
      <c r="Q7" s="574">
        <v>0</v>
      </c>
      <c r="R7" s="574">
        <v>0</v>
      </c>
      <c r="S7" s="574">
        <v>0</v>
      </c>
      <c r="T7" s="574">
        <f>N7+O7+P7+Q7+R7+S7</f>
        <v>607.98</v>
      </c>
      <c r="U7" s="574">
        <f>M7-T7</f>
        <v>4800.1200000000008</v>
      </c>
      <c r="V7" s="574">
        <v>216.32</v>
      </c>
      <c r="W7" s="579">
        <f>U7-V7</f>
        <v>4583.8000000000011</v>
      </c>
      <c r="X7" s="570"/>
    </row>
    <row r="8" spans="1:24" ht="65.25" customHeight="1" x14ac:dyDescent="0.5">
      <c r="A8" s="266" t="s">
        <v>425</v>
      </c>
      <c r="B8" s="570"/>
      <c r="C8" s="570"/>
      <c r="D8" s="570"/>
      <c r="E8" s="571"/>
      <c r="F8" s="572"/>
      <c r="G8" s="573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9"/>
      <c r="X8" s="570"/>
    </row>
    <row r="9" spans="1:24" s="267" customFormat="1" ht="65.25" customHeight="1" x14ac:dyDescent="0.5">
      <c r="A9" s="264" t="s">
        <v>426</v>
      </c>
      <c r="B9" s="580"/>
      <c r="C9" s="580">
        <v>1201</v>
      </c>
      <c r="D9" s="580">
        <v>1200</v>
      </c>
      <c r="E9" s="571">
        <v>160.56</v>
      </c>
      <c r="F9" s="581">
        <v>15</v>
      </c>
      <c r="G9" s="573">
        <f>E9*F9</f>
        <v>2408.4</v>
      </c>
      <c r="H9" s="579">
        <v>0</v>
      </c>
      <c r="I9" s="582">
        <v>0</v>
      </c>
      <c r="J9" s="582">
        <v>0</v>
      </c>
      <c r="K9" s="582">
        <v>0</v>
      </c>
      <c r="L9" s="582">
        <v>2.35</v>
      </c>
      <c r="M9" s="579">
        <f>G9+H9+I9+J9+K9+L9</f>
        <v>2410.75</v>
      </c>
      <c r="N9" s="579">
        <v>0</v>
      </c>
      <c r="O9" s="579">
        <v>0</v>
      </c>
      <c r="P9" s="579">
        <v>0</v>
      </c>
      <c r="Q9" s="574">
        <v>0</v>
      </c>
      <c r="R9" s="579">
        <v>0</v>
      </c>
      <c r="S9" s="579">
        <v>0</v>
      </c>
      <c r="T9" s="574">
        <f>N9+O9+P9+Q9+R9+S9</f>
        <v>0</v>
      </c>
      <c r="U9" s="579">
        <f>M9-T9</f>
        <v>2410.75</v>
      </c>
      <c r="V9" s="574">
        <v>0</v>
      </c>
      <c r="W9" s="579">
        <f>U9-V9</f>
        <v>2410.75</v>
      </c>
      <c r="X9" s="580"/>
    </row>
    <row r="10" spans="1:24" s="267" customFormat="1" ht="65.25" customHeight="1" x14ac:dyDescent="0.5">
      <c r="A10" s="266" t="s">
        <v>427</v>
      </c>
      <c r="B10" s="580"/>
      <c r="C10" s="580"/>
      <c r="D10" s="580"/>
      <c r="E10" s="571"/>
      <c r="F10" s="581"/>
      <c r="G10" s="573"/>
      <c r="H10" s="579"/>
      <c r="I10" s="582"/>
      <c r="J10" s="582"/>
      <c r="K10" s="582"/>
      <c r="L10" s="582"/>
      <c r="M10" s="579"/>
      <c r="N10" s="579"/>
      <c r="O10" s="579"/>
      <c r="P10" s="579"/>
      <c r="Q10" s="574"/>
      <c r="R10" s="579"/>
      <c r="S10" s="579"/>
      <c r="T10" s="574"/>
      <c r="U10" s="579"/>
      <c r="V10" s="574"/>
      <c r="W10" s="579"/>
      <c r="X10" s="580"/>
    </row>
    <row r="11" spans="1:24" ht="65.25" hidden="1" customHeight="1" x14ac:dyDescent="0.5">
      <c r="A11" s="268"/>
      <c r="B11" s="570"/>
      <c r="C11" s="570">
        <v>1201</v>
      </c>
      <c r="D11" s="570">
        <v>1200</v>
      </c>
      <c r="E11" s="571"/>
      <c r="F11" s="572"/>
      <c r="G11" s="573">
        <f>E11*F11</f>
        <v>0</v>
      </c>
      <c r="H11" s="574">
        <v>0</v>
      </c>
      <c r="I11" s="582">
        <v>0</v>
      </c>
      <c r="J11" s="582">
        <v>0</v>
      </c>
      <c r="K11" s="582">
        <v>0</v>
      </c>
      <c r="L11" s="582"/>
      <c r="M11" s="574">
        <f>G11+H11+I11+J11+K11+L11</f>
        <v>0</v>
      </c>
      <c r="N11" s="574"/>
      <c r="O11" s="574">
        <v>0</v>
      </c>
      <c r="P11" s="574">
        <v>0</v>
      </c>
      <c r="Q11" s="574">
        <v>0</v>
      </c>
      <c r="R11" s="574">
        <v>0</v>
      </c>
      <c r="S11" s="574">
        <v>0</v>
      </c>
      <c r="T11" s="574">
        <f>N11+O11+P11+Q11+R11+S11</f>
        <v>0</v>
      </c>
      <c r="U11" s="574">
        <f>M11-T11</f>
        <v>0</v>
      </c>
      <c r="V11" s="574"/>
      <c r="W11" s="579">
        <f>U11-V11</f>
        <v>0</v>
      </c>
      <c r="X11" s="570"/>
    </row>
    <row r="12" spans="1:24" ht="65.25" hidden="1" customHeight="1" x14ac:dyDescent="0.5">
      <c r="A12" s="269"/>
      <c r="B12" s="570"/>
      <c r="C12" s="570"/>
      <c r="D12" s="570"/>
      <c r="E12" s="571"/>
      <c r="F12" s="572"/>
      <c r="G12" s="573"/>
      <c r="H12" s="574"/>
      <c r="I12" s="582"/>
      <c r="J12" s="582"/>
      <c r="K12" s="582"/>
      <c r="L12" s="582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9"/>
      <c r="X12" s="570"/>
    </row>
    <row r="13" spans="1:24" ht="65.25" customHeight="1" x14ac:dyDescent="0.5">
      <c r="A13" s="264" t="s">
        <v>428</v>
      </c>
      <c r="B13" s="570"/>
      <c r="C13" s="570">
        <v>1201</v>
      </c>
      <c r="D13" s="570">
        <v>1200</v>
      </c>
      <c r="E13" s="571">
        <v>248.07</v>
      </c>
      <c r="F13" s="572">
        <v>15</v>
      </c>
      <c r="G13" s="573">
        <f>E13*F13</f>
        <v>3721.0499999999997</v>
      </c>
      <c r="H13" s="574">
        <v>0</v>
      </c>
      <c r="I13" s="583">
        <v>0</v>
      </c>
      <c r="J13" s="583"/>
      <c r="K13" s="583">
        <v>0</v>
      </c>
      <c r="L13" s="583">
        <v>0</v>
      </c>
      <c r="M13" s="574">
        <f>G13+H13+I13+J13+K13+L13</f>
        <v>3721.0499999999997</v>
      </c>
      <c r="N13" s="574">
        <v>304.45999999999998</v>
      </c>
      <c r="O13" s="574">
        <v>0</v>
      </c>
      <c r="P13" s="574">
        <v>0</v>
      </c>
      <c r="Q13" s="574">
        <v>0</v>
      </c>
      <c r="R13" s="574"/>
      <c r="S13" s="574">
        <v>0</v>
      </c>
      <c r="T13" s="574">
        <f>N13+O13+P13+Q13+R13+S13</f>
        <v>304.45999999999998</v>
      </c>
      <c r="U13" s="574">
        <f>M13-T13</f>
        <v>3416.5899999999997</v>
      </c>
      <c r="V13" s="574">
        <v>111.63</v>
      </c>
      <c r="W13" s="579">
        <f>U13-V13</f>
        <v>3304.9599999999996</v>
      </c>
      <c r="X13" s="570"/>
    </row>
    <row r="14" spans="1:24" ht="65.25" customHeight="1" x14ac:dyDescent="0.5">
      <c r="A14" s="266" t="s">
        <v>429</v>
      </c>
      <c r="B14" s="570"/>
      <c r="C14" s="570"/>
      <c r="D14" s="570"/>
      <c r="E14" s="571"/>
      <c r="F14" s="572"/>
      <c r="G14" s="573"/>
      <c r="H14" s="574"/>
      <c r="I14" s="583"/>
      <c r="J14" s="583"/>
      <c r="K14" s="583"/>
      <c r="L14" s="583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9"/>
      <c r="X14" s="570"/>
    </row>
    <row r="15" spans="1:24" ht="65.25" customHeight="1" x14ac:dyDescent="0.5">
      <c r="A15" s="264" t="s">
        <v>430</v>
      </c>
      <c r="B15" s="570"/>
      <c r="C15" s="570">
        <v>1201</v>
      </c>
      <c r="D15" s="570">
        <v>1200</v>
      </c>
      <c r="E15" s="571">
        <v>334.64</v>
      </c>
      <c r="F15" s="572">
        <v>15</v>
      </c>
      <c r="G15" s="573">
        <f>E15*F15</f>
        <v>5019.5999999999995</v>
      </c>
      <c r="H15" s="574">
        <v>0</v>
      </c>
      <c r="I15" s="583">
        <v>0</v>
      </c>
      <c r="J15" s="583">
        <v>0</v>
      </c>
      <c r="K15" s="583">
        <v>0</v>
      </c>
      <c r="L15" s="583">
        <v>0</v>
      </c>
      <c r="M15" s="574">
        <f>G15+H15+I15+J15+K15+L15</f>
        <v>5019.5999999999995</v>
      </c>
      <c r="N15" s="574">
        <v>527.02</v>
      </c>
      <c r="O15" s="574">
        <v>0</v>
      </c>
      <c r="P15" s="574">
        <v>0</v>
      </c>
      <c r="Q15" s="574">
        <v>0</v>
      </c>
      <c r="R15" s="574">
        <v>0</v>
      </c>
      <c r="S15" s="574">
        <v>0</v>
      </c>
      <c r="T15" s="574">
        <f>N15+O15+P15+Q15+R15+S15</f>
        <v>527.02</v>
      </c>
      <c r="U15" s="574">
        <f>M15-T15</f>
        <v>4492.58</v>
      </c>
      <c r="V15" s="574">
        <v>200.78</v>
      </c>
      <c r="W15" s="579">
        <f>U15-V15</f>
        <v>4291.8</v>
      </c>
      <c r="X15" s="570"/>
    </row>
    <row r="16" spans="1:24" ht="65.25" customHeight="1" x14ac:dyDescent="0.5">
      <c r="A16" s="266" t="s">
        <v>431</v>
      </c>
      <c r="B16" s="570"/>
      <c r="C16" s="570"/>
      <c r="D16" s="570"/>
      <c r="E16" s="571"/>
      <c r="F16" s="572"/>
      <c r="G16" s="573"/>
      <c r="H16" s="574"/>
      <c r="I16" s="583"/>
      <c r="J16" s="583"/>
      <c r="K16" s="583"/>
      <c r="L16" s="583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9"/>
      <c r="X16" s="570"/>
    </row>
    <row r="17" spans="1:24" ht="65.25" customHeight="1" x14ac:dyDescent="0.5">
      <c r="A17" s="264" t="s">
        <v>432</v>
      </c>
      <c r="B17" s="570"/>
      <c r="C17" s="570">
        <v>1201</v>
      </c>
      <c r="D17" s="570">
        <v>1200</v>
      </c>
      <c r="E17" s="571">
        <v>249.6</v>
      </c>
      <c r="F17" s="572">
        <v>15</v>
      </c>
      <c r="G17" s="573">
        <f>E17*F17</f>
        <v>3744</v>
      </c>
      <c r="H17" s="574">
        <v>0</v>
      </c>
      <c r="I17" s="583">
        <v>0</v>
      </c>
      <c r="J17" s="583"/>
      <c r="K17" s="583">
        <v>0</v>
      </c>
      <c r="L17" s="583">
        <v>0</v>
      </c>
      <c r="M17" s="574">
        <f>G17+H17+I17+J17+K17+L17</f>
        <v>3744</v>
      </c>
      <c r="N17" s="574">
        <v>308.13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74">
        <f>N17+O17+P17+Q17+R17+S17</f>
        <v>308.13</v>
      </c>
      <c r="U17" s="574">
        <f>M17-T17</f>
        <v>3435.87</v>
      </c>
      <c r="V17" s="574">
        <v>112.32</v>
      </c>
      <c r="W17" s="579">
        <f>U17-V17</f>
        <v>3323.5499999999997</v>
      </c>
      <c r="X17" s="570"/>
    </row>
    <row r="18" spans="1:24" ht="65.25" customHeight="1" x14ac:dyDescent="0.5">
      <c r="A18" s="266" t="s">
        <v>433</v>
      </c>
      <c r="B18" s="570"/>
      <c r="C18" s="570"/>
      <c r="D18" s="570"/>
      <c r="E18" s="571"/>
      <c r="F18" s="572"/>
      <c r="G18" s="573"/>
      <c r="H18" s="574"/>
      <c r="I18" s="583"/>
      <c r="J18" s="583"/>
      <c r="K18" s="583"/>
      <c r="L18" s="583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9"/>
      <c r="X18" s="570"/>
    </row>
    <row r="19" spans="1:24" ht="65.25" customHeight="1" x14ac:dyDescent="0.5">
      <c r="A19" s="264" t="s">
        <v>434</v>
      </c>
      <c r="B19" s="570"/>
      <c r="C19" s="570">
        <v>1201</v>
      </c>
      <c r="D19" s="570">
        <v>1200</v>
      </c>
      <c r="E19" s="571">
        <v>263.41000000000003</v>
      </c>
      <c r="F19" s="572">
        <v>15</v>
      </c>
      <c r="G19" s="573">
        <f>E19*F19</f>
        <v>3951.1500000000005</v>
      </c>
      <c r="H19" s="574">
        <v>0</v>
      </c>
      <c r="I19" s="583"/>
      <c r="J19" s="583"/>
      <c r="K19" s="583">
        <v>0</v>
      </c>
      <c r="L19" s="583">
        <v>0</v>
      </c>
      <c r="M19" s="574">
        <f>G19+H19+I19+J19+K19+L19</f>
        <v>3951.1500000000005</v>
      </c>
      <c r="N19" s="574">
        <v>341.27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74">
        <f>N19+O19+P19+Q19+R19+S19</f>
        <v>341.27</v>
      </c>
      <c r="U19" s="574">
        <f>M19-T19</f>
        <v>3609.8800000000006</v>
      </c>
      <c r="V19" s="574"/>
      <c r="W19" s="579">
        <f>U19-V19</f>
        <v>3609.8800000000006</v>
      </c>
      <c r="X19" s="570"/>
    </row>
    <row r="20" spans="1:24" ht="65.25" customHeight="1" x14ac:dyDescent="0.5">
      <c r="A20" s="269" t="s">
        <v>435</v>
      </c>
      <c r="B20" s="570"/>
      <c r="C20" s="570"/>
      <c r="D20" s="570"/>
      <c r="E20" s="571"/>
      <c r="F20" s="572"/>
      <c r="G20" s="573"/>
      <c r="H20" s="574"/>
      <c r="I20" s="583"/>
      <c r="J20" s="583"/>
      <c r="K20" s="583"/>
      <c r="L20" s="583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9"/>
      <c r="X20" s="570"/>
    </row>
    <row r="21" spans="1:24" ht="65.25" customHeight="1" x14ac:dyDescent="0.5">
      <c r="A21" s="270" t="s">
        <v>62</v>
      </c>
      <c r="B21" s="570"/>
      <c r="C21" s="570">
        <v>1201</v>
      </c>
      <c r="D21" s="570">
        <v>1200</v>
      </c>
      <c r="E21" s="571">
        <v>221.66</v>
      </c>
      <c r="F21" s="572">
        <v>15</v>
      </c>
      <c r="G21" s="573">
        <f>E21*F21</f>
        <v>3324.9</v>
      </c>
      <c r="H21" s="574">
        <v>0</v>
      </c>
      <c r="I21" s="583">
        <v>0</v>
      </c>
      <c r="J21" s="583">
        <v>0</v>
      </c>
      <c r="K21" s="583">
        <v>0</v>
      </c>
      <c r="L21" s="583">
        <v>0</v>
      </c>
      <c r="M21" s="574">
        <f>G21+H21+I21+J21+K21+L21</f>
        <v>3324.9</v>
      </c>
      <c r="N21" s="574">
        <v>132.57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74">
        <f>N21+O21+P21+Q21+R21+S21</f>
        <v>132.57</v>
      </c>
      <c r="U21" s="574">
        <f>M21-T21</f>
        <v>3192.33</v>
      </c>
      <c r="V21" s="574"/>
      <c r="W21" s="579">
        <f>U21-V21</f>
        <v>3192.33</v>
      </c>
      <c r="X21" s="570"/>
    </row>
    <row r="22" spans="1:24" ht="65.25" customHeight="1" x14ac:dyDescent="0.5">
      <c r="A22" s="271" t="s">
        <v>436</v>
      </c>
      <c r="B22" s="570"/>
      <c r="C22" s="570"/>
      <c r="D22" s="570"/>
      <c r="E22" s="571"/>
      <c r="F22" s="572"/>
      <c r="G22" s="573"/>
      <c r="H22" s="574"/>
      <c r="I22" s="583"/>
      <c r="J22" s="583"/>
      <c r="K22" s="583"/>
      <c r="L22" s="583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9"/>
      <c r="X22" s="570"/>
    </row>
    <row r="23" spans="1:24" ht="65.25" customHeight="1" x14ac:dyDescent="0.5">
      <c r="A23" s="270" t="s">
        <v>428</v>
      </c>
      <c r="B23" s="570"/>
      <c r="C23" s="570">
        <v>1201</v>
      </c>
      <c r="D23" s="570">
        <v>1200</v>
      </c>
      <c r="E23" s="571">
        <v>262.52999999999997</v>
      </c>
      <c r="F23" s="572">
        <v>15</v>
      </c>
      <c r="G23" s="573">
        <f>E23*F23</f>
        <v>3937.95</v>
      </c>
      <c r="H23" s="574">
        <v>0</v>
      </c>
      <c r="I23" s="583">
        <v>0</v>
      </c>
      <c r="J23" s="583">
        <v>0</v>
      </c>
      <c r="K23" s="583">
        <v>0</v>
      </c>
      <c r="L23" s="583">
        <v>0</v>
      </c>
      <c r="M23" s="574">
        <f>G23+H23+I23+J23+K23+L23</f>
        <v>3937.95</v>
      </c>
      <c r="N23" s="574">
        <v>339.16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74">
        <f>N23+O23+P23+Q23+R23+S23</f>
        <v>339.16</v>
      </c>
      <c r="U23" s="574">
        <f>M23-T23</f>
        <v>3598.79</v>
      </c>
      <c r="V23" s="574">
        <v>118.14</v>
      </c>
      <c r="W23" s="579">
        <f>U23-V23</f>
        <v>3480.65</v>
      </c>
      <c r="X23" s="570"/>
    </row>
    <row r="24" spans="1:24" ht="65.25" customHeight="1" x14ac:dyDescent="0.5">
      <c r="A24" s="271" t="s">
        <v>437</v>
      </c>
      <c r="B24" s="570"/>
      <c r="C24" s="570"/>
      <c r="D24" s="570"/>
      <c r="E24" s="571"/>
      <c r="F24" s="572"/>
      <c r="G24" s="573"/>
      <c r="H24" s="574"/>
      <c r="I24" s="583"/>
      <c r="J24" s="583"/>
      <c r="K24" s="583"/>
      <c r="L24" s="583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9"/>
      <c r="X24" s="570"/>
    </row>
    <row r="25" spans="1:24" ht="65.25" customHeight="1" x14ac:dyDescent="0.5">
      <c r="A25" s="270" t="s">
        <v>438</v>
      </c>
      <c r="B25" s="570"/>
      <c r="C25" s="570">
        <v>1201</v>
      </c>
      <c r="D25" s="570">
        <v>1200</v>
      </c>
      <c r="E25" s="571">
        <v>288.42</v>
      </c>
      <c r="F25" s="572">
        <v>15</v>
      </c>
      <c r="G25" s="573">
        <f>E25*F25</f>
        <v>4326.3</v>
      </c>
      <c r="H25" s="574">
        <v>0</v>
      </c>
      <c r="I25" s="583">
        <v>0</v>
      </c>
      <c r="J25" s="583">
        <v>0</v>
      </c>
      <c r="K25" s="583">
        <v>0</v>
      </c>
      <c r="L25" s="583">
        <v>0</v>
      </c>
      <c r="M25" s="574">
        <f>G25+H25+I25+J25+K25+L25</f>
        <v>4326.3</v>
      </c>
      <c r="N25" s="574">
        <v>402.78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74">
        <f>N25+O25+P25+Q25+R25+S25</f>
        <v>402.78</v>
      </c>
      <c r="U25" s="574">
        <f>M25-T25</f>
        <v>3923.5200000000004</v>
      </c>
      <c r="V25" s="574">
        <v>173.05</v>
      </c>
      <c r="W25" s="579">
        <f>U25-V25</f>
        <v>3750.4700000000003</v>
      </c>
      <c r="X25" s="570"/>
    </row>
    <row r="26" spans="1:24" ht="65.25" customHeight="1" x14ac:dyDescent="0.5">
      <c r="A26" s="271" t="s">
        <v>439</v>
      </c>
      <c r="B26" s="570"/>
      <c r="C26" s="570"/>
      <c r="D26" s="570"/>
      <c r="E26" s="571"/>
      <c r="F26" s="572"/>
      <c r="G26" s="573"/>
      <c r="H26" s="574"/>
      <c r="I26" s="583"/>
      <c r="J26" s="583"/>
      <c r="K26" s="583"/>
      <c r="L26" s="583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9"/>
      <c r="X26" s="570"/>
    </row>
    <row r="27" spans="1:24" ht="65.25" hidden="1" customHeight="1" x14ac:dyDescent="0.5">
      <c r="A27" s="264"/>
      <c r="B27" s="570"/>
      <c r="C27" s="570">
        <v>1201</v>
      </c>
      <c r="D27" s="570">
        <v>1200</v>
      </c>
      <c r="E27" s="571"/>
      <c r="F27" s="572"/>
      <c r="G27" s="573">
        <f>E27*F27</f>
        <v>0</v>
      </c>
      <c r="H27" s="574">
        <v>0</v>
      </c>
      <c r="I27" s="583"/>
      <c r="J27" s="583"/>
      <c r="K27" s="583">
        <v>0</v>
      </c>
      <c r="L27" s="583"/>
      <c r="M27" s="574">
        <f>G27+H27+I27+J27+K27+L27</f>
        <v>0</v>
      </c>
      <c r="N27" s="574"/>
      <c r="O27" s="574">
        <v>0</v>
      </c>
      <c r="P27" s="574"/>
      <c r="Q27" s="574">
        <v>0</v>
      </c>
      <c r="R27" s="574">
        <v>0</v>
      </c>
      <c r="S27" s="574">
        <v>0</v>
      </c>
      <c r="T27" s="574">
        <f>N27+O27+P27+Q27+R27+S27</f>
        <v>0</v>
      </c>
      <c r="U27" s="574">
        <f>M27-T27</f>
        <v>0</v>
      </c>
      <c r="V27" s="574">
        <f>G27*2%</f>
        <v>0</v>
      </c>
      <c r="W27" s="579">
        <f>U27-V27</f>
        <v>0</v>
      </c>
      <c r="X27" s="570"/>
    </row>
    <row r="28" spans="1:24" ht="65.25" hidden="1" customHeight="1" x14ac:dyDescent="0.5">
      <c r="A28" s="272"/>
      <c r="B28" s="570"/>
      <c r="C28" s="570"/>
      <c r="D28" s="570"/>
      <c r="E28" s="571"/>
      <c r="F28" s="572"/>
      <c r="G28" s="573"/>
      <c r="H28" s="574"/>
      <c r="I28" s="583"/>
      <c r="J28" s="583"/>
      <c r="K28" s="583"/>
      <c r="L28" s="583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9"/>
      <c r="X28" s="570"/>
    </row>
    <row r="29" spans="1:24" ht="65.25" customHeight="1" x14ac:dyDescent="0.5">
      <c r="A29" s="273" t="s">
        <v>440</v>
      </c>
      <c r="B29" s="570"/>
      <c r="C29" s="570">
        <v>1201</v>
      </c>
      <c r="D29" s="570">
        <v>1200</v>
      </c>
      <c r="E29" s="571">
        <v>274.87</v>
      </c>
      <c r="F29" s="572">
        <v>15</v>
      </c>
      <c r="G29" s="573">
        <f>E29*F29</f>
        <v>4123.05</v>
      </c>
      <c r="H29" s="574">
        <v>0</v>
      </c>
      <c r="I29" s="583">
        <v>0</v>
      </c>
      <c r="J29" s="583">
        <v>0</v>
      </c>
      <c r="K29" s="583">
        <v>0</v>
      </c>
      <c r="L29" s="583">
        <v>0</v>
      </c>
      <c r="M29" s="574">
        <f>G29+H29+I29+J29+K29+L29</f>
        <v>4123.05</v>
      </c>
      <c r="N29" s="574">
        <v>368.78</v>
      </c>
      <c r="O29" s="574">
        <v>47.08</v>
      </c>
      <c r="P29" s="574">
        <v>0</v>
      </c>
      <c r="Q29" s="574">
        <v>0</v>
      </c>
      <c r="R29" s="574">
        <v>0</v>
      </c>
      <c r="S29" s="574">
        <v>0</v>
      </c>
      <c r="T29" s="574">
        <f>N29+O29+P29+Q29+R29+S29</f>
        <v>415.85999999999996</v>
      </c>
      <c r="U29" s="574">
        <f>M29-T29</f>
        <v>3707.19</v>
      </c>
      <c r="V29" s="574">
        <v>0</v>
      </c>
      <c r="W29" s="579">
        <f>U29-V29</f>
        <v>3707.19</v>
      </c>
      <c r="X29" s="570"/>
    </row>
    <row r="30" spans="1:24" ht="65.25" customHeight="1" x14ac:dyDescent="0.5">
      <c r="A30" s="271" t="s">
        <v>441</v>
      </c>
      <c r="B30" s="570"/>
      <c r="C30" s="570"/>
      <c r="D30" s="570"/>
      <c r="E30" s="571"/>
      <c r="F30" s="572"/>
      <c r="G30" s="573"/>
      <c r="H30" s="574"/>
      <c r="I30" s="583"/>
      <c r="J30" s="583"/>
      <c r="K30" s="583"/>
      <c r="L30" s="583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9"/>
      <c r="X30" s="570"/>
    </row>
    <row r="31" spans="1:24" ht="65.25" customHeight="1" x14ac:dyDescent="0.5">
      <c r="A31" s="273" t="s">
        <v>442</v>
      </c>
      <c r="B31" s="570"/>
      <c r="C31" s="570">
        <v>1201</v>
      </c>
      <c r="D31" s="570">
        <v>1200</v>
      </c>
      <c r="E31" s="571">
        <v>288.42</v>
      </c>
      <c r="F31" s="572">
        <v>15</v>
      </c>
      <c r="G31" s="573">
        <f>E31*F31</f>
        <v>4326.3</v>
      </c>
      <c r="H31" s="574">
        <v>0</v>
      </c>
      <c r="I31" s="583">
        <v>0</v>
      </c>
      <c r="J31" s="583">
        <v>0</v>
      </c>
      <c r="K31" s="583">
        <v>0</v>
      </c>
      <c r="L31" s="583">
        <v>0</v>
      </c>
      <c r="M31" s="574">
        <f>G31+H31+I31+J31+K31+L31</f>
        <v>4326.3</v>
      </c>
      <c r="N31" s="574">
        <v>402.78</v>
      </c>
      <c r="O31" s="574">
        <v>0</v>
      </c>
      <c r="P31" s="574">
        <v>0</v>
      </c>
      <c r="Q31" s="574">
        <v>0</v>
      </c>
      <c r="R31" s="574">
        <v>0</v>
      </c>
      <c r="S31" s="574">
        <v>0</v>
      </c>
      <c r="T31" s="574">
        <f>N31+O31+P31+Q31+R31+S31</f>
        <v>402.78</v>
      </c>
      <c r="U31" s="574">
        <f>M31-T31</f>
        <v>3923.5200000000004</v>
      </c>
      <c r="V31" s="574">
        <v>0</v>
      </c>
      <c r="W31" s="579">
        <f>U31-V31</f>
        <v>3923.5200000000004</v>
      </c>
      <c r="X31" s="570"/>
    </row>
    <row r="32" spans="1:24" ht="65.25" customHeight="1" x14ac:dyDescent="0.5">
      <c r="A32" s="271" t="s">
        <v>443</v>
      </c>
      <c r="B32" s="570"/>
      <c r="C32" s="570"/>
      <c r="D32" s="570"/>
      <c r="E32" s="571"/>
      <c r="F32" s="572"/>
      <c r="G32" s="573"/>
      <c r="H32" s="574"/>
      <c r="I32" s="583"/>
      <c r="J32" s="583"/>
      <c r="K32" s="583"/>
      <c r="L32" s="583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9"/>
      <c r="X32" s="570"/>
    </row>
    <row r="33" spans="1:24" ht="65.25" customHeight="1" x14ac:dyDescent="0.5">
      <c r="A33" s="273" t="s">
        <v>444</v>
      </c>
      <c r="B33" s="570"/>
      <c r="C33" s="570">
        <v>1201</v>
      </c>
      <c r="D33" s="570">
        <v>1200</v>
      </c>
      <c r="E33" s="571">
        <v>270.60000000000002</v>
      </c>
      <c r="F33" s="572">
        <v>15</v>
      </c>
      <c r="G33" s="573">
        <f>E33*F33</f>
        <v>4059.0000000000005</v>
      </c>
      <c r="H33" s="574">
        <v>0</v>
      </c>
      <c r="I33" s="583">
        <v>0</v>
      </c>
      <c r="J33" s="583">
        <v>0</v>
      </c>
      <c r="K33" s="583">
        <v>0</v>
      </c>
      <c r="L33" s="583">
        <v>0</v>
      </c>
      <c r="M33" s="574">
        <f>G33+H33+I33+J33+K33+L33</f>
        <v>4059.0000000000005</v>
      </c>
      <c r="N33" s="574">
        <v>358.53</v>
      </c>
      <c r="O33" s="574">
        <v>0</v>
      </c>
      <c r="P33" s="574">
        <v>0</v>
      </c>
      <c r="Q33" s="574">
        <v>0</v>
      </c>
      <c r="R33" s="574">
        <v>0</v>
      </c>
      <c r="S33" s="574">
        <v>0</v>
      </c>
      <c r="T33" s="574">
        <f>N33+O33+P33+Q33+R33+S33</f>
        <v>358.53</v>
      </c>
      <c r="U33" s="574">
        <f>M33-T33</f>
        <v>3700.4700000000003</v>
      </c>
      <c r="V33" s="574">
        <v>0</v>
      </c>
      <c r="W33" s="579">
        <f>U33-V33</f>
        <v>3700.4700000000003</v>
      </c>
      <c r="X33" s="570"/>
    </row>
    <row r="34" spans="1:24" ht="65.25" customHeight="1" x14ac:dyDescent="0.5">
      <c r="A34" s="271" t="s">
        <v>445</v>
      </c>
      <c r="B34" s="570"/>
      <c r="C34" s="570"/>
      <c r="D34" s="570"/>
      <c r="E34" s="571"/>
      <c r="F34" s="572"/>
      <c r="G34" s="573"/>
      <c r="H34" s="574"/>
      <c r="I34" s="583"/>
      <c r="J34" s="583"/>
      <c r="K34" s="583"/>
      <c r="L34" s="583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9"/>
      <c r="X34" s="570"/>
    </row>
    <row r="35" spans="1:24" ht="65.25" customHeight="1" x14ac:dyDescent="0.5">
      <c r="A35" s="273" t="s">
        <v>446</v>
      </c>
      <c r="B35" s="570"/>
      <c r="C35" s="570">
        <v>1201</v>
      </c>
      <c r="D35" s="570">
        <v>1200</v>
      </c>
      <c r="E35" s="571">
        <v>133.4</v>
      </c>
      <c r="F35" s="572">
        <v>15</v>
      </c>
      <c r="G35" s="573">
        <f>E35*F35</f>
        <v>2001</v>
      </c>
      <c r="H35" s="574">
        <v>0</v>
      </c>
      <c r="I35" s="583">
        <v>0</v>
      </c>
      <c r="J35" s="583">
        <v>0</v>
      </c>
      <c r="K35" s="583">
        <v>0</v>
      </c>
      <c r="L35" s="583">
        <v>71.66</v>
      </c>
      <c r="M35" s="574">
        <f>G35+H35+I35+J35+K35+L35</f>
        <v>2072.66</v>
      </c>
      <c r="N35" s="574">
        <v>0</v>
      </c>
      <c r="O35" s="574">
        <v>0</v>
      </c>
      <c r="P35" s="574">
        <v>0</v>
      </c>
      <c r="Q35" s="574">
        <v>0</v>
      </c>
      <c r="R35" s="574">
        <v>0</v>
      </c>
      <c r="S35" s="574">
        <v>0</v>
      </c>
      <c r="T35" s="574">
        <f>N35+O35+P35+Q35+R35+S35</f>
        <v>0</v>
      </c>
      <c r="U35" s="574">
        <f>M35-T35</f>
        <v>2072.66</v>
      </c>
      <c r="V35" s="574">
        <v>40.020000000000003</v>
      </c>
      <c r="W35" s="579">
        <f>U35-V35</f>
        <v>2032.6399999999999</v>
      </c>
      <c r="X35" s="570"/>
    </row>
    <row r="36" spans="1:24" ht="65.25" customHeight="1" x14ac:dyDescent="0.5">
      <c r="A36" s="271" t="s">
        <v>447</v>
      </c>
      <c r="B36" s="570"/>
      <c r="C36" s="570"/>
      <c r="D36" s="570"/>
      <c r="E36" s="571"/>
      <c r="F36" s="572"/>
      <c r="G36" s="573"/>
      <c r="H36" s="574"/>
      <c r="I36" s="583"/>
      <c r="J36" s="583"/>
      <c r="K36" s="583"/>
      <c r="L36" s="583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9"/>
      <c r="X36" s="570"/>
    </row>
    <row r="37" spans="1:24" s="278" customFormat="1" ht="65.25" customHeight="1" x14ac:dyDescent="0.5">
      <c r="A37" s="270" t="s">
        <v>448</v>
      </c>
      <c r="B37" s="274"/>
      <c r="C37" s="274"/>
      <c r="D37" s="274"/>
      <c r="E37" s="275"/>
      <c r="F37" s="276"/>
      <c r="G37" s="277">
        <f t="shared" ref="G37:W37" si="0">SUM(G5:G36)</f>
        <v>55370.400000000009</v>
      </c>
      <c r="H37" s="277">
        <f t="shared" si="0"/>
        <v>0</v>
      </c>
      <c r="I37" s="277">
        <f t="shared" si="0"/>
        <v>0</v>
      </c>
      <c r="J37" s="277">
        <f t="shared" si="0"/>
        <v>0</v>
      </c>
      <c r="K37" s="277">
        <f t="shared" si="0"/>
        <v>0</v>
      </c>
      <c r="L37" s="277">
        <f t="shared" si="0"/>
        <v>74.009999999999991</v>
      </c>
      <c r="M37" s="277">
        <f t="shared" si="0"/>
        <v>55444.41</v>
      </c>
      <c r="N37" s="277">
        <f t="shared" si="0"/>
        <v>4620.4799999999996</v>
      </c>
      <c r="O37" s="277">
        <f t="shared" si="0"/>
        <v>47.08</v>
      </c>
      <c r="P37" s="277">
        <f t="shared" si="0"/>
        <v>0</v>
      </c>
      <c r="Q37" s="277">
        <f t="shared" si="0"/>
        <v>0</v>
      </c>
      <c r="R37" s="277">
        <f t="shared" si="0"/>
        <v>0</v>
      </c>
      <c r="S37" s="277">
        <f t="shared" si="0"/>
        <v>0</v>
      </c>
      <c r="T37" s="277">
        <f t="shared" si="0"/>
        <v>4667.5600000000004</v>
      </c>
      <c r="U37" s="277">
        <f t="shared" si="0"/>
        <v>50776.85000000002</v>
      </c>
      <c r="V37" s="277">
        <f t="shared" si="0"/>
        <v>1173.04</v>
      </c>
      <c r="W37" s="277">
        <f t="shared" si="0"/>
        <v>49603.810000000012</v>
      </c>
      <c r="X37" s="274"/>
    </row>
    <row r="38" spans="1:24" s="252" customFormat="1" ht="65.25" hidden="1" customHeight="1" thickBot="1" x14ac:dyDescent="0.55000000000000004">
      <c r="A38" s="575" t="s">
        <v>0</v>
      </c>
      <c r="B38" s="575" t="s">
        <v>1</v>
      </c>
      <c r="C38" s="576" t="s">
        <v>2</v>
      </c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 t="s">
        <v>3</v>
      </c>
      <c r="O38" s="576"/>
      <c r="P38" s="576"/>
      <c r="Q38" s="576"/>
      <c r="R38" s="576"/>
      <c r="S38" s="576"/>
      <c r="T38" s="251"/>
      <c r="U38" s="251"/>
      <c r="V38" s="251"/>
      <c r="W38" s="251"/>
      <c r="X38" s="575" t="s">
        <v>4</v>
      </c>
    </row>
    <row r="39" spans="1:24" s="252" customFormat="1" ht="195.75" customHeight="1" x14ac:dyDescent="0.45">
      <c r="A39" s="575"/>
      <c r="B39" s="575"/>
      <c r="C39" s="577" t="s">
        <v>5</v>
      </c>
      <c r="D39" s="577" t="s">
        <v>6</v>
      </c>
      <c r="E39" s="253" t="s">
        <v>7</v>
      </c>
      <c r="F39" s="254" t="s">
        <v>8</v>
      </c>
      <c r="G39" s="578" t="s">
        <v>9</v>
      </c>
      <c r="H39" s="578" t="s">
        <v>10</v>
      </c>
      <c r="I39" s="255" t="s">
        <v>12</v>
      </c>
      <c r="J39" s="254" t="s">
        <v>11</v>
      </c>
      <c r="K39" s="254" t="s">
        <v>13</v>
      </c>
      <c r="L39" s="254" t="s">
        <v>417</v>
      </c>
      <c r="M39" s="575" t="s">
        <v>15</v>
      </c>
      <c r="N39" s="279" t="s">
        <v>389</v>
      </c>
      <c r="O39" s="568" t="s">
        <v>17</v>
      </c>
      <c r="P39" s="256" t="s">
        <v>18</v>
      </c>
      <c r="Q39" s="257" t="s">
        <v>19</v>
      </c>
      <c r="R39" s="257" t="s">
        <v>20</v>
      </c>
      <c r="S39" s="257" t="s">
        <v>418</v>
      </c>
      <c r="T39" s="569" t="s">
        <v>15</v>
      </c>
      <c r="U39" s="258" t="s">
        <v>15</v>
      </c>
      <c r="V39" s="259" t="s">
        <v>23</v>
      </c>
      <c r="W39" s="258" t="s">
        <v>24</v>
      </c>
      <c r="X39" s="575"/>
    </row>
    <row r="40" spans="1:24" s="252" customFormat="1" ht="65.25" customHeight="1" x14ac:dyDescent="0.45">
      <c r="A40" s="259" t="s">
        <v>25</v>
      </c>
      <c r="B40" s="575"/>
      <c r="C40" s="577"/>
      <c r="D40" s="577"/>
      <c r="E40" s="253" t="s">
        <v>26</v>
      </c>
      <c r="F40" s="254" t="s">
        <v>419</v>
      </c>
      <c r="G40" s="578"/>
      <c r="H40" s="578"/>
      <c r="I40" s="255" t="s">
        <v>29</v>
      </c>
      <c r="J40" s="254" t="s">
        <v>28</v>
      </c>
      <c r="K40" s="260" t="s">
        <v>30</v>
      </c>
      <c r="L40" s="254" t="s">
        <v>31</v>
      </c>
      <c r="M40" s="575"/>
      <c r="N40" s="280"/>
      <c r="O40" s="568"/>
      <c r="P40" s="256" t="s">
        <v>12</v>
      </c>
      <c r="Q40" s="257" t="s">
        <v>32</v>
      </c>
      <c r="R40" s="257" t="s">
        <v>33</v>
      </c>
      <c r="S40" s="257" t="s">
        <v>34</v>
      </c>
      <c r="T40" s="569"/>
      <c r="U40" s="258" t="s">
        <v>35</v>
      </c>
      <c r="V40" s="259" t="s">
        <v>420</v>
      </c>
      <c r="W40" s="258" t="s">
        <v>37</v>
      </c>
      <c r="X40" s="575"/>
    </row>
    <row r="41" spans="1:24" s="263" customFormat="1" ht="65.25" customHeight="1" x14ac:dyDescent="0.45">
      <c r="A41" s="261" t="s">
        <v>421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</row>
    <row r="42" spans="1:24" ht="65.25" customHeight="1" x14ac:dyDescent="0.5">
      <c r="A42" s="270" t="s">
        <v>449</v>
      </c>
      <c r="B42" s="570"/>
      <c r="C42" s="570">
        <v>1201</v>
      </c>
      <c r="D42" s="570">
        <v>1200</v>
      </c>
      <c r="E42" s="571">
        <v>162.22</v>
      </c>
      <c r="F42" s="572">
        <v>15</v>
      </c>
      <c r="G42" s="573">
        <f>E42*F42</f>
        <v>2433.3000000000002</v>
      </c>
      <c r="H42" s="574">
        <v>0</v>
      </c>
      <c r="I42" s="583">
        <v>0</v>
      </c>
      <c r="J42" s="583">
        <v>0</v>
      </c>
      <c r="K42" s="583"/>
      <c r="L42" s="583">
        <v>0</v>
      </c>
      <c r="M42" s="574">
        <f>G42+H42+I42+J42+K42+L42</f>
        <v>2433.3000000000002</v>
      </c>
      <c r="N42" s="574">
        <v>0.36</v>
      </c>
      <c r="O42" s="574">
        <v>0</v>
      </c>
      <c r="P42" s="574">
        <v>0</v>
      </c>
      <c r="Q42" s="574">
        <v>0</v>
      </c>
      <c r="R42" s="574">
        <v>0</v>
      </c>
      <c r="S42" s="574">
        <v>0</v>
      </c>
      <c r="T42" s="574">
        <f>N42+O42+P42+Q42+R42+S42</f>
        <v>0.36</v>
      </c>
      <c r="U42" s="574">
        <f>M42-T42</f>
        <v>2432.94</v>
      </c>
      <c r="V42" s="574"/>
      <c r="W42" s="579">
        <f>U42-V42</f>
        <v>2432.94</v>
      </c>
      <c r="X42" s="570"/>
    </row>
    <row r="43" spans="1:24" ht="65.25" customHeight="1" x14ac:dyDescent="0.5">
      <c r="A43" s="269" t="s">
        <v>450</v>
      </c>
      <c r="B43" s="570"/>
      <c r="C43" s="570"/>
      <c r="D43" s="570"/>
      <c r="E43" s="571"/>
      <c r="F43" s="572"/>
      <c r="G43" s="573"/>
      <c r="H43" s="574"/>
      <c r="I43" s="583"/>
      <c r="J43" s="583"/>
      <c r="K43" s="583"/>
      <c r="L43" s="583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9"/>
      <c r="X43" s="570"/>
    </row>
    <row r="44" spans="1:24" ht="65.25" customHeight="1" x14ac:dyDescent="0.5">
      <c r="A44" s="270" t="s">
        <v>451</v>
      </c>
      <c r="B44" s="570"/>
      <c r="C44" s="570">
        <v>1201</v>
      </c>
      <c r="D44" s="570">
        <v>1200</v>
      </c>
      <c r="E44" s="571">
        <v>142.73333</v>
      </c>
      <c r="F44" s="572">
        <v>15</v>
      </c>
      <c r="G44" s="573">
        <f>E44*F44</f>
        <v>2140.9999499999999</v>
      </c>
      <c r="H44" s="574">
        <v>0</v>
      </c>
      <c r="I44" s="583">
        <v>0</v>
      </c>
      <c r="J44" s="583">
        <v>0</v>
      </c>
      <c r="K44" s="583">
        <v>0</v>
      </c>
      <c r="L44" s="583">
        <v>59.85</v>
      </c>
      <c r="M44" s="574">
        <f>G44+H44+I44+J44+K44+L44</f>
        <v>2200.8499499999998</v>
      </c>
      <c r="N44" s="574">
        <v>0</v>
      </c>
      <c r="O44" s="574">
        <v>0</v>
      </c>
      <c r="P44" s="574"/>
      <c r="Q44" s="574">
        <v>0</v>
      </c>
      <c r="R44" s="574">
        <v>0</v>
      </c>
      <c r="S44" s="574">
        <v>0</v>
      </c>
      <c r="T44" s="574">
        <f>N44+O44+P44+Q44+R44+S44</f>
        <v>0</v>
      </c>
      <c r="U44" s="574">
        <f>M44-T44</f>
        <v>2200.8499499999998</v>
      </c>
      <c r="V44" s="574">
        <v>0</v>
      </c>
      <c r="W44" s="579">
        <f>U44-V44</f>
        <v>2200.8499499999998</v>
      </c>
      <c r="X44" s="570"/>
    </row>
    <row r="45" spans="1:24" ht="84.75" customHeight="1" x14ac:dyDescent="0.5">
      <c r="A45" s="266" t="s">
        <v>452</v>
      </c>
      <c r="B45" s="570"/>
      <c r="C45" s="570"/>
      <c r="D45" s="570"/>
      <c r="E45" s="571"/>
      <c r="F45" s="572"/>
      <c r="G45" s="573"/>
      <c r="H45" s="574"/>
      <c r="I45" s="583"/>
      <c r="J45" s="583"/>
      <c r="K45" s="583"/>
      <c r="L45" s="583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9"/>
      <c r="X45" s="570"/>
    </row>
    <row r="46" spans="1:24" ht="65.25" customHeight="1" x14ac:dyDescent="0.5">
      <c r="A46" s="281" t="s">
        <v>453</v>
      </c>
      <c r="B46" s="570"/>
      <c r="C46" s="570">
        <v>1201</v>
      </c>
      <c r="D46" s="570">
        <v>1200</v>
      </c>
      <c r="E46" s="571">
        <v>165.24</v>
      </c>
      <c r="F46" s="572">
        <v>15</v>
      </c>
      <c r="G46" s="573">
        <f>E46*F46</f>
        <v>2478.6000000000004</v>
      </c>
      <c r="H46" s="574">
        <v>0</v>
      </c>
      <c r="I46" s="583">
        <v>0</v>
      </c>
      <c r="J46" s="583"/>
      <c r="K46" s="583">
        <v>0</v>
      </c>
      <c r="L46" s="583">
        <v>0</v>
      </c>
      <c r="M46" s="574">
        <f>G46+H46+I46+J46+K46+L46</f>
        <v>2478.6000000000004</v>
      </c>
      <c r="N46" s="574">
        <v>5.29</v>
      </c>
      <c r="O46" s="574">
        <v>0</v>
      </c>
      <c r="P46" s="574">
        <v>0</v>
      </c>
      <c r="Q46" s="574">
        <v>0</v>
      </c>
      <c r="R46" s="574">
        <v>0</v>
      </c>
      <c r="S46" s="574">
        <v>0</v>
      </c>
      <c r="T46" s="574">
        <f>N46+O46+P46+Q46+R46+S46</f>
        <v>5.29</v>
      </c>
      <c r="U46" s="574">
        <f>M46-T46</f>
        <v>2473.3100000000004</v>
      </c>
      <c r="V46" s="574">
        <v>0</v>
      </c>
      <c r="W46" s="579">
        <f>U46-V46</f>
        <v>2473.3100000000004</v>
      </c>
      <c r="X46" s="570"/>
    </row>
    <row r="47" spans="1:24" ht="65.25" customHeight="1" x14ac:dyDescent="0.5">
      <c r="A47" s="282" t="s">
        <v>454</v>
      </c>
      <c r="B47" s="570"/>
      <c r="C47" s="570"/>
      <c r="D47" s="570"/>
      <c r="E47" s="571"/>
      <c r="F47" s="572"/>
      <c r="G47" s="573"/>
      <c r="H47" s="574"/>
      <c r="I47" s="583"/>
      <c r="J47" s="583"/>
      <c r="K47" s="583"/>
      <c r="L47" s="583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9"/>
      <c r="X47" s="570"/>
    </row>
    <row r="48" spans="1:24" ht="65.25" customHeight="1" x14ac:dyDescent="0.5">
      <c r="A48" s="270" t="s">
        <v>455</v>
      </c>
      <c r="B48" s="570"/>
      <c r="C48" s="570">
        <v>1201</v>
      </c>
      <c r="D48" s="570">
        <v>1200</v>
      </c>
      <c r="E48" s="571">
        <v>191.13</v>
      </c>
      <c r="F48" s="572">
        <v>15</v>
      </c>
      <c r="G48" s="573">
        <f>E48*F48</f>
        <v>2866.95</v>
      </c>
      <c r="H48" s="574">
        <v>0</v>
      </c>
      <c r="I48" s="584">
        <v>0</v>
      </c>
      <c r="J48" s="583"/>
      <c r="K48" s="583">
        <v>0</v>
      </c>
      <c r="L48" s="583">
        <v>0</v>
      </c>
      <c r="M48" s="574">
        <f>G48+H48+I48+J48+K48+L48</f>
        <v>2866.95</v>
      </c>
      <c r="N48" s="574">
        <v>62.46</v>
      </c>
      <c r="O48" s="574">
        <f>G48*1.1875%</f>
        <v>34.045031250000001</v>
      </c>
      <c r="P48" s="574">
        <v>0</v>
      </c>
      <c r="Q48" s="574">
        <v>0</v>
      </c>
      <c r="R48" s="574"/>
      <c r="S48" s="574">
        <v>0</v>
      </c>
      <c r="T48" s="574">
        <f>N48+O48+P48+Q48+R48+S48</f>
        <v>96.505031250000002</v>
      </c>
      <c r="U48" s="574">
        <f>M48-T48</f>
        <v>2770.44496875</v>
      </c>
      <c r="V48" s="574"/>
      <c r="W48" s="579">
        <f>U48-V48</f>
        <v>2770.44496875</v>
      </c>
      <c r="X48" s="570"/>
    </row>
    <row r="49" spans="1:26" ht="65.25" customHeight="1" x14ac:dyDescent="0.5">
      <c r="A49" s="266" t="s">
        <v>456</v>
      </c>
      <c r="B49" s="570"/>
      <c r="C49" s="570"/>
      <c r="D49" s="570"/>
      <c r="E49" s="571"/>
      <c r="F49" s="572"/>
      <c r="G49" s="573"/>
      <c r="H49" s="574"/>
      <c r="I49" s="584"/>
      <c r="J49" s="583"/>
      <c r="K49" s="583"/>
      <c r="L49" s="583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9"/>
      <c r="X49" s="570"/>
    </row>
    <row r="50" spans="1:26" ht="65.25" customHeight="1" x14ac:dyDescent="0.5">
      <c r="A50" s="273" t="s">
        <v>457</v>
      </c>
      <c r="B50" s="570"/>
      <c r="C50" s="570">
        <v>1201</v>
      </c>
      <c r="D50" s="570">
        <v>1200</v>
      </c>
      <c r="E50" s="571">
        <v>142.73333</v>
      </c>
      <c r="F50" s="572">
        <v>15</v>
      </c>
      <c r="G50" s="573">
        <f>E50*F50</f>
        <v>2140.9999499999999</v>
      </c>
      <c r="H50" s="574">
        <v>0</v>
      </c>
      <c r="I50" s="583">
        <v>0</v>
      </c>
      <c r="J50" s="584"/>
      <c r="K50" s="583">
        <v>0</v>
      </c>
      <c r="L50" s="583">
        <v>59.85</v>
      </c>
      <c r="M50" s="574">
        <f>G50+H50+I50+J50+K50+L50</f>
        <v>2200.8499499999998</v>
      </c>
      <c r="N50" s="574">
        <v>0</v>
      </c>
      <c r="O50" s="574">
        <v>0</v>
      </c>
      <c r="P50" s="574">
        <v>0</v>
      </c>
      <c r="Q50" s="574">
        <v>0</v>
      </c>
      <c r="R50" s="574">
        <v>0</v>
      </c>
      <c r="S50" s="574">
        <v>0</v>
      </c>
      <c r="T50" s="574">
        <f>N50+O50+P50+Q50+R50+S50</f>
        <v>0</v>
      </c>
      <c r="U50" s="574">
        <f>M50-T50</f>
        <v>2200.8499499999998</v>
      </c>
      <c r="V50" s="574"/>
      <c r="W50" s="579">
        <f>U50-V50</f>
        <v>2200.8499499999998</v>
      </c>
      <c r="X50" s="570"/>
    </row>
    <row r="51" spans="1:26" ht="65.25" customHeight="1" x14ac:dyDescent="0.5">
      <c r="A51" s="266" t="s">
        <v>458</v>
      </c>
      <c r="B51" s="570"/>
      <c r="C51" s="570"/>
      <c r="D51" s="570"/>
      <c r="E51" s="571"/>
      <c r="F51" s="572"/>
      <c r="G51" s="573"/>
      <c r="H51" s="574"/>
      <c r="I51" s="583"/>
      <c r="J51" s="584"/>
      <c r="K51" s="583"/>
      <c r="L51" s="583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9"/>
      <c r="X51" s="570"/>
    </row>
    <row r="52" spans="1:26" ht="65.25" customHeight="1" x14ac:dyDescent="0.5">
      <c r="A52" s="273" t="s">
        <v>459</v>
      </c>
      <c r="B52" s="570"/>
      <c r="C52" s="570">
        <v>1201</v>
      </c>
      <c r="D52" s="570">
        <v>1200</v>
      </c>
      <c r="E52" s="571">
        <v>230.02</v>
      </c>
      <c r="F52" s="572">
        <v>15</v>
      </c>
      <c r="G52" s="573">
        <f>E52*F52</f>
        <v>3450.3</v>
      </c>
      <c r="H52" s="574">
        <v>0</v>
      </c>
      <c r="I52" s="583">
        <v>0</v>
      </c>
      <c r="J52" s="583">
        <v>0</v>
      </c>
      <c r="K52" s="583">
        <v>0</v>
      </c>
      <c r="L52" s="583">
        <v>0</v>
      </c>
      <c r="M52" s="574">
        <f>G52+H52+I52+J52+K52+L52</f>
        <v>3450.3</v>
      </c>
      <c r="N52" s="574">
        <v>146.21</v>
      </c>
      <c r="O52" s="574">
        <v>0</v>
      </c>
      <c r="P52" s="574">
        <v>0</v>
      </c>
      <c r="Q52" s="574">
        <v>0</v>
      </c>
      <c r="R52" s="574">
        <v>0</v>
      </c>
      <c r="S52" s="574">
        <v>0</v>
      </c>
      <c r="T52" s="574">
        <f>N52+O52+P52+Q52+R52+S52</f>
        <v>146.21</v>
      </c>
      <c r="U52" s="574">
        <f>M52-T52</f>
        <v>3304.09</v>
      </c>
      <c r="V52" s="574">
        <v>103.51</v>
      </c>
      <c r="W52" s="579">
        <f>U52-V52</f>
        <v>3200.58</v>
      </c>
      <c r="X52" s="570"/>
    </row>
    <row r="53" spans="1:26" ht="65.25" customHeight="1" x14ac:dyDescent="0.5">
      <c r="A53" s="266" t="s">
        <v>460</v>
      </c>
      <c r="B53" s="570"/>
      <c r="C53" s="570"/>
      <c r="D53" s="570"/>
      <c r="E53" s="571"/>
      <c r="F53" s="572"/>
      <c r="G53" s="573"/>
      <c r="H53" s="574"/>
      <c r="I53" s="583"/>
      <c r="J53" s="583"/>
      <c r="K53" s="583"/>
      <c r="L53" s="583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9"/>
      <c r="X53" s="570"/>
    </row>
    <row r="54" spans="1:26" ht="65.25" customHeight="1" x14ac:dyDescent="0.5">
      <c r="A54" s="270" t="s">
        <v>461</v>
      </c>
      <c r="B54" s="570"/>
      <c r="C54" s="570">
        <v>1201</v>
      </c>
      <c r="D54" s="570">
        <v>1200</v>
      </c>
      <c r="E54" s="571">
        <v>183.6</v>
      </c>
      <c r="F54" s="572">
        <v>15</v>
      </c>
      <c r="G54" s="573">
        <f>E54*F54</f>
        <v>2754</v>
      </c>
      <c r="H54" s="574">
        <v>0</v>
      </c>
      <c r="I54" s="583">
        <v>0</v>
      </c>
      <c r="J54" s="583">
        <v>0</v>
      </c>
      <c r="K54" s="583">
        <v>0</v>
      </c>
      <c r="L54" s="583">
        <v>0</v>
      </c>
      <c r="M54" s="574">
        <f>G54+H54+I54+J54+K54+L54</f>
        <v>2754</v>
      </c>
      <c r="N54" s="574">
        <v>50.17</v>
      </c>
      <c r="O54" s="574">
        <v>0</v>
      </c>
      <c r="P54" s="574">
        <v>0</v>
      </c>
      <c r="Q54" s="574">
        <v>0</v>
      </c>
      <c r="R54" s="574">
        <v>0</v>
      </c>
      <c r="S54" s="574">
        <v>0</v>
      </c>
      <c r="T54" s="574">
        <f>N54+O54+P54+Q54+R54+S54</f>
        <v>50.17</v>
      </c>
      <c r="U54" s="574">
        <f>M54-T54</f>
        <v>2703.83</v>
      </c>
      <c r="V54" s="574">
        <v>0</v>
      </c>
      <c r="W54" s="579">
        <f>U54-V54</f>
        <v>2703.83</v>
      </c>
      <c r="X54" s="570"/>
    </row>
    <row r="55" spans="1:26" ht="65.25" customHeight="1" x14ac:dyDescent="0.5">
      <c r="A55" s="269" t="s">
        <v>462</v>
      </c>
      <c r="B55" s="570"/>
      <c r="C55" s="570"/>
      <c r="D55" s="570"/>
      <c r="E55" s="571"/>
      <c r="F55" s="572"/>
      <c r="G55" s="573"/>
      <c r="H55" s="574"/>
      <c r="I55" s="583"/>
      <c r="J55" s="583"/>
      <c r="K55" s="583"/>
      <c r="L55" s="583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9"/>
      <c r="X55" s="570"/>
    </row>
    <row r="56" spans="1:26" ht="65.25" customHeight="1" x14ac:dyDescent="0.5">
      <c r="A56" s="283" t="s">
        <v>432</v>
      </c>
      <c r="B56" s="284"/>
      <c r="C56" s="570">
        <v>1201</v>
      </c>
      <c r="D56" s="570">
        <v>1200</v>
      </c>
      <c r="E56" s="571">
        <v>249.6</v>
      </c>
      <c r="F56" s="572">
        <v>15</v>
      </c>
      <c r="G56" s="573">
        <f>E56*F56</f>
        <v>3744</v>
      </c>
      <c r="H56" s="574"/>
      <c r="I56" s="583">
        <v>0</v>
      </c>
      <c r="J56" s="583">
        <v>0</v>
      </c>
      <c r="K56" s="583"/>
      <c r="L56" s="583">
        <v>0</v>
      </c>
      <c r="M56" s="574">
        <f>G56+H56+I56+J56+K56+L56</f>
        <v>3744</v>
      </c>
      <c r="N56" s="574">
        <v>308.13</v>
      </c>
      <c r="O56" s="574"/>
      <c r="P56" s="574"/>
      <c r="Q56" s="574"/>
      <c r="R56" s="574"/>
      <c r="S56" s="574"/>
      <c r="T56" s="574">
        <f>N56+O56+P56+Q56+R56+S56</f>
        <v>308.13</v>
      </c>
      <c r="U56" s="574">
        <f>M56-T56</f>
        <v>3435.87</v>
      </c>
      <c r="V56" s="574">
        <v>112.32</v>
      </c>
      <c r="W56" s="579">
        <f>U56-V56</f>
        <v>3323.5499999999997</v>
      </c>
      <c r="X56" s="570"/>
    </row>
    <row r="57" spans="1:26" ht="65.25" customHeight="1" x14ac:dyDescent="0.5">
      <c r="A57" s="285" t="s">
        <v>463</v>
      </c>
      <c r="B57" s="286"/>
      <c r="C57" s="570"/>
      <c r="D57" s="570"/>
      <c r="E57" s="571"/>
      <c r="F57" s="572"/>
      <c r="G57" s="573"/>
      <c r="H57" s="574"/>
      <c r="I57" s="583"/>
      <c r="J57" s="583"/>
      <c r="K57" s="583"/>
      <c r="L57" s="583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9"/>
      <c r="X57" s="570"/>
    </row>
    <row r="58" spans="1:26" ht="62.25" hidden="1" customHeight="1" x14ac:dyDescent="0.5">
      <c r="A58" s="287"/>
      <c r="B58" s="286"/>
      <c r="C58" s="570">
        <v>1201</v>
      </c>
      <c r="D58" s="570">
        <v>1200</v>
      </c>
      <c r="E58" s="571"/>
      <c r="F58" s="572"/>
      <c r="G58" s="573">
        <f>E58*F58</f>
        <v>0</v>
      </c>
      <c r="H58" s="574"/>
      <c r="I58" s="583"/>
      <c r="J58" s="583"/>
      <c r="K58" s="583"/>
      <c r="L58" s="583"/>
      <c r="M58" s="574">
        <f>G58+H58+I58+J58+K58+L58</f>
        <v>0</v>
      </c>
      <c r="N58" s="574"/>
      <c r="O58" s="574"/>
      <c r="P58" s="574"/>
      <c r="Q58" s="574"/>
      <c r="R58" s="574"/>
      <c r="S58" s="574"/>
      <c r="T58" s="574">
        <f>N58+O58+P58+Q58+R58+S58</f>
        <v>0</v>
      </c>
      <c r="U58" s="574">
        <f>M58-T58</f>
        <v>0</v>
      </c>
      <c r="V58" s="574">
        <f>G58*3%</f>
        <v>0</v>
      </c>
      <c r="W58" s="579">
        <f>U58-V58</f>
        <v>0</v>
      </c>
      <c r="X58" s="570"/>
    </row>
    <row r="59" spans="1:26" s="267" customFormat="1" ht="65.25" hidden="1" customHeight="1" x14ac:dyDescent="0.5">
      <c r="A59" s="288"/>
      <c r="B59" s="289"/>
      <c r="C59" s="570"/>
      <c r="D59" s="570"/>
      <c r="E59" s="571"/>
      <c r="F59" s="572"/>
      <c r="G59" s="573"/>
      <c r="H59" s="574"/>
      <c r="I59" s="583"/>
      <c r="J59" s="583"/>
      <c r="K59" s="583"/>
      <c r="L59" s="583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9"/>
      <c r="X59" s="570"/>
    </row>
    <row r="60" spans="1:26" s="267" customFormat="1" ht="65.25" hidden="1" customHeight="1" x14ac:dyDescent="0.5">
      <c r="A60" s="287" t="s">
        <v>464</v>
      </c>
      <c r="B60" s="284"/>
      <c r="C60" s="570">
        <v>1201</v>
      </c>
      <c r="D60" s="570">
        <v>1200</v>
      </c>
      <c r="E60" s="571"/>
      <c r="F60" s="572"/>
      <c r="G60" s="573">
        <f>E60*F60</f>
        <v>0</v>
      </c>
      <c r="H60" s="574"/>
      <c r="I60" s="583"/>
      <c r="J60" s="583"/>
      <c r="K60" s="583"/>
      <c r="L60" s="583"/>
      <c r="M60" s="574">
        <f>G60+H60+I60+J60+K60+L60</f>
        <v>0</v>
      </c>
      <c r="N60" s="574"/>
      <c r="O60" s="574"/>
      <c r="P60" s="574"/>
      <c r="Q60" s="574"/>
      <c r="R60" s="574"/>
      <c r="S60" s="574"/>
      <c r="T60" s="574">
        <f>N60+O60+P60+Q60+R60+S60</f>
        <v>0</v>
      </c>
      <c r="U60" s="574">
        <f>M60-T60</f>
        <v>0</v>
      </c>
      <c r="V60" s="574">
        <f>G60*2%</f>
        <v>0</v>
      </c>
      <c r="W60" s="579">
        <f>U60-V60</f>
        <v>0</v>
      </c>
      <c r="X60" s="570"/>
    </row>
    <row r="61" spans="1:26" ht="65.25" hidden="1" customHeight="1" x14ac:dyDescent="0.5">
      <c r="A61" s="290"/>
      <c r="B61" s="284"/>
      <c r="C61" s="570"/>
      <c r="D61" s="570"/>
      <c r="E61" s="571"/>
      <c r="F61" s="572"/>
      <c r="G61" s="573"/>
      <c r="H61" s="574"/>
      <c r="I61" s="583"/>
      <c r="J61" s="583"/>
      <c r="K61" s="583"/>
      <c r="L61" s="583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9"/>
      <c r="X61" s="570"/>
    </row>
    <row r="62" spans="1:26" ht="65.25" hidden="1" customHeight="1" x14ac:dyDescent="0.5">
      <c r="A62" s="291"/>
      <c r="B62" s="284"/>
      <c r="C62" s="570">
        <v>1201</v>
      </c>
      <c r="D62" s="570">
        <v>1200</v>
      </c>
      <c r="E62" s="571"/>
      <c r="F62" s="572"/>
      <c r="G62" s="573">
        <f>E62*F62</f>
        <v>0</v>
      </c>
      <c r="H62" s="574"/>
      <c r="I62" s="583"/>
      <c r="J62" s="583"/>
      <c r="K62" s="583"/>
      <c r="L62" s="583"/>
      <c r="M62" s="574">
        <f>G62+H62+I62+J62+K62+L62</f>
        <v>0</v>
      </c>
      <c r="N62" s="574"/>
      <c r="O62" s="574"/>
      <c r="P62" s="574"/>
      <c r="Q62" s="574"/>
      <c r="R62" s="574"/>
      <c r="S62" s="574"/>
      <c r="T62" s="574">
        <f>N62+O62+P62+Q62+R62+S62</f>
        <v>0</v>
      </c>
      <c r="U62" s="574">
        <f>M62-T62</f>
        <v>0</v>
      </c>
      <c r="V62" s="574"/>
      <c r="W62" s="579">
        <f>U62-V62</f>
        <v>0</v>
      </c>
      <c r="X62" s="570"/>
    </row>
    <row r="63" spans="1:26" ht="65.25" hidden="1" customHeight="1" x14ac:dyDescent="0.5">
      <c r="A63" s="282"/>
      <c r="B63" s="284"/>
      <c r="C63" s="570"/>
      <c r="D63" s="570"/>
      <c r="E63" s="571"/>
      <c r="F63" s="572"/>
      <c r="G63" s="573"/>
      <c r="H63" s="574"/>
      <c r="I63" s="583"/>
      <c r="J63" s="583"/>
      <c r="K63" s="583"/>
      <c r="L63" s="583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9"/>
      <c r="X63" s="570"/>
      <c r="Z63" s="292"/>
    </row>
    <row r="64" spans="1:26" ht="78.75" hidden="1" customHeight="1" x14ac:dyDescent="0.5">
      <c r="A64" s="293" t="s">
        <v>465</v>
      </c>
      <c r="B64" s="289"/>
      <c r="C64" s="570">
        <v>1201</v>
      </c>
      <c r="D64" s="570">
        <v>1200</v>
      </c>
      <c r="E64" s="571"/>
      <c r="F64" s="572"/>
      <c r="G64" s="573">
        <f>E64*F64</f>
        <v>0</v>
      </c>
      <c r="H64" s="574"/>
      <c r="I64" s="583">
        <v>0</v>
      </c>
      <c r="J64" s="583"/>
      <c r="K64" s="583"/>
      <c r="L64" s="583"/>
      <c r="M64" s="574">
        <f>G64+H64+I64+J64+K64+L64</f>
        <v>0</v>
      </c>
      <c r="N64" s="574"/>
      <c r="O64" s="574"/>
      <c r="P64" s="574"/>
      <c r="Q64" s="574"/>
      <c r="R64" s="574"/>
      <c r="S64" s="574"/>
      <c r="T64" s="574">
        <f>N64+O64+P64+Q64+R64+S64</f>
        <v>0</v>
      </c>
      <c r="U64" s="574">
        <f>M64-T64</f>
        <v>0</v>
      </c>
      <c r="V64" s="574"/>
      <c r="W64" s="579">
        <f>U64-V64</f>
        <v>0</v>
      </c>
      <c r="X64" s="570"/>
      <c r="Z64" s="292"/>
    </row>
    <row r="65" spans="1:26" ht="84.75" hidden="1" customHeight="1" x14ac:dyDescent="0.5">
      <c r="A65" s="290"/>
      <c r="B65" s="294"/>
      <c r="C65" s="570"/>
      <c r="D65" s="570"/>
      <c r="E65" s="571"/>
      <c r="F65" s="572"/>
      <c r="G65" s="573"/>
      <c r="H65" s="574"/>
      <c r="I65" s="583"/>
      <c r="J65" s="583"/>
      <c r="K65" s="583"/>
      <c r="L65" s="583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9"/>
      <c r="X65" s="570"/>
      <c r="Z65" s="292"/>
    </row>
    <row r="66" spans="1:26" ht="68.25" hidden="1" customHeight="1" x14ac:dyDescent="0.5">
      <c r="A66" s="281"/>
      <c r="B66" s="295"/>
      <c r="C66" s="570">
        <v>1201</v>
      </c>
      <c r="D66" s="570">
        <v>1200</v>
      </c>
      <c r="E66" s="571"/>
      <c r="F66" s="585"/>
      <c r="G66" s="573">
        <f>E66*F66</f>
        <v>0</v>
      </c>
      <c r="H66" s="574"/>
      <c r="I66" s="583"/>
      <c r="J66" s="583"/>
      <c r="K66" s="583"/>
      <c r="L66" s="583"/>
      <c r="M66" s="574">
        <f>G66+H66+I66+J66+K66+L66</f>
        <v>0</v>
      </c>
      <c r="N66" s="574"/>
      <c r="O66" s="574"/>
      <c r="P66" s="574"/>
      <c r="Q66" s="574"/>
      <c r="R66" s="574"/>
      <c r="S66" s="574"/>
      <c r="T66" s="574">
        <f>N66+O66+P66+Q66+R66+S66</f>
        <v>0</v>
      </c>
      <c r="U66" s="574">
        <f>M66-T66</f>
        <v>0</v>
      </c>
      <c r="V66" s="574">
        <f>G66*2%</f>
        <v>0</v>
      </c>
      <c r="W66" s="579">
        <f>U66-V66</f>
        <v>0</v>
      </c>
      <c r="X66" s="570"/>
      <c r="Z66" s="292"/>
    </row>
    <row r="67" spans="1:26" ht="65.25" hidden="1" customHeight="1" x14ac:dyDescent="0.5">
      <c r="A67" s="296"/>
      <c r="B67" s="295"/>
      <c r="C67" s="570"/>
      <c r="D67" s="570"/>
      <c r="E67" s="571"/>
      <c r="F67" s="585"/>
      <c r="G67" s="573"/>
      <c r="H67" s="574"/>
      <c r="I67" s="583"/>
      <c r="J67" s="583"/>
      <c r="K67" s="583"/>
      <c r="L67" s="583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9"/>
      <c r="X67" s="570"/>
      <c r="Y67" s="292"/>
      <c r="Z67" s="297"/>
    </row>
    <row r="68" spans="1:26" ht="65.25" customHeight="1" x14ac:dyDescent="0.5">
      <c r="A68" s="281" t="s">
        <v>466</v>
      </c>
      <c r="B68" s="295"/>
      <c r="C68" s="570">
        <v>1201</v>
      </c>
      <c r="D68" s="570">
        <v>1200</v>
      </c>
      <c r="E68" s="571">
        <v>291.14666599999998</v>
      </c>
      <c r="F68" s="585">
        <v>15</v>
      </c>
      <c r="G68" s="573">
        <f>E68*F68</f>
        <v>4367.1999900000001</v>
      </c>
      <c r="H68" s="574"/>
      <c r="I68" s="583">
        <v>0</v>
      </c>
      <c r="J68" s="583"/>
      <c r="K68" s="583"/>
      <c r="L68" s="583">
        <v>0</v>
      </c>
      <c r="M68" s="574">
        <f>G68+H68+I68+J68+K68+L68</f>
        <v>4367.1999900000001</v>
      </c>
      <c r="N68" s="574">
        <v>410.11</v>
      </c>
      <c r="O68" s="574"/>
      <c r="P68" s="574"/>
      <c r="Q68" s="574"/>
      <c r="R68" s="574"/>
      <c r="S68" s="574"/>
      <c r="T68" s="574">
        <f>N68+O68+P68+Q68+R68+S68</f>
        <v>410.11</v>
      </c>
      <c r="U68" s="574">
        <f>M68-T68</f>
        <v>3957.0899899999999</v>
      </c>
      <c r="V68" s="574">
        <v>174.69</v>
      </c>
      <c r="W68" s="579">
        <f>U68-V68</f>
        <v>3782.3999899999999</v>
      </c>
      <c r="X68" s="570"/>
      <c r="Y68" s="292"/>
      <c r="Z68" s="297"/>
    </row>
    <row r="69" spans="1:26" ht="65.25" customHeight="1" x14ac:dyDescent="0.5">
      <c r="A69" s="282" t="s">
        <v>467</v>
      </c>
      <c r="B69" s="295"/>
      <c r="C69" s="570"/>
      <c r="D69" s="570"/>
      <c r="E69" s="571"/>
      <c r="F69" s="585"/>
      <c r="G69" s="573"/>
      <c r="H69" s="574"/>
      <c r="I69" s="583"/>
      <c r="J69" s="583"/>
      <c r="K69" s="583"/>
      <c r="L69" s="583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9"/>
      <c r="X69" s="570"/>
      <c r="Y69" s="292"/>
      <c r="Z69" s="297"/>
    </row>
    <row r="70" spans="1:26" ht="65.25" hidden="1" customHeight="1" x14ac:dyDescent="0.5">
      <c r="A70" s="283"/>
      <c r="B70" s="295"/>
      <c r="C70" s="570">
        <v>1201</v>
      </c>
      <c r="D70" s="570">
        <v>1200</v>
      </c>
      <c r="E70" s="571"/>
      <c r="F70" s="585"/>
      <c r="G70" s="573">
        <f>E70*F70</f>
        <v>0</v>
      </c>
      <c r="H70" s="574"/>
      <c r="I70" s="583"/>
      <c r="J70" s="583"/>
      <c r="K70" s="583"/>
      <c r="L70" s="583"/>
      <c r="M70" s="574">
        <f>G70+H70+I70+J70+K70+L70</f>
        <v>0</v>
      </c>
      <c r="N70" s="574"/>
      <c r="O70" s="574"/>
      <c r="P70" s="574"/>
      <c r="Q70" s="574"/>
      <c r="R70" s="574"/>
      <c r="S70" s="574"/>
      <c r="T70" s="574">
        <f>N70+O70+P70+Q70+R70+S70</f>
        <v>0</v>
      </c>
      <c r="U70" s="574">
        <f>M70-T70</f>
        <v>0</v>
      </c>
      <c r="V70" s="574">
        <f>G70*2%</f>
        <v>0</v>
      </c>
      <c r="W70" s="579">
        <f>U70-V70</f>
        <v>0</v>
      </c>
      <c r="X70" s="570"/>
      <c r="Y70" s="292"/>
      <c r="Z70" s="297"/>
    </row>
    <row r="71" spans="1:26" ht="65.25" hidden="1" customHeight="1" x14ac:dyDescent="0.5">
      <c r="A71" s="298"/>
      <c r="B71" s="295"/>
      <c r="C71" s="570"/>
      <c r="D71" s="570"/>
      <c r="E71" s="571"/>
      <c r="F71" s="585"/>
      <c r="G71" s="573"/>
      <c r="H71" s="574"/>
      <c r="I71" s="583"/>
      <c r="J71" s="583"/>
      <c r="K71" s="583"/>
      <c r="L71" s="583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9"/>
      <c r="X71" s="570"/>
      <c r="Y71" s="292"/>
      <c r="Z71" s="297"/>
    </row>
    <row r="72" spans="1:26" s="297" customFormat="1" ht="65.25" hidden="1" customHeight="1" x14ac:dyDescent="0.5">
      <c r="A72" s="281"/>
      <c r="B72" s="295"/>
      <c r="C72" s="570">
        <v>1201</v>
      </c>
      <c r="D72" s="570">
        <v>1200</v>
      </c>
      <c r="E72" s="571"/>
      <c r="F72" s="572"/>
      <c r="G72" s="573">
        <f>E72*F72</f>
        <v>0</v>
      </c>
      <c r="H72" s="574"/>
      <c r="I72" s="583"/>
      <c r="J72" s="583"/>
      <c r="K72" s="583"/>
      <c r="L72" s="583"/>
      <c r="M72" s="574">
        <f>G72+H72+I72+J72+K72+L72</f>
        <v>0</v>
      </c>
      <c r="N72" s="574"/>
      <c r="O72" s="574"/>
      <c r="P72" s="574"/>
      <c r="Q72" s="574"/>
      <c r="R72" s="574"/>
      <c r="S72" s="574"/>
      <c r="T72" s="574">
        <f>N72+O72+P72+Q72+R72+S72</f>
        <v>0</v>
      </c>
      <c r="U72" s="574">
        <f>M72-T72</f>
        <v>0</v>
      </c>
      <c r="V72" s="574"/>
      <c r="W72" s="579">
        <f>U72-V72</f>
        <v>0</v>
      </c>
      <c r="X72" s="570"/>
      <c r="Y72" s="292"/>
    </row>
    <row r="73" spans="1:26" s="297" customFormat="1" ht="65.25" hidden="1" customHeight="1" x14ac:dyDescent="0.5">
      <c r="A73" s="282"/>
      <c r="B73" s="295"/>
      <c r="C73" s="570"/>
      <c r="D73" s="570"/>
      <c r="E73" s="571"/>
      <c r="F73" s="572"/>
      <c r="G73" s="573"/>
      <c r="H73" s="574"/>
      <c r="I73" s="583"/>
      <c r="J73" s="583"/>
      <c r="K73" s="583"/>
      <c r="L73" s="583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9"/>
      <c r="X73" s="570"/>
      <c r="Y73" s="292"/>
    </row>
    <row r="74" spans="1:26" s="297" customFormat="1" ht="65.25" hidden="1" customHeight="1" x14ac:dyDescent="0.5">
      <c r="A74" s="282"/>
      <c r="B74" s="295"/>
      <c r="C74" s="274"/>
      <c r="D74" s="274"/>
      <c r="E74" s="275"/>
      <c r="F74" s="299"/>
      <c r="G74" s="277"/>
      <c r="H74" s="300"/>
      <c r="I74" s="301"/>
      <c r="J74" s="301"/>
      <c r="K74" s="301"/>
      <c r="L74" s="301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2"/>
      <c r="X74" s="274"/>
      <c r="Y74" s="292"/>
    </row>
    <row r="75" spans="1:26" s="297" customFormat="1" ht="65.25" hidden="1" customHeight="1" x14ac:dyDescent="0.5">
      <c r="A75" s="283"/>
      <c r="B75" s="295"/>
      <c r="C75" s="570">
        <v>1201</v>
      </c>
      <c r="D75" s="570">
        <v>1200</v>
      </c>
      <c r="E75" s="571"/>
      <c r="F75" s="572"/>
      <c r="G75" s="573">
        <f>E75*F75</f>
        <v>0</v>
      </c>
      <c r="H75" s="574"/>
      <c r="I75" s="583"/>
      <c r="J75" s="583"/>
      <c r="K75" s="583"/>
      <c r="L75" s="583"/>
      <c r="M75" s="574">
        <f>G75+H75+I75+J75+K75+L75</f>
        <v>0</v>
      </c>
      <c r="N75" s="574"/>
      <c r="O75" s="574"/>
      <c r="P75" s="574"/>
      <c r="Q75" s="574"/>
      <c r="R75" s="574"/>
      <c r="S75" s="574"/>
      <c r="T75" s="574">
        <f>N75+O75+P75+Q75+R75+S75</f>
        <v>0</v>
      </c>
      <c r="U75" s="574">
        <f>M75-T75</f>
        <v>0</v>
      </c>
      <c r="V75" s="574">
        <f>G75*2%</f>
        <v>0</v>
      </c>
      <c r="W75" s="579">
        <f>U75-V75</f>
        <v>0</v>
      </c>
      <c r="X75" s="570"/>
      <c r="Y75" s="292"/>
    </row>
    <row r="76" spans="1:26" s="297" customFormat="1" ht="65.25" hidden="1" customHeight="1" x14ac:dyDescent="0.5">
      <c r="A76" s="282"/>
      <c r="B76" s="295"/>
      <c r="C76" s="570"/>
      <c r="D76" s="570"/>
      <c r="E76" s="571"/>
      <c r="F76" s="572"/>
      <c r="G76" s="573"/>
      <c r="H76" s="574"/>
      <c r="I76" s="583"/>
      <c r="J76" s="583"/>
      <c r="K76" s="583"/>
      <c r="L76" s="583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9"/>
      <c r="X76" s="570"/>
      <c r="Y76" s="292"/>
    </row>
    <row r="77" spans="1:26" s="297" customFormat="1" ht="65.25" hidden="1" customHeight="1" x14ac:dyDescent="0.5">
      <c r="A77" s="303"/>
      <c r="B77" s="295"/>
      <c r="C77" s="570">
        <v>1201</v>
      </c>
      <c r="D77" s="570">
        <v>1200</v>
      </c>
      <c r="E77" s="571"/>
      <c r="F77" s="572"/>
      <c r="G77" s="573">
        <f>E77*F77</f>
        <v>0</v>
      </c>
      <c r="H77" s="574"/>
      <c r="I77" s="583"/>
      <c r="J77" s="583"/>
      <c r="K77" s="583"/>
      <c r="L77" s="583"/>
      <c r="M77" s="574">
        <f>G77+H77+I77+J77+K77+L77</f>
        <v>0</v>
      </c>
      <c r="N77" s="574"/>
      <c r="O77" s="574"/>
      <c r="P77" s="574"/>
      <c r="Q77" s="574"/>
      <c r="R77" s="574"/>
      <c r="S77" s="574"/>
      <c r="T77" s="574">
        <f>N77+O77+P77+Q77+R77+S77</f>
        <v>0</v>
      </c>
      <c r="U77" s="574">
        <f>M77-T77</f>
        <v>0</v>
      </c>
      <c r="V77" s="574">
        <f>G77*2%</f>
        <v>0</v>
      </c>
      <c r="W77" s="579">
        <f>U77-V77</f>
        <v>0</v>
      </c>
      <c r="X77" s="570"/>
      <c r="Y77" s="292"/>
    </row>
    <row r="78" spans="1:26" s="297" customFormat="1" ht="65.25" hidden="1" customHeight="1" x14ac:dyDescent="0.5">
      <c r="A78" s="304"/>
      <c r="B78" s="295"/>
      <c r="C78" s="570"/>
      <c r="D78" s="570"/>
      <c r="E78" s="571"/>
      <c r="F78" s="572"/>
      <c r="G78" s="573"/>
      <c r="H78" s="574"/>
      <c r="I78" s="583"/>
      <c r="J78" s="583"/>
      <c r="K78" s="583"/>
      <c r="L78" s="583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9"/>
      <c r="X78" s="570"/>
    </row>
    <row r="79" spans="1:26" s="297" customFormat="1" ht="65.25" customHeight="1" x14ac:dyDescent="0.5">
      <c r="A79" s="281" t="s">
        <v>468</v>
      </c>
      <c r="B79" s="295"/>
      <c r="C79" s="570">
        <v>1201</v>
      </c>
      <c r="D79" s="570">
        <v>1200</v>
      </c>
      <c r="E79" s="571">
        <v>334.64</v>
      </c>
      <c r="F79" s="572">
        <v>15</v>
      </c>
      <c r="G79" s="573">
        <f>E79*F79</f>
        <v>5019.5999999999995</v>
      </c>
      <c r="H79" s="574"/>
      <c r="I79" s="583">
        <v>0</v>
      </c>
      <c r="J79" s="583">
        <v>0</v>
      </c>
      <c r="K79" s="583"/>
      <c r="L79" s="583">
        <v>0</v>
      </c>
      <c r="M79" s="574">
        <f>G79+H79+I79+J79+K79+L79</f>
        <v>5019.5999999999995</v>
      </c>
      <c r="N79" s="574">
        <v>527.02</v>
      </c>
      <c r="O79" s="574">
        <f>G79*1.1875%</f>
        <v>59.607749999999996</v>
      </c>
      <c r="P79" s="574"/>
      <c r="Q79" s="574"/>
      <c r="R79" s="574"/>
      <c r="S79" s="574"/>
      <c r="T79" s="574">
        <f>N79+O79+P79+Q79+R79+S79</f>
        <v>586.62774999999999</v>
      </c>
      <c r="U79" s="574">
        <f>M79-T79</f>
        <v>4432.9722499999998</v>
      </c>
      <c r="V79" s="574">
        <v>200.78</v>
      </c>
      <c r="W79" s="579">
        <f>U79-V79</f>
        <v>4232.1922500000001</v>
      </c>
      <c r="X79" s="570"/>
    </row>
    <row r="80" spans="1:26" s="297" customFormat="1" ht="65.25" customHeight="1" x14ac:dyDescent="0.5">
      <c r="A80" s="282" t="s">
        <v>469</v>
      </c>
      <c r="B80" s="295"/>
      <c r="C80" s="570"/>
      <c r="D80" s="570"/>
      <c r="E80" s="571"/>
      <c r="F80" s="572"/>
      <c r="G80" s="573"/>
      <c r="H80" s="574"/>
      <c r="I80" s="583"/>
      <c r="J80" s="583"/>
      <c r="K80" s="583"/>
      <c r="L80" s="583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9"/>
      <c r="X80" s="570"/>
    </row>
    <row r="81" spans="1:24" s="297" customFormat="1" ht="65.25" hidden="1" customHeight="1" x14ac:dyDescent="0.5">
      <c r="A81" s="283"/>
      <c r="B81" s="295"/>
      <c r="C81" s="570">
        <v>1201</v>
      </c>
      <c r="D81" s="570">
        <v>1200</v>
      </c>
      <c r="E81" s="586"/>
      <c r="F81" s="572"/>
      <c r="G81" s="573">
        <f>E81*F81</f>
        <v>0</v>
      </c>
      <c r="H81" s="574"/>
      <c r="I81" s="583"/>
      <c r="J81" s="583"/>
      <c r="K81" s="583"/>
      <c r="L81" s="583"/>
      <c r="M81" s="574">
        <f>G81+H81+I81+J81+K81+L81</f>
        <v>0</v>
      </c>
      <c r="N81" s="574"/>
      <c r="O81" s="574"/>
      <c r="P81" s="574"/>
      <c r="Q81" s="574"/>
      <c r="R81" s="574"/>
      <c r="S81" s="574"/>
      <c r="T81" s="574">
        <f>N81+O81+P81+Q81+R81+S81</f>
        <v>0</v>
      </c>
      <c r="U81" s="574">
        <f>M81-T81</f>
        <v>0</v>
      </c>
      <c r="V81" s="574">
        <f>G81*2%</f>
        <v>0</v>
      </c>
      <c r="W81" s="579">
        <f>U81-V81</f>
        <v>0</v>
      </c>
      <c r="X81" s="570"/>
    </row>
    <row r="82" spans="1:24" s="297" customFormat="1" ht="65.25" hidden="1" customHeight="1" x14ac:dyDescent="0.5">
      <c r="A82" s="282"/>
      <c r="B82" s="295"/>
      <c r="C82" s="570"/>
      <c r="D82" s="570"/>
      <c r="E82" s="586"/>
      <c r="F82" s="572"/>
      <c r="G82" s="573"/>
      <c r="H82" s="574"/>
      <c r="I82" s="583"/>
      <c r="J82" s="583"/>
      <c r="K82" s="583"/>
      <c r="L82" s="583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9"/>
      <c r="X82" s="570"/>
    </row>
    <row r="83" spans="1:24" s="297" customFormat="1" ht="65.25" customHeight="1" x14ac:dyDescent="0.5">
      <c r="A83" s="283" t="s">
        <v>470</v>
      </c>
      <c r="B83" s="295"/>
      <c r="C83" s="570">
        <v>1201</v>
      </c>
      <c r="D83" s="570">
        <v>1200</v>
      </c>
      <c r="E83" s="571">
        <v>156.37</v>
      </c>
      <c r="F83" s="572">
        <v>15</v>
      </c>
      <c r="G83" s="573">
        <f>E83*F83</f>
        <v>2345.5500000000002</v>
      </c>
      <c r="H83" s="574"/>
      <c r="I83" s="583">
        <v>0</v>
      </c>
      <c r="J83" s="583"/>
      <c r="K83" s="583"/>
      <c r="L83" s="583">
        <v>9.19</v>
      </c>
      <c r="M83" s="574">
        <f>G83+H83+I83+J83+K83+L83</f>
        <v>2354.7400000000002</v>
      </c>
      <c r="N83" s="574">
        <v>0</v>
      </c>
      <c r="O83" s="574"/>
      <c r="P83" s="574"/>
      <c r="Q83" s="574"/>
      <c r="R83" s="574"/>
      <c r="S83" s="574"/>
      <c r="T83" s="574">
        <f>N83+O83+P83+Q83+R83+S83</f>
        <v>0</v>
      </c>
      <c r="U83" s="574">
        <f>M83-T83</f>
        <v>2354.7400000000002</v>
      </c>
      <c r="V83" s="574">
        <v>0</v>
      </c>
      <c r="W83" s="579">
        <f>U83-V83</f>
        <v>2354.7400000000002</v>
      </c>
      <c r="X83" s="570"/>
    </row>
    <row r="84" spans="1:24" s="297" customFormat="1" ht="65.25" customHeight="1" x14ac:dyDescent="0.5">
      <c r="A84" s="282" t="s">
        <v>471</v>
      </c>
      <c r="B84" s="295"/>
      <c r="C84" s="570"/>
      <c r="D84" s="570"/>
      <c r="E84" s="571"/>
      <c r="F84" s="572"/>
      <c r="G84" s="573"/>
      <c r="H84" s="574"/>
      <c r="I84" s="583"/>
      <c r="J84" s="583"/>
      <c r="K84" s="583"/>
      <c r="L84" s="583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9"/>
      <c r="X84" s="570"/>
    </row>
    <row r="85" spans="1:24" s="297" customFormat="1" ht="65.25" hidden="1" customHeight="1" x14ac:dyDescent="0.5">
      <c r="A85" s="283"/>
      <c r="B85" s="295"/>
      <c r="C85" s="570">
        <v>1201</v>
      </c>
      <c r="D85" s="570">
        <v>1200</v>
      </c>
      <c r="E85" s="571"/>
      <c r="F85" s="572"/>
      <c r="G85" s="573">
        <f>E85*F85</f>
        <v>0</v>
      </c>
      <c r="H85" s="574"/>
      <c r="I85" s="583"/>
      <c r="J85" s="583"/>
      <c r="K85" s="583"/>
      <c r="L85" s="583"/>
      <c r="M85" s="574">
        <f>G85+H85+I85+J85+K85+L85</f>
        <v>0</v>
      </c>
      <c r="N85" s="574"/>
      <c r="O85" s="574"/>
      <c r="P85" s="574"/>
      <c r="Q85" s="574"/>
      <c r="R85" s="574"/>
      <c r="S85" s="574"/>
      <c r="T85" s="574">
        <f>N85+O85+P85+Q85+R85+S85</f>
        <v>0</v>
      </c>
      <c r="U85" s="574">
        <f>M85-T85</f>
        <v>0</v>
      </c>
      <c r="V85" s="574"/>
      <c r="W85" s="579">
        <f>U85-V85</f>
        <v>0</v>
      </c>
      <c r="X85" s="570"/>
    </row>
    <row r="86" spans="1:24" s="297" customFormat="1" ht="65.25" hidden="1" customHeight="1" x14ac:dyDescent="0.5">
      <c r="A86" s="282"/>
      <c r="B86" s="295"/>
      <c r="C86" s="570"/>
      <c r="D86" s="570"/>
      <c r="E86" s="571"/>
      <c r="F86" s="572"/>
      <c r="G86" s="573"/>
      <c r="H86" s="574"/>
      <c r="I86" s="583"/>
      <c r="J86" s="583"/>
      <c r="K86" s="583"/>
      <c r="L86" s="583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9"/>
      <c r="X86" s="570"/>
    </row>
    <row r="87" spans="1:24" s="297" customFormat="1" ht="65.25" hidden="1" customHeight="1" x14ac:dyDescent="0.5">
      <c r="A87" s="282"/>
      <c r="B87" s="295"/>
      <c r="C87" s="274"/>
      <c r="D87" s="274"/>
      <c r="E87" s="275"/>
      <c r="F87" s="299"/>
      <c r="G87" s="277"/>
      <c r="H87" s="300"/>
      <c r="I87" s="301"/>
      <c r="J87" s="301"/>
      <c r="K87" s="301"/>
      <c r="L87" s="301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2"/>
      <c r="X87" s="274"/>
    </row>
    <row r="88" spans="1:24" s="297" customFormat="1" ht="65.25" hidden="1" customHeight="1" x14ac:dyDescent="0.5">
      <c r="A88" s="282"/>
      <c r="B88" s="295"/>
      <c r="C88" s="274"/>
      <c r="D88" s="274"/>
      <c r="E88" s="275"/>
      <c r="F88" s="299"/>
      <c r="G88" s="277"/>
      <c r="H88" s="300"/>
      <c r="I88" s="301"/>
      <c r="J88" s="301"/>
      <c r="K88" s="301"/>
      <c r="L88" s="301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2"/>
      <c r="X88" s="274"/>
    </row>
    <row r="89" spans="1:24" s="297" customFormat="1" ht="65.25" hidden="1" customHeight="1" x14ac:dyDescent="0.5">
      <c r="A89" s="283"/>
      <c r="B89" s="295"/>
      <c r="C89" s="570">
        <v>1201</v>
      </c>
      <c r="D89" s="570">
        <v>1200</v>
      </c>
      <c r="E89" s="571"/>
      <c r="F89" s="572"/>
      <c r="G89" s="573">
        <f>E89*F89</f>
        <v>0</v>
      </c>
      <c r="H89" s="574"/>
      <c r="I89" s="583"/>
      <c r="J89" s="584"/>
      <c r="K89" s="583"/>
      <c r="L89" s="583"/>
      <c r="M89" s="574">
        <f>G89+H89+I89+J89+K89+L89</f>
        <v>0</v>
      </c>
      <c r="N89" s="574"/>
      <c r="O89" s="574"/>
      <c r="P89" s="574"/>
      <c r="Q89" s="574"/>
      <c r="R89" s="574"/>
      <c r="S89" s="574"/>
      <c r="T89" s="574">
        <f>N89+O89+P89+Q89+R89+S89</f>
        <v>0</v>
      </c>
      <c r="U89" s="574">
        <f>M89-T89</f>
        <v>0</v>
      </c>
      <c r="V89" s="574"/>
      <c r="W89" s="579">
        <f>U89-V89</f>
        <v>0</v>
      </c>
      <c r="X89" s="570"/>
    </row>
    <row r="90" spans="1:24" s="297" customFormat="1" ht="65.25" hidden="1" customHeight="1" x14ac:dyDescent="0.5">
      <c r="A90" s="282"/>
      <c r="B90" s="295"/>
      <c r="C90" s="570"/>
      <c r="D90" s="570"/>
      <c r="E90" s="571"/>
      <c r="F90" s="572"/>
      <c r="G90" s="573"/>
      <c r="H90" s="574"/>
      <c r="I90" s="583"/>
      <c r="J90" s="584"/>
      <c r="K90" s="583"/>
      <c r="L90" s="583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9"/>
      <c r="X90" s="570"/>
    </row>
    <row r="91" spans="1:24" s="297" customFormat="1" ht="65.25" hidden="1" customHeight="1" x14ac:dyDescent="0.5">
      <c r="A91" s="283"/>
      <c r="B91" s="295"/>
      <c r="C91" s="570">
        <v>1201</v>
      </c>
      <c r="D91" s="570">
        <v>1200</v>
      </c>
      <c r="E91" s="571"/>
      <c r="F91" s="572"/>
      <c r="G91" s="573">
        <f>E91*F91</f>
        <v>0</v>
      </c>
      <c r="H91" s="574"/>
      <c r="I91" s="583"/>
      <c r="J91" s="584"/>
      <c r="K91" s="583"/>
      <c r="L91" s="583"/>
      <c r="M91" s="574">
        <f>G91+H91+I91+J91+K91+L91</f>
        <v>0</v>
      </c>
      <c r="N91" s="574"/>
      <c r="O91" s="574"/>
      <c r="P91" s="574"/>
      <c r="Q91" s="574"/>
      <c r="R91" s="574"/>
      <c r="S91" s="574"/>
      <c r="T91" s="574"/>
      <c r="U91" s="574">
        <f>M91-T91</f>
        <v>0</v>
      </c>
      <c r="V91" s="574"/>
      <c r="W91" s="579">
        <f>U91-V91</f>
        <v>0</v>
      </c>
      <c r="X91" s="570"/>
    </row>
    <row r="92" spans="1:24" s="297" customFormat="1" ht="65.25" hidden="1" customHeight="1" x14ac:dyDescent="0.5">
      <c r="A92" s="282"/>
      <c r="B92" s="295"/>
      <c r="C92" s="570"/>
      <c r="D92" s="570"/>
      <c r="E92" s="571"/>
      <c r="F92" s="572"/>
      <c r="G92" s="573"/>
      <c r="H92" s="574"/>
      <c r="I92" s="583"/>
      <c r="J92" s="584"/>
      <c r="K92" s="583"/>
      <c r="L92" s="583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9"/>
      <c r="X92" s="570"/>
    </row>
    <row r="93" spans="1:24" s="297" customFormat="1" ht="65.25" customHeight="1" x14ac:dyDescent="0.5">
      <c r="A93" s="281" t="s">
        <v>273</v>
      </c>
      <c r="B93" s="295"/>
      <c r="C93" s="570">
        <v>1201</v>
      </c>
      <c r="D93" s="570">
        <v>1200</v>
      </c>
      <c r="E93" s="571">
        <v>160.56</v>
      </c>
      <c r="F93" s="572">
        <v>15</v>
      </c>
      <c r="G93" s="573">
        <f>E93*F93</f>
        <v>2408.4</v>
      </c>
      <c r="H93" s="574"/>
      <c r="I93" s="583">
        <v>0</v>
      </c>
      <c r="J93" s="583"/>
      <c r="K93" s="583"/>
      <c r="L93" s="583">
        <v>2.35</v>
      </c>
      <c r="M93" s="574">
        <f>G93+H93+I93+J93+K93+L93</f>
        <v>2410.75</v>
      </c>
      <c r="N93" s="574">
        <v>0</v>
      </c>
      <c r="O93" s="574">
        <v>0</v>
      </c>
      <c r="P93" s="574"/>
      <c r="Q93" s="574"/>
      <c r="R93" s="574"/>
      <c r="S93" s="574"/>
      <c r="T93" s="574">
        <f>N93+O93+P93+Q93+R93+S93</f>
        <v>0</v>
      </c>
      <c r="U93" s="574">
        <f>M93-T93</f>
        <v>2410.75</v>
      </c>
      <c r="V93" s="574">
        <v>0</v>
      </c>
      <c r="W93" s="579">
        <f>U93-V93</f>
        <v>2410.75</v>
      </c>
      <c r="X93" s="570"/>
    </row>
    <row r="94" spans="1:24" s="297" customFormat="1" ht="65.25" customHeight="1" x14ac:dyDescent="0.5">
      <c r="A94" s="296" t="s">
        <v>472</v>
      </c>
      <c r="B94" s="295"/>
      <c r="C94" s="570"/>
      <c r="D94" s="570"/>
      <c r="E94" s="571"/>
      <c r="F94" s="572"/>
      <c r="G94" s="573"/>
      <c r="H94" s="574"/>
      <c r="I94" s="583"/>
      <c r="J94" s="583"/>
      <c r="K94" s="583"/>
      <c r="L94" s="583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9"/>
      <c r="X94" s="570"/>
    </row>
    <row r="95" spans="1:24" s="297" customFormat="1" ht="65.25" customHeight="1" x14ac:dyDescent="0.5">
      <c r="A95" s="283" t="s">
        <v>473</v>
      </c>
      <c r="B95" s="295"/>
      <c r="C95" s="570">
        <v>1201</v>
      </c>
      <c r="D95" s="570">
        <v>1200</v>
      </c>
      <c r="E95" s="571">
        <v>126.61</v>
      </c>
      <c r="F95" s="585">
        <v>15</v>
      </c>
      <c r="G95" s="573">
        <f>E95*F95</f>
        <v>1899.15</v>
      </c>
      <c r="H95" s="574"/>
      <c r="I95" s="583">
        <v>0</v>
      </c>
      <c r="J95" s="583">
        <v>0</v>
      </c>
      <c r="K95" s="583"/>
      <c r="L95" s="583">
        <v>78.180000000000007</v>
      </c>
      <c r="M95" s="574">
        <f>G95+H95+I95+J95+K95+L95</f>
        <v>1977.3300000000002</v>
      </c>
      <c r="N95" s="574">
        <v>0</v>
      </c>
      <c r="O95" s="574"/>
      <c r="P95" s="574"/>
      <c r="Q95" s="574"/>
      <c r="R95" s="574"/>
      <c r="S95" s="574"/>
      <c r="T95" s="574">
        <f>N95+O95+P95+Q95+R95+S95</f>
        <v>0</v>
      </c>
      <c r="U95" s="574">
        <f>M95-T95</f>
        <v>1977.3300000000002</v>
      </c>
      <c r="V95" s="574">
        <v>0</v>
      </c>
      <c r="W95" s="579">
        <f>U95-V95</f>
        <v>1977.3300000000002</v>
      </c>
      <c r="X95" s="570"/>
    </row>
    <row r="96" spans="1:24" s="297" customFormat="1" ht="65.25" customHeight="1" x14ac:dyDescent="0.5">
      <c r="A96" s="282" t="s">
        <v>474</v>
      </c>
      <c r="B96" s="295"/>
      <c r="C96" s="570"/>
      <c r="D96" s="570"/>
      <c r="E96" s="571"/>
      <c r="F96" s="585"/>
      <c r="G96" s="573"/>
      <c r="H96" s="574"/>
      <c r="I96" s="583"/>
      <c r="J96" s="583"/>
      <c r="K96" s="583"/>
      <c r="L96" s="583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9"/>
      <c r="X96" s="570"/>
    </row>
    <row r="97" spans="1:24" s="297" customFormat="1" ht="65.25" hidden="1" customHeight="1" x14ac:dyDescent="0.5">
      <c r="A97" s="296"/>
      <c r="B97" s="295"/>
      <c r="C97" s="274"/>
      <c r="D97" s="274"/>
      <c r="E97" s="275"/>
      <c r="F97" s="299"/>
      <c r="G97" s="277"/>
      <c r="H97" s="300"/>
      <c r="I97" s="301"/>
      <c r="J97" s="301"/>
      <c r="K97" s="301"/>
      <c r="L97" s="301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2"/>
      <c r="X97" s="274"/>
    </row>
    <row r="98" spans="1:24" s="297" customFormat="1" ht="65.25" customHeight="1" x14ac:dyDescent="0.5">
      <c r="A98" s="281" t="s">
        <v>273</v>
      </c>
      <c r="B98" s="295"/>
      <c r="C98" s="570">
        <v>1201</v>
      </c>
      <c r="D98" s="570">
        <v>1200</v>
      </c>
      <c r="E98" s="571">
        <v>160.56</v>
      </c>
      <c r="F98" s="572">
        <v>15</v>
      </c>
      <c r="G98" s="573">
        <f>E98*F98</f>
        <v>2408.4</v>
      </c>
      <c r="H98" s="574"/>
      <c r="I98" s="583">
        <v>0</v>
      </c>
      <c r="J98" s="583"/>
      <c r="K98" s="583"/>
      <c r="L98" s="583">
        <v>2.35</v>
      </c>
      <c r="M98" s="574">
        <f>G98+H98+I98+J98+K98+L98</f>
        <v>2410.75</v>
      </c>
      <c r="N98" s="574">
        <v>0</v>
      </c>
      <c r="O98" s="574"/>
      <c r="P98" s="574">
        <v>0</v>
      </c>
      <c r="Q98" s="574"/>
      <c r="R98" s="574"/>
      <c r="S98" s="574"/>
      <c r="T98" s="574">
        <f>N98+O98+P98+Q98+R98+S98</f>
        <v>0</v>
      </c>
      <c r="U98" s="574">
        <f>M98-T98</f>
        <v>2410.75</v>
      </c>
      <c r="V98" s="574">
        <v>0</v>
      </c>
      <c r="W98" s="579">
        <f>U98-V98</f>
        <v>2410.75</v>
      </c>
      <c r="X98" s="570"/>
    </row>
    <row r="99" spans="1:24" s="297" customFormat="1" ht="65.25" customHeight="1" x14ac:dyDescent="0.5">
      <c r="A99" s="296" t="s">
        <v>475</v>
      </c>
      <c r="B99" s="295"/>
      <c r="C99" s="570"/>
      <c r="D99" s="570"/>
      <c r="E99" s="571"/>
      <c r="F99" s="572"/>
      <c r="G99" s="573"/>
      <c r="H99" s="574"/>
      <c r="I99" s="583"/>
      <c r="J99" s="583"/>
      <c r="K99" s="583"/>
      <c r="L99" s="583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79"/>
      <c r="X99" s="570"/>
    </row>
    <row r="100" spans="1:24" s="297" customFormat="1" ht="65.25" customHeight="1" x14ac:dyDescent="0.5">
      <c r="A100" s="283" t="s">
        <v>273</v>
      </c>
      <c r="B100" s="295"/>
      <c r="C100" s="570">
        <v>1201</v>
      </c>
      <c r="D100" s="570">
        <v>1200</v>
      </c>
      <c r="E100" s="571">
        <v>160.56</v>
      </c>
      <c r="F100" s="572">
        <v>15</v>
      </c>
      <c r="G100" s="573">
        <f>E100*F100</f>
        <v>2408.4</v>
      </c>
      <c r="H100" s="574"/>
      <c r="I100" s="583">
        <v>0</v>
      </c>
      <c r="J100" s="583"/>
      <c r="K100" s="583"/>
      <c r="L100" s="583">
        <v>2.35</v>
      </c>
      <c r="M100" s="574">
        <f>G100+H100+I100+J100+K100+L100</f>
        <v>2410.75</v>
      </c>
      <c r="N100" s="574">
        <v>0</v>
      </c>
      <c r="O100" s="574"/>
      <c r="P100" s="574"/>
      <c r="Q100" s="574"/>
      <c r="R100" s="574"/>
      <c r="S100" s="574"/>
      <c r="T100" s="574">
        <f>N100+O100+P100+Q100+R100+S100</f>
        <v>0</v>
      </c>
      <c r="U100" s="574">
        <f>M100-T100</f>
        <v>2410.75</v>
      </c>
      <c r="V100" s="574">
        <v>48.17</v>
      </c>
      <c r="W100" s="579">
        <f>U100-V100</f>
        <v>2362.58</v>
      </c>
      <c r="X100" s="570"/>
    </row>
    <row r="101" spans="1:24" s="297" customFormat="1" ht="65.25" customHeight="1" x14ac:dyDescent="0.5">
      <c r="A101" s="296" t="s">
        <v>476</v>
      </c>
      <c r="B101" s="295"/>
      <c r="C101" s="570"/>
      <c r="D101" s="570"/>
      <c r="E101" s="571"/>
      <c r="F101" s="572"/>
      <c r="G101" s="573"/>
      <c r="H101" s="574"/>
      <c r="I101" s="583"/>
      <c r="J101" s="583"/>
      <c r="K101" s="583"/>
      <c r="L101" s="583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9"/>
      <c r="X101" s="570"/>
    </row>
    <row r="102" spans="1:24" s="297" customFormat="1" ht="65.25" hidden="1" customHeight="1" x14ac:dyDescent="0.5">
      <c r="A102" s="305"/>
      <c r="B102" s="295"/>
      <c r="C102" s="570">
        <v>1201</v>
      </c>
      <c r="D102" s="570">
        <v>1200</v>
      </c>
      <c r="E102" s="571"/>
      <c r="F102" s="572"/>
      <c r="G102" s="573">
        <f>E102*F102</f>
        <v>0</v>
      </c>
      <c r="H102" s="574"/>
      <c r="I102" s="583"/>
      <c r="J102" s="583"/>
      <c r="K102" s="583"/>
      <c r="L102" s="583"/>
      <c r="M102" s="574">
        <f>G102+H102+I102+J102+K102+L102</f>
        <v>0</v>
      </c>
      <c r="N102" s="574"/>
      <c r="O102" s="574"/>
      <c r="P102" s="574"/>
      <c r="Q102" s="574"/>
      <c r="R102" s="574"/>
      <c r="S102" s="574"/>
      <c r="T102" s="574">
        <f>N102+O102+P102+Q102+R102+S102</f>
        <v>0</v>
      </c>
      <c r="U102" s="574">
        <f>M102-T102</f>
        <v>0</v>
      </c>
      <c r="V102" s="574"/>
      <c r="W102" s="579">
        <f>U102-V102</f>
        <v>0</v>
      </c>
      <c r="X102" s="570"/>
    </row>
    <row r="103" spans="1:24" s="297" customFormat="1" ht="65.25" hidden="1" customHeight="1" x14ac:dyDescent="0.5">
      <c r="A103" s="306"/>
      <c r="B103" s="295"/>
      <c r="C103" s="570"/>
      <c r="D103" s="570"/>
      <c r="E103" s="571"/>
      <c r="F103" s="572"/>
      <c r="G103" s="573"/>
      <c r="H103" s="574"/>
      <c r="I103" s="583"/>
      <c r="J103" s="583"/>
      <c r="K103" s="583"/>
      <c r="L103" s="583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9"/>
      <c r="X103" s="570"/>
    </row>
    <row r="104" spans="1:24" s="297" customFormat="1" ht="65.25" hidden="1" customHeight="1" x14ac:dyDescent="0.5">
      <c r="A104" s="305"/>
      <c r="B104" s="295"/>
      <c r="C104" s="570">
        <v>1201</v>
      </c>
      <c r="D104" s="570">
        <v>1200</v>
      </c>
      <c r="E104" s="571"/>
      <c r="F104" s="572"/>
      <c r="G104" s="573">
        <f>E104*F104</f>
        <v>0</v>
      </c>
      <c r="H104" s="574"/>
      <c r="I104" s="583"/>
      <c r="J104" s="583"/>
      <c r="K104" s="583"/>
      <c r="L104" s="583"/>
      <c r="M104" s="574">
        <f>G104+H104+I104+J104+K104+L104</f>
        <v>0</v>
      </c>
      <c r="N104" s="574"/>
      <c r="O104" s="574"/>
      <c r="P104" s="574"/>
      <c r="Q104" s="574"/>
      <c r="R104" s="574"/>
      <c r="S104" s="574"/>
      <c r="T104" s="574">
        <f>N104+O104+P104+Q104+R104+S104</f>
        <v>0</v>
      </c>
      <c r="U104" s="574">
        <f>M104-T104</f>
        <v>0</v>
      </c>
      <c r="V104" s="574"/>
      <c r="W104" s="579">
        <f>U104-V104</f>
        <v>0</v>
      </c>
      <c r="X104" s="570"/>
    </row>
    <row r="105" spans="1:24" s="297" customFormat="1" ht="65.25" hidden="1" customHeight="1" x14ac:dyDescent="0.5">
      <c r="A105" s="298"/>
      <c r="B105" s="295"/>
      <c r="C105" s="570"/>
      <c r="D105" s="570"/>
      <c r="E105" s="571"/>
      <c r="F105" s="572"/>
      <c r="G105" s="573"/>
      <c r="H105" s="574"/>
      <c r="I105" s="583"/>
      <c r="J105" s="583"/>
      <c r="K105" s="583"/>
      <c r="L105" s="583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9"/>
      <c r="X105" s="570"/>
    </row>
    <row r="106" spans="1:24" s="297" customFormat="1" ht="65.25" hidden="1" customHeight="1" x14ac:dyDescent="0.5">
      <c r="A106" s="305"/>
      <c r="B106" s="295"/>
      <c r="C106" s="570">
        <v>1201</v>
      </c>
      <c r="D106" s="570">
        <v>1200</v>
      </c>
      <c r="E106" s="571"/>
      <c r="F106" s="572"/>
      <c r="G106" s="573">
        <f>E106*F106</f>
        <v>0</v>
      </c>
      <c r="H106" s="574"/>
      <c r="I106" s="583"/>
      <c r="J106" s="583"/>
      <c r="K106" s="583"/>
      <c r="L106" s="583"/>
      <c r="M106" s="574">
        <f>G106+H106+I106+J106+K106+L106</f>
        <v>0</v>
      </c>
      <c r="N106" s="574"/>
      <c r="O106" s="574"/>
      <c r="P106" s="574"/>
      <c r="Q106" s="574"/>
      <c r="R106" s="574"/>
      <c r="S106" s="574"/>
      <c r="T106" s="574">
        <f>N106+O106+P106+Q106+R106+S106</f>
        <v>0</v>
      </c>
      <c r="U106" s="574">
        <f>M106-T106</f>
        <v>0</v>
      </c>
      <c r="V106" s="574"/>
      <c r="W106" s="579">
        <f>U106-V106</f>
        <v>0</v>
      </c>
      <c r="X106" s="570"/>
    </row>
    <row r="107" spans="1:24" s="297" customFormat="1" ht="65.25" hidden="1" customHeight="1" x14ac:dyDescent="0.5">
      <c r="A107" s="306"/>
      <c r="B107" s="295"/>
      <c r="C107" s="570"/>
      <c r="D107" s="570"/>
      <c r="E107" s="571"/>
      <c r="F107" s="572"/>
      <c r="G107" s="573"/>
      <c r="H107" s="574"/>
      <c r="I107" s="583"/>
      <c r="J107" s="583"/>
      <c r="K107" s="583"/>
      <c r="L107" s="583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579"/>
      <c r="X107" s="570"/>
    </row>
    <row r="108" spans="1:24" s="297" customFormat="1" ht="65.25" hidden="1" customHeight="1" x14ac:dyDescent="0.5">
      <c r="A108" s="305"/>
      <c r="B108" s="295"/>
      <c r="C108" s="570">
        <v>1201</v>
      </c>
      <c r="D108" s="570">
        <v>1200</v>
      </c>
      <c r="E108" s="571"/>
      <c r="F108" s="572"/>
      <c r="G108" s="573">
        <f>E108*F108</f>
        <v>0</v>
      </c>
      <c r="H108" s="574"/>
      <c r="I108" s="583"/>
      <c r="J108" s="583"/>
      <c r="K108" s="583"/>
      <c r="L108" s="583"/>
      <c r="M108" s="574">
        <f>G108+H108+I108+J108+K108+L108</f>
        <v>0</v>
      </c>
      <c r="N108" s="574"/>
      <c r="O108" s="574"/>
      <c r="P108" s="574"/>
      <c r="Q108" s="574"/>
      <c r="R108" s="574"/>
      <c r="S108" s="574"/>
      <c r="T108" s="574">
        <f>N108+O108+P108+Q108+R108+S108</f>
        <v>0</v>
      </c>
      <c r="U108" s="574">
        <f>M108-T108</f>
        <v>0</v>
      </c>
      <c r="V108" s="574"/>
      <c r="W108" s="579">
        <f>U108-V108</f>
        <v>0</v>
      </c>
      <c r="X108" s="570"/>
    </row>
    <row r="109" spans="1:24" s="297" customFormat="1" ht="65.25" hidden="1" customHeight="1" x14ac:dyDescent="0.5">
      <c r="A109" s="307"/>
      <c r="B109" s="295"/>
      <c r="C109" s="570"/>
      <c r="D109" s="570"/>
      <c r="E109" s="571"/>
      <c r="F109" s="572"/>
      <c r="G109" s="573"/>
      <c r="H109" s="574"/>
      <c r="I109" s="583"/>
      <c r="J109" s="583"/>
      <c r="K109" s="583"/>
      <c r="L109" s="583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9"/>
      <c r="X109" s="570"/>
    </row>
    <row r="110" spans="1:24" s="297" customFormat="1" ht="65.25" hidden="1" customHeight="1" x14ac:dyDescent="0.5">
      <c r="A110" s="305"/>
      <c r="B110" s="295"/>
      <c r="C110" s="570">
        <v>1201</v>
      </c>
      <c r="D110" s="570">
        <v>1200</v>
      </c>
      <c r="E110" s="571"/>
      <c r="F110" s="572"/>
      <c r="G110" s="573">
        <f>E110*F110</f>
        <v>0</v>
      </c>
      <c r="H110" s="574"/>
      <c r="I110" s="583"/>
      <c r="J110" s="583"/>
      <c r="K110" s="583"/>
      <c r="L110" s="583"/>
      <c r="M110" s="574">
        <f>G110+H110+I110+J110+K110+L110</f>
        <v>0</v>
      </c>
      <c r="N110" s="574"/>
      <c r="O110" s="574"/>
      <c r="P110" s="574"/>
      <c r="Q110" s="574"/>
      <c r="R110" s="574"/>
      <c r="S110" s="574"/>
      <c r="T110" s="574">
        <f>N110+O110+P110+Q110+R110+S110</f>
        <v>0</v>
      </c>
      <c r="U110" s="574">
        <f>M110-T110</f>
        <v>0</v>
      </c>
      <c r="V110" s="574"/>
      <c r="W110" s="579">
        <f>U110-V110</f>
        <v>0</v>
      </c>
      <c r="X110" s="570"/>
    </row>
    <row r="111" spans="1:24" s="297" customFormat="1" ht="65.25" hidden="1" customHeight="1" x14ac:dyDescent="0.5">
      <c r="A111" s="306"/>
      <c r="B111" s="295"/>
      <c r="C111" s="570"/>
      <c r="D111" s="570"/>
      <c r="E111" s="571"/>
      <c r="F111" s="572"/>
      <c r="G111" s="573"/>
      <c r="H111" s="574"/>
      <c r="I111" s="583"/>
      <c r="J111" s="583"/>
      <c r="K111" s="583"/>
      <c r="L111" s="583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79"/>
      <c r="X111" s="570"/>
    </row>
    <row r="112" spans="1:24" s="297" customFormat="1" ht="65.25" hidden="1" customHeight="1" x14ac:dyDescent="0.5">
      <c r="A112" s="305"/>
      <c r="B112" s="295"/>
      <c r="C112" s="570">
        <v>1201</v>
      </c>
      <c r="D112" s="570">
        <v>1200</v>
      </c>
      <c r="E112" s="571"/>
      <c r="F112" s="572"/>
      <c r="G112" s="573">
        <f>E112*F112</f>
        <v>0</v>
      </c>
      <c r="H112" s="574"/>
      <c r="I112" s="583"/>
      <c r="J112" s="583"/>
      <c r="K112" s="583"/>
      <c r="L112" s="583"/>
      <c r="M112" s="574">
        <f>G112+H112+I112+J112+K112+L112</f>
        <v>0</v>
      </c>
      <c r="N112" s="574"/>
      <c r="O112" s="574"/>
      <c r="P112" s="574"/>
      <c r="Q112" s="574"/>
      <c r="R112" s="574"/>
      <c r="S112" s="574"/>
      <c r="T112" s="574">
        <f>N112+O112+P112+Q112+R112+S112</f>
        <v>0</v>
      </c>
      <c r="U112" s="574">
        <f>M112-T112</f>
        <v>0</v>
      </c>
      <c r="V112" s="574"/>
      <c r="W112" s="579">
        <f>U112-V112</f>
        <v>0</v>
      </c>
      <c r="X112" s="570"/>
    </row>
    <row r="113" spans="1:24" s="297" customFormat="1" ht="65.25" hidden="1" customHeight="1" x14ac:dyDescent="0.5">
      <c r="A113" s="306"/>
      <c r="B113" s="295"/>
      <c r="C113" s="570"/>
      <c r="D113" s="570"/>
      <c r="E113" s="571"/>
      <c r="F113" s="572"/>
      <c r="G113" s="573"/>
      <c r="H113" s="574"/>
      <c r="I113" s="583"/>
      <c r="J113" s="583"/>
      <c r="K113" s="583"/>
      <c r="L113" s="583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79"/>
      <c r="X113" s="570"/>
    </row>
    <row r="114" spans="1:24" s="297" customFormat="1" ht="65.25" hidden="1" customHeight="1" x14ac:dyDescent="0.5">
      <c r="A114" s="305"/>
      <c r="B114" s="295"/>
      <c r="C114" s="570">
        <v>1201</v>
      </c>
      <c r="D114" s="570">
        <v>1200</v>
      </c>
      <c r="E114" s="571"/>
      <c r="F114" s="572"/>
      <c r="G114" s="573">
        <f>E114*F114</f>
        <v>0</v>
      </c>
      <c r="H114" s="574"/>
      <c r="I114" s="583"/>
      <c r="J114" s="583"/>
      <c r="K114" s="583"/>
      <c r="L114" s="583"/>
      <c r="M114" s="574">
        <f>G114+H114+I114+J114+K114+L114</f>
        <v>0</v>
      </c>
      <c r="N114" s="574"/>
      <c r="O114" s="574"/>
      <c r="P114" s="574"/>
      <c r="Q114" s="574"/>
      <c r="R114" s="574"/>
      <c r="S114" s="574"/>
      <c r="T114" s="574">
        <f>N114+O114+P114+Q114+R114+S114</f>
        <v>0</v>
      </c>
      <c r="U114" s="574">
        <f>M114-T114</f>
        <v>0</v>
      </c>
      <c r="V114" s="574"/>
      <c r="W114" s="579">
        <f>U114-V114</f>
        <v>0</v>
      </c>
      <c r="X114" s="570"/>
    </row>
    <row r="115" spans="1:24" s="297" customFormat="1" ht="65.25" hidden="1" customHeight="1" x14ac:dyDescent="0.5">
      <c r="A115" s="306"/>
      <c r="B115" s="295"/>
      <c r="C115" s="570"/>
      <c r="D115" s="570"/>
      <c r="E115" s="571"/>
      <c r="F115" s="572"/>
      <c r="G115" s="573"/>
      <c r="H115" s="574"/>
      <c r="I115" s="583"/>
      <c r="J115" s="583"/>
      <c r="K115" s="583"/>
      <c r="L115" s="583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79"/>
      <c r="X115" s="570"/>
    </row>
    <row r="116" spans="1:24" s="297" customFormat="1" ht="65.25" hidden="1" customHeight="1" x14ac:dyDescent="0.5">
      <c r="A116" s="305"/>
      <c r="B116" s="295"/>
      <c r="C116" s="570">
        <v>1201</v>
      </c>
      <c r="D116" s="570">
        <v>1200</v>
      </c>
      <c r="E116" s="571"/>
      <c r="F116" s="572"/>
      <c r="G116" s="573">
        <f>E116*F116</f>
        <v>0</v>
      </c>
      <c r="H116" s="574"/>
      <c r="I116" s="583"/>
      <c r="J116" s="583"/>
      <c r="K116" s="583"/>
      <c r="L116" s="583"/>
      <c r="M116" s="574">
        <f>G116+H116+I116+J116+K116+L116</f>
        <v>0</v>
      </c>
      <c r="N116" s="574"/>
      <c r="O116" s="574"/>
      <c r="P116" s="574"/>
      <c r="Q116" s="574"/>
      <c r="R116" s="574"/>
      <c r="S116" s="574"/>
      <c r="T116" s="574">
        <f>N116+O116+P116+Q116+R116+S116</f>
        <v>0</v>
      </c>
      <c r="U116" s="574">
        <f>M116-T116</f>
        <v>0</v>
      </c>
      <c r="V116" s="574"/>
      <c r="W116" s="579">
        <f>U116-V116</f>
        <v>0</v>
      </c>
      <c r="X116" s="570"/>
    </row>
    <row r="117" spans="1:24" s="297" customFormat="1" ht="65.25" hidden="1" customHeight="1" x14ac:dyDescent="0.5">
      <c r="A117" s="306"/>
      <c r="B117" s="295"/>
      <c r="C117" s="570"/>
      <c r="D117" s="570"/>
      <c r="E117" s="571"/>
      <c r="F117" s="572"/>
      <c r="G117" s="573"/>
      <c r="H117" s="574"/>
      <c r="I117" s="583"/>
      <c r="J117" s="583"/>
      <c r="K117" s="583"/>
      <c r="L117" s="583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9"/>
      <c r="X117" s="570"/>
    </row>
    <row r="118" spans="1:24" s="297" customFormat="1" ht="65.25" hidden="1" customHeight="1" x14ac:dyDescent="0.5">
      <c r="A118" s="305"/>
      <c r="B118" s="295"/>
      <c r="C118" s="570">
        <v>1201</v>
      </c>
      <c r="D118" s="570">
        <v>1200</v>
      </c>
      <c r="E118" s="571"/>
      <c r="F118" s="572"/>
      <c r="G118" s="573">
        <f>E118*F118</f>
        <v>0</v>
      </c>
      <c r="H118" s="574"/>
      <c r="I118" s="583"/>
      <c r="J118" s="583"/>
      <c r="K118" s="583"/>
      <c r="L118" s="583"/>
      <c r="M118" s="574">
        <f>G118+H118+I118+J118+K118+L118</f>
        <v>0</v>
      </c>
      <c r="N118" s="574"/>
      <c r="O118" s="574"/>
      <c r="P118" s="574"/>
      <c r="Q118" s="574"/>
      <c r="R118" s="574"/>
      <c r="S118" s="574"/>
      <c r="T118" s="574">
        <f>N118+O118+P118+Q118+R118+S118</f>
        <v>0</v>
      </c>
      <c r="U118" s="574">
        <f>M118-T118</f>
        <v>0</v>
      </c>
      <c r="V118" s="574"/>
      <c r="W118" s="579">
        <f>U118-V118</f>
        <v>0</v>
      </c>
      <c r="X118" s="570"/>
    </row>
    <row r="119" spans="1:24" s="297" customFormat="1" ht="65.25" hidden="1" customHeight="1" x14ac:dyDescent="0.5">
      <c r="A119" s="298"/>
      <c r="B119" s="295"/>
      <c r="C119" s="570"/>
      <c r="D119" s="570"/>
      <c r="E119" s="571"/>
      <c r="F119" s="572"/>
      <c r="G119" s="573"/>
      <c r="H119" s="574"/>
      <c r="I119" s="583"/>
      <c r="J119" s="583"/>
      <c r="K119" s="583"/>
      <c r="L119" s="583"/>
      <c r="M119" s="574"/>
      <c r="N119" s="574"/>
      <c r="O119" s="574"/>
      <c r="P119" s="574"/>
      <c r="Q119" s="574"/>
      <c r="R119" s="574"/>
      <c r="S119" s="574"/>
      <c r="T119" s="574"/>
      <c r="U119" s="574"/>
      <c r="V119" s="574"/>
      <c r="W119" s="579"/>
      <c r="X119" s="570"/>
    </row>
    <row r="120" spans="1:24" s="297" customFormat="1" ht="65.25" hidden="1" customHeight="1" x14ac:dyDescent="0.5">
      <c r="A120" s="305"/>
      <c r="B120" s="295"/>
      <c r="C120" s="570">
        <v>1201</v>
      </c>
      <c r="D120" s="570">
        <v>1200</v>
      </c>
      <c r="E120" s="571"/>
      <c r="F120" s="572"/>
      <c r="G120" s="573">
        <f>E120*F120</f>
        <v>0</v>
      </c>
      <c r="H120" s="574"/>
      <c r="I120" s="583"/>
      <c r="J120" s="583"/>
      <c r="K120" s="583"/>
      <c r="L120" s="583"/>
      <c r="M120" s="574">
        <f>G120+H120+I120+J120+K120+L120</f>
        <v>0</v>
      </c>
      <c r="N120" s="574"/>
      <c r="O120" s="574"/>
      <c r="P120" s="574"/>
      <c r="Q120" s="574"/>
      <c r="R120" s="574"/>
      <c r="S120" s="574"/>
      <c r="T120" s="574">
        <f>N120+O120+P120+Q120+R120+S120</f>
        <v>0</v>
      </c>
      <c r="U120" s="574">
        <f>M120-T120</f>
        <v>0</v>
      </c>
      <c r="V120" s="574"/>
      <c r="W120" s="579">
        <f>U120-V120</f>
        <v>0</v>
      </c>
      <c r="X120" s="570"/>
    </row>
    <row r="121" spans="1:24" s="297" customFormat="1" ht="65.25" hidden="1" customHeight="1" x14ac:dyDescent="0.5">
      <c r="A121" s="298"/>
      <c r="B121" s="295"/>
      <c r="C121" s="570"/>
      <c r="D121" s="570"/>
      <c r="E121" s="571"/>
      <c r="F121" s="572"/>
      <c r="G121" s="573"/>
      <c r="H121" s="574"/>
      <c r="I121" s="583"/>
      <c r="J121" s="583"/>
      <c r="K121" s="583"/>
      <c r="L121" s="583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9"/>
      <c r="X121" s="570"/>
    </row>
    <row r="122" spans="1:24" s="297" customFormat="1" ht="65.25" customHeight="1" x14ac:dyDescent="0.5">
      <c r="A122" s="283" t="s">
        <v>477</v>
      </c>
      <c r="B122" s="295"/>
      <c r="C122" s="570">
        <v>1201</v>
      </c>
      <c r="D122" s="570">
        <v>1200</v>
      </c>
      <c r="E122" s="571">
        <v>171.97</v>
      </c>
      <c r="F122" s="572">
        <v>15</v>
      </c>
      <c r="G122" s="573">
        <f>E122*F122</f>
        <v>2579.5500000000002</v>
      </c>
      <c r="H122" s="574"/>
      <c r="I122" s="583">
        <v>0</v>
      </c>
      <c r="J122" s="583"/>
      <c r="K122" s="583"/>
      <c r="L122" s="583">
        <v>0</v>
      </c>
      <c r="M122" s="574">
        <f>G122+H122+I122+J122+K122+L122</f>
        <v>2579.5500000000002</v>
      </c>
      <c r="N122" s="574">
        <v>16.27</v>
      </c>
      <c r="O122" s="574"/>
      <c r="P122" s="574"/>
      <c r="Q122" s="574"/>
      <c r="R122" s="574"/>
      <c r="S122" s="574"/>
      <c r="T122" s="574">
        <f>N122+O122+P122+Q122+R122+S122</f>
        <v>16.27</v>
      </c>
      <c r="U122" s="574">
        <f>M122-T122</f>
        <v>2563.2800000000002</v>
      </c>
      <c r="V122" s="574">
        <v>51.59</v>
      </c>
      <c r="W122" s="579">
        <f>U122-V122</f>
        <v>2511.69</v>
      </c>
      <c r="X122" s="570"/>
    </row>
    <row r="123" spans="1:24" s="297" customFormat="1" ht="65.25" customHeight="1" x14ac:dyDescent="0.5">
      <c r="A123" s="296" t="s">
        <v>478</v>
      </c>
      <c r="B123" s="295"/>
      <c r="C123" s="570"/>
      <c r="D123" s="570"/>
      <c r="E123" s="571"/>
      <c r="F123" s="572"/>
      <c r="G123" s="573"/>
      <c r="H123" s="574"/>
      <c r="I123" s="583"/>
      <c r="J123" s="583"/>
      <c r="K123" s="583"/>
      <c r="L123" s="583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79"/>
      <c r="X123" s="570"/>
    </row>
    <row r="124" spans="1:24" s="297" customFormat="1" ht="65.25" hidden="1" customHeight="1" x14ac:dyDescent="0.5">
      <c r="A124" s="123" t="s">
        <v>479</v>
      </c>
      <c r="B124" s="295"/>
      <c r="C124" s="570">
        <v>1201</v>
      </c>
      <c r="D124" s="570">
        <v>1200</v>
      </c>
      <c r="E124" s="571"/>
      <c r="F124" s="572"/>
      <c r="G124" s="573">
        <f>E124*F124</f>
        <v>0</v>
      </c>
      <c r="H124" s="574"/>
      <c r="I124" s="583"/>
      <c r="J124" s="583"/>
      <c r="K124" s="583"/>
      <c r="L124" s="583"/>
      <c r="M124" s="574">
        <f>G124+H124+I124+J124+K124+L124</f>
        <v>0</v>
      </c>
      <c r="N124" s="574"/>
      <c r="O124" s="574"/>
      <c r="P124" s="574"/>
      <c r="Q124" s="574"/>
      <c r="R124" s="574"/>
      <c r="S124" s="574"/>
      <c r="T124" s="574">
        <f>N124+O124+P124+Q124+R124+S124</f>
        <v>0</v>
      </c>
      <c r="U124" s="574">
        <f>M124-T124</f>
        <v>0</v>
      </c>
      <c r="V124" s="574"/>
      <c r="W124" s="579">
        <f>U124-V124</f>
        <v>0</v>
      </c>
      <c r="X124" s="570"/>
    </row>
    <row r="125" spans="1:24" s="297" customFormat="1" ht="65.25" hidden="1" customHeight="1" x14ac:dyDescent="0.5">
      <c r="A125" s="282"/>
      <c r="B125" s="295"/>
      <c r="C125" s="570"/>
      <c r="D125" s="570"/>
      <c r="E125" s="571"/>
      <c r="F125" s="572"/>
      <c r="G125" s="573"/>
      <c r="H125" s="574"/>
      <c r="I125" s="583"/>
      <c r="J125" s="583"/>
      <c r="K125" s="583"/>
      <c r="L125" s="583"/>
      <c r="M125" s="574"/>
      <c r="N125" s="574"/>
      <c r="O125" s="574"/>
      <c r="P125" s="574"/>
      <c r="Q125" s="574"/>
      <c r="R125" s="574"/>
      <c r="S125" s="574"/>
      <c r="T125" s="574"/>
      <c r="U125" s="574"/>
      <c r="V125" s="574"/>
      <c r="W125" s="579"/>
      <c r="X125" s="570"/>
    </row>
    <row r="126" spans="1:24" s="297" customFormat="1" ht="65.25" hidden="1" customHeight="1" x14ac:dyDescent="0.5">
      <c r="A126" s="281" t="s">
        <v>480</v>
      </c>
      <c r="B126" s="295"/>
      <c r="C126" s="570">
        <v>1201</v>
      </c>
      <c r="D126" s="570">
        <v>1200</v>
      </c>
      <c r="E126" s="571"/>
      <c r="F126" s="572"/>
      <c r="G126" s="573">
        <f>E126*F126</f>
        <v>0</v>
      </c>
      <c r="H126" s="574"/>
      <c r="I126" s="583"/>
      <c r="J126" s="583"/>
      <c r="K126" s="583"/>
      <c r="L126" s="583"/>
      <c r="M126" s="574">
        <f>G126+H126+I126+J126+K126+L126</f>
        <v>0</v>
      </c>
      <c r="N126" s="574"/>
      <c r="O126" s="574"/>
      <c r="P126" s="574"/>
      <c r="Q126" s="574"/>
      <c r="R126" s="574"/>
      <c r="S126" s="574"/>
      <c r="T126" s="574">
        <f>N126+O126+P126+Q126+R126+S126</f>
        <v>0</v>
      </c>
      <c r="U126" s="574">
        <f>M126-T126</f>
        <v>0</v>
      </c>
      <c r="V126" s="574"/>
      <c r="W126" s="579">
        <f>U126-V126</f>
        <v>0</v>
      </c>
      <c r="X126" s="570"/>
    </row>
    <row r="127" spans="1:24" s="297" customFormat="1" ht="65.25" hidden="1" customHeight="1" x14ac:dyDescent="0.5">
      <c r="A127" s="296"/>
      <c r="B127" s="295"/>
      <c r="C127" s="570"/>
      <c r="D127" s="570"/>
      <c r="E127" s="571"/>
      <c r="F127" s="572"/>
      <c r="G127" s="573"/>
      <c r="H127" s="574"/>
      <c r="I127" s="583"/>
      <c r="J127" s="583"/>
      <c r="K127" s="583"/>
      <c r="L127" s="583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9"/>
      <c r="X127" s="570"/>
    </row>
    <row r="128" spans="1:24" s="297" customFormat="1" ht="65.25" hidden="1" customHeight="1" x14ac:dyDescent="0.5">
      <c r="A128" s="281"/>
      <c r="B128" s="295"/>
      <c r="C128" s="570">
        <v>1201</v>
      </c>
      <c r="D128" s="570">
        <v>1200</v>
      </c>
      <c r="E128" s="571"/>
      <c r="F128" s="572"/>
      <c r="G128" s="573">
        <f>E128*F128</f>
        <v>0</v>
      </c>
      <c r="H128" s="574"/>
      <c r="I128" s="583"/>
      <c r="J128" s="583"/>
      <c r="K128" s="583"/>
      <c r="L128" s="583"/>
      <c r="M128" s="574">
        <f>G128+H128+I128+J128+K128+L128</f>
        <v>0</v>
      </c>
      <c r="N128" s="574"/>
      <c r="O128" s="574"/>
      <c r="P128" s="574"/>
      <c r="Q128" s="574"/>
      <c r="R128" s="574"/>
      <c r="S128" s="574"/>
      <c r="T128" s="574">
        <f>N128+O128+P128+Q128+R128+S128</f>
        <v>0</v>
      </c>
      <c r="U128" s="574">
        <f>M128-T128</f>
        <v>0</v>
      </c>
      <c r="V128" s="574"/>
      <c r="W128" s="579">
        <f>U128-V128</f>
        <v>0</v>
      </c>
      <c r="X128" s="570"/>
    </row>
    <row r="129" spans="1:24" s="297" customFormat="1" ht="65.25" hidden="1" customHeight="1" x14ac:dyDescent="0.5">
      <c r="A129" s="298"/>
      <c r="B129" s="295"/>
      <c r="C129" s="570"/>
      <c r="D129" s="570"/>
      <c r="E129" s="571"/>
      <c r="F129" s="572"/>
      <c r="G129" s="573"/>
      <c r="H129" s="574"/>
      <c r="I129" s="583"/>
      <c r="J129" s="583"/>
      <c r="K129" s="583"/>
      <c r="L129" s="583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9"/>
      <c r="X129" s="570"/>
    </row>
    <row r="130" spans="1:24" s="297" customFormat="1" ht="65.25" hidden="1" customHeight="1" x14ac:dyDescent="0.5">
      <c r="A130" s="282"/>
      <c r="B130" s="295"/>
      <c r="C130" s="274"/>
      <c r="D130" s="274"/>
      <c r="E130" s="275"/>
      <c r="F130" s="299"/>
      <c r="G130" s="277"/>
      <c r="H130" s="300"/>
      <c r="I130" s="301"/>
      <c r="J130" s="301"/>
      <c r="K130" s="301"/>
      <c r="L130" s="301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2"/>
      <c r="X130" s="274"/>
    </row>
    <row r="131" spans="1:24" s="297" customFormat="1" ht="65.25" customHeight="1" x14ac:dyDescent="0.5">
      <c r="A131" s="281" t="s">
        <v>477</v>
      </c>
      <c r="B131" s="295"/>
      <c r="C131" s="570">
        <v>1201</v>
      </c>
      <c r="D131" s="570">
        <v>1200</v>
      </c>
      <c r="E131" s="571">
        <v>171.97</v>
      </c>
      <c r="F131" s="572">
        <v>15</v>
      </c>
      <c r="G131" s="573">
        <f>E131*F131</f>
        <v>2579.5500000000002</v>
      </c>
      <c r="H131" s="574"/>
      <c r="I131" s="583">
        <v>0</v>
      </c>
      <c r="J131" s="583"/>
      <c r="K131" s="583"/>
      <c r="L131" s="583">
        <v>0</v>
      </c>
      <c r="M131" s="574">
        <f>G131+H131+I131+J131+K131+L131</f>
        <v>2579.5500000000002</v>
      </c>
      <c r="N131" s="574">
        <v>16.27</v>
      </c>
      <c r="O131" s="574">
        <f>G131*1.1875%</f>
        <v>30.632156250000001</v>
      </c>
      <c r="P131" s="574"/>
      <c r="Q131" s="574"/>
      <c r="R131" s="574"/>
      <c r="S131" s="574"/>
      <c r="T131" s="574">
        <f>N131+O131+P131+Q131+R131+S131</f>
        <v>46.902156250000004</v>
      </c>
      <c r="U131" s="574">
        <f>M131-T131</f>
        <v>2532.64784375</v>
      </c>
      <c r="V131" s="574">
        <v>51.59</v>
      </c>
      <c r="W131" s="579">
        <f>U131-V131</f>
        <v>2481.0578437499998</v>
      </c>
      <c r="X131" s="570"/>
    </row>
    <row r="132" spans="1:24" s="297" customFormat="1" ht="65.25" customHeight="1" x14ac:dyDescent="0.5">
      <c r="A132" s="282" t="s">
        <v>481</v>
      </c>
      <c r="B132" s="295"/>
      <c r="C132" s="570"/>
      <c r="D132" s="570"/>
      <c r="E132" s="571"/>
      <c r="F132" s="572"/>
      <c r="G132" s="573"/>
      <c r="H132" s="574"/>
      <c r="I132" s="583"/>
      <c r="J132" s="583"/>
      <c r="K132" s="583"/>
      <c r="L132" s="583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9"/>
      <c r="X132" s="570"/>
    </row>
    <row r="133" spans="1:24" s="297" customFormat="1" ht="65.25" hidden="1" customHeight="1" x14ac:dyDescent="0.5">
      <c r="A133" s="268"/>
      <c r="B133" s="295"/>
      <c r="C133" s="570">
        <v>1201</v>
      </c>
      <c r="D133" s="570">
        <v>1200</v>
      </c>
      <c r="E133" s="571"/>
      <c r="F133" s="572"/>
      <c r="G133" s="573">
        <f>E133*F133</f>
        <v>0</v>
      </c>
      <c r="H133" s="574"/>
      <c r="I133" s="583"/>
      <c r="J133" s="583"/>
      <c r="K133" s="583"/>
      <c r="L133" s="583"/>
      <c r="M133" s="574">
        <f>G133+H133+I133+J133+K133+L133</f>
        <v>0</v>
      </c>
      <c r="N133" s="574"/>
      <c r="O133" s="574"/>
      <c r="P133" s="574"/>
      <c r="Q133" s="574"/>
      <c r="R133" s="574"/>
      <c r="S133" s="574"/>
      <c r="T133" s="574">
        <f>N133+O133+P133+Q133+R133+S133</f>
        <v>0</v>
      </c>
      <c r="U133" s="574">
        <f>M133-T133</f>
        <v>0</v>
      </c>
      <c r="V133" s="574">
        <v>0</v>
      </c>
      <c r="W133" s="579">
        <f>U133-V133</f>
        <v>0</v>
      </c>
      <c r="X133" s="570"/>
    </row>
    <row r="134" spans="1:24" s="297" customFormat="1" ht="65.25" hidden="1" customHeight="1" x14ac:dyDescent="0.5">
      <c r="A134" s="298"/>
      <c r="B134" s="295"/>
      <c r="C134" s="570"/>
      <c r="D134" s="570"/>
      <c r="E134" s="571"/>
      <c r="F134" s="572"/>
      <c r="G134" s="573"/>
      <c r="H134" s="574"/>
      <c r="I134" s="583"/>
      <c r="J134" s="583"/>
      <c r="K134" s="583"/>
      <c r="L134" s="583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9"/>
      <c r="X134" s="570"/>
    </row>
    <row r="135" spans="1:24" s="297" customFormat="1" ht="65.25" hidden="1" customHeight="1" x14ac:dyDescent="0.5">
      <c r="A135" s="282"/>
      <c r="B135" s="295"/>
      <c r="C135" s="274"/>
      <c r="D135" s="274"/>
      <c r="E135" s="275"/>
      <c r="F135" s="299"/>
      <c r="G135" s="277"/>
      <c r="H135" s="300"/>
      <c r="I135" s="301"/>
      <c r="J135" s="301"/>
      <c r="K135" s="301"/>
      <c r="L135" s="301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2"/>
      <c r="X135" s="274"/>
    </row>
    <row r="136" spans="1:24" s="297" customFormat="1" ht="65.25" customHeight="1" x14ac:dyDescent="0.5">
      <c r="A136" s="283" t="s">
        <v>482</v>
      </c>
      <c r="B136" s="295"/>
      <c r="C136" s="570">
        <v>1201</v>
      </c>
      <c r="D136" s="570">
        <v>1200</v>
      </c>
      <c r="E136" s="571">
        <v>194.14</v>
      </c>
      <c r="F136" s="572">
        <v>15</v>
      </c>
      <c r="G136" s="573">
        <f>E136*F136</f>
        <v>2912.1</v>
      </c>
      <c r="H136" s="574"/>
      <c r="I136" s="583">
        <v>0</v>
      </c>
      <c r="J136" s="583"/>
      <c r="K136" s="583"/>
      <c r="L136" s="583">
        <v>0</v>
      </c>
      <c r="M136" s="574">
        <f>G136+H136+I136+J136+K136+L136</f>
        <v>2912.1</v>
      </c>
      <c r="N136" s="574">
        <v>67.37</v>
      </c>
      <c r="O136" s="574"/>
      <c r="P136" s="574"/>
      <c r="Q136" s="574"/>
      <c r="R136" s="574"/>
      <c r="S136" s="574"/>
      <c r="T136" s="574">
        <f>N136+O136+P136+Q136+R136+S136</f>
        <v>67.37</v>
      </c>
      <c r="U136" s="574">
        <f>M136-T136</f>
        <v>2844.73</v>
      </c>
      <c r="V136" s="574">
        <v>58.24</v>
      </c>
      <c r="W136" s="579">
        <f>U136-V136</f>
        <v>2786.4900000000002</v>
      </c>
      <c r="X136" s="570"/>
    </row>
    <row r="137" spans="1:24" s="297" customFormat="1" ht="65.25" customHeight="1" x14ac:dyDescent="0.5">
      <c r="A137" s="282" t="s">
        <v>483</v>
      </c>
      <c r="B137" s="295"/>
      <c r="C137" s="570"/>
      <c r="D137" s="570"/>
      <c r="E137" s="571"/>
      <c r="F137" s="572"/>
      <c r="G137" s="573"/>
      <c r="H137" s="574"/>
      <c r="I137" s="583"/>
      <c r="J137" s="583"/>
      <c r="K137" s="583"/>
      <c r="L137" s="583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9"/>
      <c r="X137" s="570"/>
    </row>
    <row r="138" spans="1:24" s="297" customFormat="1" ht="65.25" hidden="1" customHeight="1" x14ac:dyDescent="0.5">
      <c r="A138" s="282"/>
      <c r="B138" s="295"/>
      <c r="C138" s="274"/>
      <c r="D138" s="274"/>
      <c r="E138" s="275"/>
      <c r="F138" s="299"/>
      <c r="G138" s="277"/>
      <c r="H138" s="300"/>
      <c r="I138" s="301"/>
      <c r="J138" s="301"/>
      <c r="K138" s="301"/>
      <c r="L138" s="301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2"/>
      <c r="X138" s="274"/>
    </row>
    <row r="139" spans="1:24" s="297" customFormat="1" ht="65.25" customHeight="1" x14ac:dyDescent="0.5">
      <c r="A139" s="283" t="s">
        <v>484</v>
      </c>
      <c r="B139" s="295"/>
      <c r="C139" s="570">
        <v>1201</v>
      </c>
      <c r="D139" s="570">
        <v>1200</v>
      </c>
      <c r="E139" s="571">
        <v>190.8</v>
      </c>
      <c r="F139" s="572">
        <v>15</v>
      </c>
      <c r="G139" s="573">
        <f>E139*F139</f>
        <v>2862</v>
      </c>
      <c r="H139" s="574"/>
      <c r="I139" s="583">
        <v>0</v>
      </c>
      <c r="J139" s="583"/>
      <c r="K139" s="583"/>
      <c r="L139" s="583">
        <v>0</v>
      </c>
      <c r="M139" s="574">
        <f>G139+H139+I139+J139+K139+L139</f>
        <v>2862</v>
      </c>
      <c r="N139" s="574">
        <v>61.92</v>
      </c>
      <c r="O139" s="574">
        <v>0</v>
      </c>
      <c r="P139" s="574">
        <v>0</v>
      </c>
      <c r="Q139" s="574"/>
      <c r="R139" s="574"/>
      <c r="S139" s="574"/>
      <c r="T139" s="574">
        <f>N139+O139+P139+Q139+R139+S139</f>
        <v>61.92</v>
      </c>
      <c r="U139" s="574">
        <f>M139-T139</f>
        <v>2800.08</v>
      </c>
      <c r="V139" s="574">
        <v>0</v>
      </c>
      <c r="W139" s="579">
        <f>U139-V139</f>
        <v>2800.08</v>
      </c>
      <c r="X139" s="570"/>
    </row>
    <row r="140" spans="1:24" s="297" customFormat="1" ht="65.25" customHeight="1" x14ac:dyDescent="0.5">
      <c r="A140" s="282" t="s">
        <v>485</v>
      </c>
      <c r="B140" s="295"/>
      <c r="C140" s="570"/>
      <c r="D140" s="570"/>
      <c r="E140" s="571"/>
      <c r="F140" s="572"/>
      <c r="G140" s="573"/>
      <c r="H140" s="574"/>
      <c r="I140" s="583"/>
      <c r="J140" s="583"/>
      <c r="K140" s="583"/>
      <c r="L140" s="583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9"/>
      <c r="X140" s="570"/>
    </row>
    <row r="141" spans="1:24" s="297" customFormat="1" ht="65.25" customHeight="1" x14ac:dyDescent="0.5">
      <c r="A141" s="283" t="s">
        <v>486</v>
      </c>
      <c r="B141" s="295"/>
      <c r="C141" s="570">
        <v>1201</v>
      </c>
      <c r="D141" s="570">
        <v>1200</v>
      </c>
      <c r="E141" s="571">
        <v>198.33332999999999</v>
      </c>
      <c r="F141" s="572">
        <v>15</v>
      </c>
      <c r="G141" s="573">
        <f>E141*F141</f>
        <v>2974.9999499999999</v>
      </c>
      <c r="H141" s="574"/>
      <c r="I141" s="583">
        <v>0</v>
      </c>
      <c r="J141" s="583"/>
      <c r="K141" s="583"/>
      <c r="L141" s="583">
        <v>0</v>
      </c>
      <c r="M141" s="574">
        <f>G141+H141+I141+J141+K141+L141</f>
        <v>2974.9999499999999</v>
      </c>
      <c r="N141" s="574">
        <v>74.22</v>
      </c>
      <c r="O141" s="574"/>
      <c r="P141" s="574">
        <v>0</v>
      </c>
      <c r="Q141" s="574"/>
      <c r="R141" s="574"/>
      <c r="S141" s="574"/>
      <c r="T141" s="574">
        <f>N141+O141+P141+Q141+R141+S141</f>
        <v>74.22</v>
      </c>
      <c r="U141" s="574">
        <f>M141-T141</f>
        <v>2900.7799500000001</v>
      </c>
      <c r="V141" s="574">
        <v>0</v>
      </c>
      <c r="W141" s="579">
        <f>U141-V141</f>
        <v>2900.7799500000001</v>
      </c>
      <c r="X141" s="570"/>
    </row>
    <row r="142" spans="1:24" s="297" customFormat="1" ht="65.25" customHeight="1" x14ac:dyDescent="0.5">
      <c r="A142" s="282" t="s">
        <v>487</v>
      </c>
      <c r="B142" s="295"/>
      <c r="C142" s="570"/>
      <c r="D142" s="570"/>
      <c r="E142" s="571"/>
      <c r="F142" s="572"/>
      <c r="G142" s="573"/>
      <c r="H142" s="574"/>
      <c r="I142" s="583"/>
      <c r="J142" s="583"/>
      <c r="K142" s="583"/>
      <c r="L142" s="583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9"/>
      <c r="X142" s="570"/>
    </row>
    <row r="143" spans="1:24" s="297" customFormat="1" ht="65.25" hidden="1" customHeight="1" x14ac:dyDescent="0.5">
      <c r="A143" s="282"/>
      <c r="B143" s="295"/>
      <c r="C143" s="274"/>
      <c r="D143" s="274"/>
      <c r="E143" s="275"/>
      <c r="F143" s="299"/>
      <c r="G143" s="277"/>
      <c r="H143" s="300"/>
      <c r="I143" s="301"/>
      <c r="J143" s="301"/>
      <c r="K143" s="301"/>
      <c r="L143" s="301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2"/>
      <c r="X143" s="274"/>
    </row>
    <row r="144" spans="1:24" s="297" customFormat="1" ht="65.25" hidden="1" customHeight="1" x14ac:dyDescent="0.5">
      <c r="A144" s="283"/>
      <c r="B144" s="295"/>
      <c r="C144" s="570">
        <v>1201</v>
      </c>
      <c r="D144" s="570">
        <v>1200</v>
      </c>
      <c r="E144" s="571"/>
      <c r="F144" s="572"/>
      <c r="G144" s="573">
        <f>E144*F144</f>
        <v>0</v>
      </c>
      <c r="H144" s="574"/>
      <c r="I144" s="583"/>
      <c r="J144" s="583"/>
      <c r="K144" s="583"/>
      <c r="L144" s="583"/>
      <c r="M144" s="574">
        <f>G144+H144+I144+J144+K144+L144</f>
        <v>0</v>
      </c>
      <c r="N144" s="574"/>
      <c r="O144" s="574"/>
      <c r="P144" s="574"/>
      <c r="Q144" s="574"/>
      <c r="R144" s="574"/>
      <c r="S144" s="574"/>
      <c r="T144" s="574">
        <f>N144+O144+P144+Q144+R144+S144</f>
        <v>0</v>
      </c>
      <c r="U144" s="574">
        <f>M144-T144</f>
        <v>0</v>
      </c>
      <c r="V144" s="574"/>
      <c r="W144" s="579">
        <f>U144-V144</f>
        <v>0</v>
      </c>
      <c r="X144" s="570"/>
    </row>
    <row r="145" spans="1:24" s="297" customFormat="1" ht="65.25" hidden="1" customHeight="1" x14ac:dyDescent="0.5">
      <c r="A145" s="298"/>
      <c r="B145" s="295"/>
      <c r="C145" s="570"/>
      <c r="D145" s="570"/>
      <c r="E145" s="571"/>
      <c r="F145" s="572"/>
      <c r="G145" s="573"/>
      <c r="H145" s="574"/>
      <c r="I145" s="583"/>
      <c r="J145" s="583"/>
      <c r="K145" s="583"/>
      <c r="L145" s="583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9"/>
      <c r="X145" s="570"/>
    </row>
    <row r="146" spans="1:24" s="297" customFormat="1" ht="65.25" hidden="1" customHeight="1" x14ac:dyDescent="0.5">
      <c r="A146" s="282"/>
      <c r="B146" s="295"/>
      <c r="C146" s="274"/>
      <c r="D146" s="274"/>
      <c r="E146" s="275"/>
      <c r="F146" s="299"/>
      <c r="G146" s="277"/>
      <c r="H146" s="300"/>
      <c r="I146" s="301"/>
      <c r="J146" s="301"/>
      <c r="K146" s="301"/>
      <c r="L146" s="301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2"/>
      <c r="X146" s="274"/>
    </row>
    <row r="147" spans="1:24" s="297" customFormat="1" ht="65.25" customHeight="1" x14ac:dyDescent="0.5">
      <c r="A147" s="283" t="s">
        <v>488</v>
      </c>
      <c r="B147" s="295"/>
      <c r="C147" s="570">
        <v>1201</v>
      </c>
      <c r="D147" s="570">
        <v>1200</v>
      </c>
      <c r="E147" s="571">
        <v>140.61000000000001</v>
      </c>
      <c r="F147" s="572">
        <v>15</v>
      </c>
      <c r="G147" s="573">
        <f>E147*F147</f>
        <v>2109.15</v>
      </c>
      <c r="H147" s="574"/>
      <c r="I147" s="583">
        <v>0</v>
      </c>
      <c r="J147" s="583"/>
      <c r="K147" s="583"/>
      <c r="L147" s="583">
        <v>63.32</v>
      </c>
      <c r="M147" s="574">
        <f>G147+H147+I147+J147+K147+L147</f>
        <v>2172.4700000000003</v>
      </c>
      <c r="N147" s="574">
        <v>0</v>
      </c>
      <c r="O147" s="574"/>
      <c r="P147" s="574"/>
      <c r="Q147" s="574"/>
      <c r="R147" s="574"/>
      <c r="S147" s="574"/>
      <c r="T147" s="574">
        <f>N147+O147+P147+Q147+R147+S147</f>
        <v>0</v>
      </c>
      <c r="U147" s="574">
        <f>M147-T147</f>
        <v>2172.4700000000003</v>
      </c>
      <c r="V147" s="574"/>
      <c r="W147" s="579">
        <f>U147-V147</f>
        <v>2172.4700000000003</v>
      </c>
      <c r="X147" s="570"/>
    </row>
    <row r="148" spans="1:24" s="297" customFormat="1" ht="65.25" customHeight="1" x14ac:dyDescent="0.5">
      <c r="A148" s="282" t="s">
        <v>489</v>
      </c>
      <c r="B148" s="295"/>
      <c r="C148" s="570"/>
      <c r="D148" s="570"/>
      <c r="E148" s="571"/>
      <c r="F148" s="572"/>
      <c r="G148" s="573"/>
      <c r="H148" s="574"/>
      <c r="I148" s="583"/>
      <c r="J148" s="583"/>
      <c r="K148" s="583"/>
      <c r="L148" s="583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9"/>
      <c r="X148" s="570"/>
    </row>
    <row r="149" spans="1:24" s="297" customFormat="1" ht="65.25" hidden="1" customHeight="1" x14ac:dyDescent="0.5">
      <c r="A149" s="268"/>
      <c r="B149" s="295"/>
      <c r="C149" s="570">
        <v>1201</v>
      </c>
      <c r="D149" s="570">
        <v>1200</v>
      </c>
      <c r="E149" s="571"/>
      <c r="F149" s="572"/>
      <c r="G149" s="573">
        <f>E149*F149</f>
        <v>0</v>
      </c>
      <c r="H149" s="574"/>
      <c r="I149" s="583"/>
      <c r="J149" s="583"/>
      <c r="K149" s="583"/>
      <c r="L149" s="583"/>
      <c r="M149" s="574">
        <f>G149+H149+I149+J149+K149+L149</f>
        <v>0</v>
      </c>
      <c r="N149" s="574"/>
      <c r="O149" s="574"/>
      <c r="P149" s="574"/>
      <c r="Q149" s="574"/>
      <c r="R149" s="574"/>
      <c r="S149" s="574"/>
      <c r="T149" s="574">
        <f>N149+O149+P149+Q149+R149+S149</f>
        <v>0</v>
      </c>
      <c r="U149" s="574">
        <f>M149-T149</f>
        <v>0</v>
      </c>
      <c r="V149" s="574"/>
      <c r="W149" s="579">
        <f>U149-V149</f>
        <v>0</v>
      </c>
      <c r="X149" s="570"/>
    </row>
    <row r="150" spans="1:24" s="297" customFormat="1" ht="65.25" hidden="1" customHeight="1" x14ac:dyDescent="0.5">
      <c r="A150" s="298"/>
      <c r="B150" s="295"/>
      <c r="C150" s="570"/>
      <c r="D150" s="570"/>
      <c r="E150" s="571"/>
      <c r="F150" s="572"/>
      <c r="G150" s="573"/>
      <c r="H150" s="574"/>
      <c r="I150" s="583"/>
      <c r="J150" s="583"/>
      <c r="K150" s="583"/>
      <c r="L150" s="583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9"/>
      <c r="X150" s="570"/>
    </row>
    <row r="151" spans="1:24" s="297" customFormat="1" ht="65.25" hidden="1" customHeight="1" x14ac:dyDescent="0.5">
      <c r="A151" s="270"/>
      <c r="B151" s="295"/>
      <c r="C151" s="570">
        <v>1201</v>
      </c>
      <c r="D151" s="570">
        <v>1200</v>
      </c>
      <c r="E151" s="571"/>
      <c r="F151" s="572"/>
      <c r="G151" s="573">
        <f>E151*F151</f>
        <v>0</v>
      </c>
      <c r="H151" s="574"/>
      <c r="I151" s="583"/>
      <c r="J151" s="583"/>
      <c r="K151" s="583"/>
      <c r="L151" s="583"/>
      <c r="M151" s="574">
        <f>G151+H151+I151+J151+K151+L151</f>
        <v>0</v>
      </c>
      <c r="N151" s="574"/>
      <c r="O151" s="574"/>
      <c r="P151" s="574"/>
      <c r="Q151" s="574"/>
      <c r="R151" s="574"/>
      <c r="S151" s="574"/>
      <c r="T151" s="574">
        <f>N151+O151+P151+Q151+R151+S151</f>
        <v>0</v>
      </c>
      <c r="U151" s="574">
        <f>M151-T151</f>
        <v>0</v>
      </c>
      <c r="V151" s="574"/>
      <c r="W151" s="579">
        <f>U151-V151</f>
        <v>0</v>
      </c>
      <c r="X151" s="570"/>
    </row>
    <row r="152" spans="1:24" s="297" customFormat="1" ht="65.25" hidden="1" customHeight="1" x14ac:dyDescent="0.5">
      <c r="A152" s="298"/>
      <c r="B152" s="295"/>
      <c r="C152" s="570"/>
      <c r="D152" s="570"/>
      <c r="E152" s="571"/>
      <c r="F152" s="572"/>
      <c r="G152" s="573"/>
      <c r="H152" s="574"/>
      <c r="I152" s="583"/>
      <c r="J152" s="583"/>
      <c r="K152" s="583"/>
      <c r="L152" s="583"/>
      <c r="M152" s="574"/>
      <c r="N152" s="574"/>
      <c r="O152" s="574"/>
      <c r="P152" s="574"/>
      <c r="Q152" s="574"/>
      <c r="R152" s="574"/>
      <c r="S152" s="574"/>
      <c r="T152" s="574"/>
      <c r="U152" s="574"/>
      <c r="V152" s="574"/>
      <c r="W152" s="579"/>
      <c r="X152" s="570"/>
    </row>
    <row r="153" spans="1:24" s="297" customFormat="1" ht="65.25" customHeight="1" x14ac:dyDescent="0.5">
      <c r="A153" s="283" t="s">
        <v>490</v>
      </c>
      <c r="B153" s="295"/>
      <c r="C153" s="570">
        <v>1201</v>
      </c>
      <c r="D153" s="570">
        <v>1200</v>
      </c>
      <c r="E153" s="571">
        <v>233.63</v>
      </c>
      <c r="F153" s="572">
        <v>15</v>
      </c>
      <c r="G153" s="573">
        <f>E153*F153</f>
        <v>3504.45</v>
      </c>
      <c r="H153" s="574"/>
      <c r="I153" s="583">
        <v>0</v>
      </c>
      <c r="J153" s="583"/>
      <c r="K153" s="583"/>
      <c r="L153" s="583">
        <v>0</v>
      </c>
      <c r="M153" s="574">
        <f>G153+H153+I153+J153+K153+L153</f>
        <v>3504.45</v>
      </c>
      <c r="N153" s="574">
        <v>152.1</v>
      </c>
      <c r="O153" s="574"/>
      <c r="P153" s="574"/>
      <c r="Q153" s="574"/>
      <c r="R153" s="574"/>
      <c r="S153" s="574"/>
      <c r="T153" s="574">
        <f>N153+O153+P153+Q153+R153+S153</f>
        <v>152.1</v>
      </c>
      <c r="U153" s="574">
        <f>M153-T153</f>
        <v>3352.35</v>
      </c>
      <c r="V153" s="574"/>
      <c r="W153" s="579">
        <f>U153-V153</f>
        <v>3352.35</v>
      </c>
      <c r="X153" s="587"/>
    </row>
    <row r="154" spans="1:24" s="297" customFormat="1" ht="65.25" customHeight="1" x14ac:dyDescent="0.5">
      <c r="A154" s="282" t="s">
        <v>491</v>
      </c>
      <c r="B154" s="295"/>
      <c r="C154" s="570"/>
      <c r="D154" s="570"/>
      <c r="E154" s="571"/>
      <c r="F154" s="572"/>
      <c r="G154" s="573"/>
      <c r="H154" s="574"/>
      <c r="I154" s="583"/>
      <c r="J154" s="583"/>
      <c r="K154" s="583"/>
      <c r="L154" s="583"/>
      <c r="M154" s="574"/>
      <c r="N154" s="574"/>
      <c r="O154" s="574"/>
      <c r="P154" s="574"/>
      <c r="Q154" s="574"/>
      <c r="R154" s="574"/>
      <c r="S154" s="574"/>
      <c r="T154" s="574"/>
      <c r="U154" s="574"/>
      <c r="V154" s="574"/>
      <c r="W154" s="579"/>
      <c r="X154" s="587"/>
    </row>
    <row r="155" spans="1:24" s="297" customFormat="1" ht="65.25" hidden="1" customHeight="1" x14ac:dyDescent="0.5">
      <c r="A155" s="282"/>
      <c r="B155" s="295"/>
      <c r="C155" s="274"/>
      <c r="D155" s="274"/>
      <c r="E155" s="275"/>
      <c r="F155" s="299"/>
      <c r="G155" s="277"/>
      <c r="H155" s="300"/>
      <c r="I155" s="301"/>
      <c r="J155" s="301"/>
      <c r="K155" s="301"/>
      <c r="L155" s="301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2"/>
      <c r="X155" s="308"/>
    </row>
    <row r="156" spans="1:24" s="297" customFormat="1" ht="65.25" customHeight="1" x14ac:dyDescent="0.5">
      <c r="A156" s="283" t="s">
        <v>492</v>
      </c>
      <c r="B156" s="295"/>
      <c r="C156" s="570">
        <v>1201</v>
      </c>
      <c r="D156" s="570">
        <v>1200</v>
      </c>
      <c r="E156" s="571">
        <v>406.75</v>
      </c>
      <c r="F156" s="572">
        <v>15</v>
      </c>
      <c r="G156" s="573">
        <f>E156*F156</f>
        <v>6101.25</v>
      </c>
      <c r="H156" s="574"/>
      <c r="I156" s="583">
        <v>0</v>
      </c>
      <c r="J156" s="583"/>
      <c r="K156" s="583"/>
      <c r="L156" s="583">
        <v>0</v>
      </c>
      <c r="M156" s="574">
        <f>G156+H156+I156+J156+K156+L156</f>
        <v>6101.25</v>
      </c>
      <c r="N156" s="574">
        <v>756.04</v>
      </c>
      <c r="O156" s="574"/>
      <c r="P156" s="574"/>
      <c r="Q156" s="574"/>
      <c r="R156" s="574"/>
      <c r="S156" s="574"/>
      <c r="T156" s="574">
        <f>N156+O156+P156+Q156+R156+S156</f>
        <v>756.04</v>
      </c>
      <c r="U156" s="574">
        <f>M156-T156</f>
        <v>5345.21</v>
      </c>
      <c r="V156" s="574">
        <v>244.05</v>
      </c>
      <c r="W156" s="579">
        <f>U156-V156</f>
        <v>5101.16</v>
      </c>
      <c r="X156" s="587"/>
    </row>
    <row r="157" spans="1:24" s="297" customFormat="1" ht="65.25" customHeight="1" x14ac:dyDescent="0.5">
      <c r="A157" s="282" t="s">
        <v>493</v>
      </c>
      <c r="B157" s="295"/>
      <c r="C157" s="570"/>
      <c r="D157" s="570"/>
      <c r="E157" s="571"/>
      <c r="F157" s="572"/>
      <c r="G157" s="573"/>
      <c r="H157" s="574"/>
      <c r="I157" s="583"/>
      <c r="J157" s="583"/>
      <c r="K157" s="583"/>
      <c r="L157" s="583"/>
      <c r="M157" s="574"/>
      <c r="N157" s="574"/>
      <c r="O157" s="574"/>
      <c r="P157" s="574"/>
      <c r="Q157" s="574"/>
      <c r="R157" s="574"/>
      <c r="S157" s="574"/>
      <c r="T157" s="574"/>
      <c r="U157" s="574"/>
      <c r="V157" s="574"/>
      <c r="W157" s="579"/>
      <c r="X157" s="587"/>
    </row>
    <row r="158" spans="1:24" s="297" customFormat="1" ht="65.25" hidden="1" customHeight="1" x14ac:dyDescent="0.5">
      <c r="A158" s="282"/>
      <c r="B158" s="295"/>
      <c r="C158" s="274"/>
      <c r="D158" s="274"/>
      <c r="E158" s="275"/>
      <c r="F158" s="299"/>
      <c r="G158" s="277"/>
      <c r="H158" s="300"/>
      <c r="I158" s="301"/>
      <c r="J158" s="301"/>
      <c r="K158" s="301"/>
      <c r="L158" s="301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2"/>
      <c r="X158" s="308"/>
    </row>
    <row r="159" spans="1:24" s="297" customFormat="1" ht="65.25" hidden="1" customHeight="1" x14ac:dyDescent="0.5">
      <c r="A159" s="283" t="s">
        <v>494</v>
      </c>
      <c r="B159" s="295"/>
      <c r="C159" s="570">
        <v>1202</v>
      </c>
      <c r="D159" s="570">
        <v>1201</v>
      </c>
      <c r="E159" s="571"/>
      <c r="F159" s="572"/>
      <c r="G159" s="573">
        <f>E159*F159</f>
        <v>0</v>
      </c>
      <c r="H159" s="574"/>
      <c r="I159" s="583"/>
      <c r="J159" s="583"/>
      <c r="K159" s="583"/>
      <c r="L159" s="583"/>
      <c r="M159" s="574">
        <f>G159+H159+I159+J159+K159+L159</f>
        <v>0</v>
      </c>
      <c r="N159" s="574"/>
      <c r="O159" s="574"/>
      <c r="P159" s="574"/>
      <c r="Q159" s="574"/>
      <c r="R159" s="574"/>
      <c r="S159" s="574"/>
      <c r="T159" s="574">
        <f>N159+O159+P159+Q159+R159+S159</f>
        <v>0</v>
      </c>
      <c r="U159" s="574">
        <f>M159-T159</f>
        <v>0</v>
      </c>
      <c r="V159" s="574">
        <v>0</v>
      </c>
      <c r="W159" s="579">
        <f>U159-V159</f>
        <v>0</v>
      </c>
      <c r="X159" s="587"/>
    </row>
    <row r="160" spans="1:24" s="297" customFormat="1" ht="65.25" hidden="1" customHeight="1" x14ac:dyDescent="0.5">
      <c r="A160" s="298"/>
      <c r="B160" s="295"/>
      <c r="C160" s="570"/>
      <c r="D160" s="570"/>
      <c r="E160" s="571"/>
      <c r="F160" s="572"/>
      <c r="G160" s="573"/>
      <c r="H160" s="574"/>
      <c r="I160" s="583"/>
      <c r="J160" s="583"/>
      <c r="K160" s="583"/>
      <c r="L160" s="583"/>
      <c r="M160" s="574"/>
      <c r="N160" s="574"/>
      <c r="O160" s="574"/>
      <c r="P160" s="574"/>
      <c r="Q160" s="574"/>
      <c r="R160" s="574"/>
      <c r="S160" s="574"/>
      <c r="T160" s="574"/>
      <c r="U160" s="574"/>
      <c r="V160" s="574"/>
      <c r="W160" s="579"/>
      <c r="X160" s="587"/>
    </row>
    <row r="161" spans="1:24" s="297" customFormat="1" ht="65.25" hidden="1" customHeight="1" x14ac:dyDescent="0.5">
      <c r="A161" s="282"/>
      <c r="B161" s="295"/>
      <c r="C161" s="274"/>
      <c r="D161" s="274"/>
      <c r="E161" s="275"/>
      <c r="F161" s="299"/>
      <c r="G161" s="277"/>
      <c r="H161" s="300"/>
      <c r="I161" s="301"/>
      <c r="J161" s="301"/>
      <c r="K161" s="301"/>
      <c r="L161" s="301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2"/>
      <c r="X161" s="308"/>
    </row>
    <row r="162" spans="1:24" s="297" customFormat="1" ht="65.25" hidden="1" customHeight="1" x14ac:dyDescent="0.5">
      <c r="A162" s="282"/>
      <c r="B162" s="295"/>
      <c r="C162" s="274"/>
      <c r="D162" s="274"/>
      <c r="E162" s="275"/>
      <c r="F162" s="299"/>
      <c r="G162" s="277"/>
      <c r="H162" s="300"/>
      <c r="I162" s="301"/>
      <c r="J162" s="301"/>
      <c r="K162" s="301"/>
      <c r="L162" s="301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2"/>
      <c r="X162" s="308"/>
    </row>
    <row r="163" spans="1:24" s="297" customFormat="1" ht="65.25" customHeight="1" x14ac:dyDescent="0.5">
      <c r="A163" s="281" t="s">
        <v>495</v>
      </c>
      <c r="B163" s="295"/>
      <c r="C163" s="570">
        <v>1201</v>
      </c>
      <c r="D163" s="570">
        <v>1200</v>
      </c>
      <c r="E163" s="571">
        <v>128.26660000000001</v>
      </c>
      <c r="F163" s="572">
        <v>15</v>
      </c>
      <c r="G163" s="573">
        <f>E163*F163</f>
        <v>1923.9990000000003</v>
      </c>
      <c r="H163" s="574"/>
      <c r="I163" s="583">
        <v>0</v>
      </c>
      <c r="J163" s="583"/>
      <c r="K163" s="583"/>
      <c r="L163" s="583">
        <v>76.59</v>
      </c>
      <c r="M163" s="574">
        <f>G163+H163+I163+J163+K163+L163</f>
        <v>2000.5890000000002</v>
      </c>
      <c r="N163" s="574">
        <v>0</v>
      </c>
      <c r="O163" s="574"/>
      <c r="P163" s="574"/>
      <c r="Q163" s="574"/>
      <c r="R163" s="574"/>
      <c r="S163" s="574"/>
      <c r="T163" s="574">
        <f>N163+O163+P163+Q163+R163+S163</f>
        <v>0</v>
      </c>
      <c r="U163" s="574">
        <f>M163-T163</f>
        <v>2000.5890000000002</v>
      </c>
      <c r="V163" s="574">
        <v>0</v>
      </c>
      <c r="W163" s="579">
        <f>U163-V163</f>
        <v>2000.5890000000002</v>
      </c>
      <c r="X163" s="587"/>
    </row>
    <row r="164" spans="1:24" s="297" customFormat="1" ht="65.25" customHeight="1" x14ac:dyDescent="0.5">
      <c r="A164" s="282" t="s">
        <v>496</v>
      </c>
      <c r="B164" s="295"/>
      <c r="C164" s="570"/>
      <c r="D164" s="570"/>
      <c r="E164" s="571"/>
      <c r="F164" s="572"/>
      <c r="G164" s="573"/>
      <c r="H164" s="574"/>
      <c r="I164" s="583"/>
      <c r="J164" s="583"/>
      <c r="K164" s="583"/>
      <c r="L164" s="583"/>
      <c r="M164" s="574"/>
      <c r="N164" s="574"/>
      <c r="O164" s="574"/>
      <c r="P164" s="574"/>
      <c r="Q164" s="574"/>
      <c r="R164" s="574"/>
      <c r="S164" s="574"/>
      <c r="T164" s="574"/>
      <c r="U164" s="574"/>
      <c r="V164" s="574"/>
      <c r="W164" s="579"/>
      <c r="X164" s="587"/>
    </row>
    <row r="165" spans="1:24" s="297" customFormat="1" ht="65.25" hidden="1" customHeight="1" x14ac:dyDescent="0.5">
      <c r="A165" s="105"/>
      <c r="B165" s="295"/>
      <c r="C165" s="570">
        <v>1201</v>
      </c>
      <c r="D165" s="570">
        <v>1200</v>
      </c>
      <c r="E165" s="571"/>
      <c r="F165" s="572"/>
      <c r="G165" s="573">
        <f>E165*F165</f>
        <v>0</v>
      </c>
      <c r="H165" s="574"/>
      <c r="I165" s="583"/>
      <c r="J165" s="583"/>
      <c r="K165" s="583"/>
      <c r="L165" s="583"/>
      <c r="M165" s="574">
        <f>G165+H165+I165+J165+K165+L165</f>
        <v>0</v>
      </c>
      <c r="N165" s="574"/>
      <c r="O165" s="574"/>
      <c r="P165" s="574"/>
      <c r="Q165" s="574"/>
      <c r="R165" s="574"/>
      <c r="S165" s="574"/>
      <c r="T165" s="574">
        <f>N165+O165+P165+Q165+R165+S165</f>
        <v>0</v>
      </c>
      <c r="U165" s="574">
        <f>M165-T165</f>
        <v>0</v>
      </c>
      <c r="V165" s="574"/>
      <c r="W165" s="579">
        <f>U165-V165</f>
        <v>0</v>
      </c>
      <c r="X165" s="587"/>
    </row>
    <row r="166" spans="1:24" s="297" customFormat="1" ht="65.25" hidden="1" customHeight="1" x14ac:dyDescent="0.5">
      <c r="A166" s="298"/>
      <c r="B166" s="295"/>
      <c r="C166" s="570"/>
      <c r="D166" s="570"/>
      <c r="E166" s="571"/>
      <c r="F166" s="572"/>
      <c r="G166" s="573"/>
      <c r="H166" s="574"/>
      <c r="I166" s="583"/>
      <c r="J166" s="583"/>
      <c r="K166" s="583"/>
      <c r="L166" s="583"/>
      <c r="M166" s="574"/>
      <c r="N166" s="574"/>
      <c r="O166" s="574"/>
      <c r="P166" s="574"/>
      <c r="Q166" s="574"/>
      <c r="R166" s="574"/>
      <c r="S166" s="574"/>
      <c r="T166" s="574"/>
      <c r="U166" s="574"/>
      <c r="V166" s="574"/>
      <c r="W166" s="579"/>
      <c r="X166" s="587"/>
    </row>
    <row r="167" spans="1:24" s="297" customFormat="1" ht="65.25" hidden="1" customHeight="1" x14ac:dyDescent="0.5">
      <c r="A167" s="282"/>
      <c r="B167" s="295"/>
      <c r="C167" s="274"/>
      <c r="D167" s="274"/>
      <c r="E167" s="275"/>
      <c r="F167" s="299"/>
      <c r="G167" s="277"/>
      <c r="H167" s="300"/>
      <c r="I167" s="301"/>
      <c r="J167" s="301"/>
      <c r="K167" s="301"/>
      <c r="L167" s="301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2"/>
      <c r="X167" s="308"/>
    </row>
    <row r="168" spans="1:24" s="297" customFormat="1" ht="65.25" customHeight="1" x14ac:dyDescent="0.5">
      <c r="A168" s="283" t="s">
        <v>497</v>
      </c>
      <c r="B168" s="295"/>
      <c r="C168" s="570">
        <v>1201</v>
      </c>
      <c r="D168" s="570">
        <v>1200</v>
      </c>
      <c r="E168" s="571">
        <v>288.42</v>
      </c>
      <c r="F168" s="572">
        <v>15</v>
      </c>
      <c r="G168" s="573">
        <f>E168*F168</f>
        <v>4326.3</v>
      </c>
      <c r="H168" s="574"/>
      <c r="I168" s="583">
        <v>0</v>
      </c>
      <c r="J168" s="583"/>
      <c r="K168" s="583"/>
      <c r="L168" s="583">
        <v>0</v>
      </c>
      <c r="M168" s="574">
        <f>G168+H168+I168+J168+K168+L168</f>
        <v>4326.3</v>
      </c>
      <c r="N168" s="574">
        <v>402.78</v>
      </c>
      <c r="O168" s="574"/>
      <c r="P168" s="574"/>
      <c r="Q168" s="574"/>
      <c r="R168" s="574"/>
      <c r="S168" s="574"/>
      <c r="T168" s="574">
        <f>N168+O168+P168+Q168+R168+S168</f>
        <v>402.78</v>
      </c>
      <c r="U168" s="574">
        <f>M168-T168</f>
        <v>3923.5200000000004</v>
      </c>
      <c r="V168" s="574">
        <v>173.5</v>
      </c>
      <c r="W168" s="579">
        <f>U168-V168</f>
        <v>3750.0200000000004</v>
      </c>
      <c r="X168" s="587"/>
    </row>
    <row r="169" spans="1:24" s="297" customFormat="1" ht="65.25" customHeight="1" x14ac:dyDescent="0.5">
      <c r="A169" s="282" t="s">
        <v>498</v>
      </c>
      <c r="B169" s="295"/>
      <c r="C169" s="570"/>
      <c r="D169" s="570"/>
      <c r="E169" s="571"/>
      <c r="F169" s="572"/>
      <c r="G169" s="573"/>
      <c r="H169" s="574"/>
      <c r="I169" s="583"/>
      <c r="J169" s="583"/>
      <c r="K169" s="583"/>
      <c r="L169" s="583"/>
      <c r="M169" s="574"/>
      <c r="N169" s="574"/>
      <c r="O169" s="574"/>
      <c r="P169" s="574"/>
      <c r="Q169" s="574"/>
      <c r="R169" s="574"/>
      <c r="S169" s="574"/>
      <c r="T169" s="574"/>
      <c r="U169" s="574"/>
      <c r="V169" s="574"/>
      <c r="W169" s="579"/>
      <c r="X169" s="587"/>
    </row>
    <row r="170" spans="1:24" s="297" customFormat="1" ht="65.25" hidden="1" customHeight="1" x14ac:dyDescent="0.5">
      <c r="A170" s="282"/>
      <c r="B170" s="295"/>
      <c r="C170" s="274"/>
      <c r="D170" s="274"/>
      <c r="E170" s="275"/>
      <c r="F170" s="299"/>
      <c r="G170" s="277"/>
      <c r="H170" s="300"/>
      <c r="I170" s="301"/>
      <c r="J170" s="301"/>
      <c r="K170" s="301"/>
      <c r="L170" s="301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2"/>
      <c r="X170" s="308"/>
    </row>
    <row r="171" spans="1:24" s="297" customFormat="1" ht="65.25" hidden="1" customHeight="1" x14ac:dyDescent="0.5">
      <c r="A171" s="123"/>
      <c r="B171" s="295"/>
      <c r="C171" s="570">
        <v>1201</v>
      </c>
      <c r="D171" s="570">
        <v>1200</v>
      </c>
      <c r="E171" s="571"/>
      <c r="F171" s="572"/>
      <c r="G171" s="573">
        <f>E171*F171</f>
        <v>0</v>
      </c>
      <c r="H171" s="574"/>
      <c r="I171" s="583"/>
      <c r="J171" s="583"/>
      <c r="K171" s="583"/>
      <c r="L171" s="583"/>
      <c r="M171" s="574">
        <f>G171+H171+I171+J171+K171+L171</f>
        <v>0</v>
      </c>
      <c r="N171" s="574"/>
      <c r="O171" s="574"/>
      <c r="P171" s="574"/>
      <c r="Q171" s="574"/>
      <c r="R171" s="574"/>
      <c r="S171" s="574"/>
      <c r="T171" s="574">
        <f>N171+O171+P171+Q171+R171+S171</f>
        <v>0</v>
      </c>
      <c r="U171" s="574">
        <f>M171-T171</f>
        <v>0</v>
      </c>
      <c r="V171" s="574"/>
      <c r="W171" s="579">
        <f>U171-V171</f>
        <v>0</v>
      </c>
      <c r="X171" s="587"/>
    </row>
    <row r="172" spans="1:24" s="297" customFormat="1" ht="65.25" hidden="1" customHeight="1" x14ac:dyDescent="0.5">
      <c r="A172" s="298"/>
      <c r="B172" s="295"/>
      <c r="C172" s="570"/>
      <c r="D172" s="570"/>
      <c r="E172" s="571"/>
      <c r="F172" s="572"/>
      <c r="G172" s="573"/>
      <c r="H172" s="574"/>
      <c r="I172" s="583"/>
      <c r="J172" s="583"/>
      <c r="K172" s="583"/>
      <c r="L172" s="583"/>
      <c r="M172" s="574"/>
      <c r="N172" s="574"/>
      <c r="O172" s="574"/>
      <c r="P172" s="574"/>
      <c r="Q172" s="574"/>
      <c r="R172" s="574"/>
      <c r="S172" s="574"/>
      <c r="T172" s="574"/>
      <c r="U172" s="574"/>
      <c r="V172" s="574"/>
      <c r="W172" s="579"/>
      <c r="X172" s="587"/>
    </row>
    <row r="173" spans="1:24" s="297" customFormat="1" ht="65.25" hidden="1" customHeight="1" x14ac:dyDescent="0.5">
      <c r="A173" s="282"/>
      <c r="B173" s="295"/>
      <c r="C173" s="274"/>
      <c r="D173" s="274"/>
      <c r="E173" s="275"/>
      <c r="F173" s="299"/>
      <c r="G173" s="277"/>
      <c r="H173" s="300"/>
      <c r="I173" s="301"/>
      <c r="J173" s="301"/>
      <c r="K173" s="301"/>
      <c r="L173" s="301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2"/>
      <c r="X173" s="308"/>
    </row>
    <row r="174" spans="1:24" s="297" customFormat="1" ht="65.25" hidden="1" customHeight="1" x14ac:dyDescent="0.5">
      <c r="A174" s="282"/>
      <c r="B174" s="295"/>
      <c r="C174" s="274"/>
      <c r="D174" s="274"/>
      <c r="E174" s="275"/>
      <c r="F174" s="299"/>
      <c r="G174" s="277"/>
      <c r="H174" s="300"/>
      <c r="I174" s="301"/>
      <c r="J174" s="301"/>
      <c r="K174" s="301"/>
      <c r="L174" s="301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2"/>
      <c r="X174" s="308"/>
    </row>
    <row r="175" spans="1:24" s="297" customFormat="1" ht="65.25" hidden="1" customHeight="1" x14ac:dyDescent="0.5">
      <c r="A175" s="283"/>
      <c r="B175" s="295"/>
      <c r="C175" s="570">
        <v>1201</v>
      </c>
      <c r="D175" s="570">
        <v>1200</v>
      </c>
      <c r="E175" s="571"/>
      <c r="F175" s="572"/>
      <c r="G175" s="573">
        <f>E175*F175</f>
        <v>0</v>
      </c>
      <c r="H175" s="574"/>
      <c r="I175" s="583"/>
      <c r="J175" s="583"/>
      <c r="K175" s="583"/>
      <c r="L175" s="583"/>
      <c r="M175" s="574">
        <f>G175+H175+I175+J175+K175+L175</f>
        <v>0</v>
      </c>
      <c r="N175" s="574"/>
      <c r="O175" s="574"/>
      <c r="P175" s="574"/>
      <c r="Q175" s="574"/>
      <c r="R175" s="574"/>
      <c r="S175" s="574"/>
      <c r="T175" s="574">
        <f>N175+O175+P175+Q175+R175+S175</f>
        <v>0</v>
      </c>
      <c r="U175" s="574">
        <f>M175-T175</f>
        <v>0</v>
      </c>
      <c r="V175" s="574"/>
      <c r="W175" s="579">
        <f>U175-V175</f>
        <v>0</v>
      </c>
      <c r="X175" s="587"/>
    </row>
    <row r="176" spans="1:24" s="297" customFormat="1" ht="65.25" hidden="1" customHeight="1" x14ac:dyDescent="0.5">
      <c r="A176" s="282"/>
      <c r="B176" s="295"/>
      <c r="C176" s="570"/>
      <c r="D176" s="570"/>
      <c r="E176" s="571"/>
      <c r="F176" s="572"/>
      <c r="G176" s="573"/>
      <c r="H176" s="574"/>
      <c r="I176" s="583"/>
      <c r="J176" s="583"/>
      <c r="K176" s="583"/>
      <c r="L176" s="583"/>
      <c r="M176" s="574"/>
      <c r="N176" s="574"/>
      <c r="O176" s="574"/>
      <c r="P176" s="574"/>
      <c r="Q176" s="574"/>
      <c r="R176" s="574"/>
      <c r="S176" s="574"/>
      <c r="T176" s="574"/>
      <c r="U176" s="574"/>
      <c r="V176" s="574"/>
      <c r="W176" s="579"/>
      <c r="X176" s="587"/>
    </row>
    <row r="177" spans="1:24" s="297" customFormat="1" ht="65.25" hidden="1" customHeight="1" x14ac:dyDescent="0.5">
      <c r="A177" s="282"/>
      <c r="B177" s="295"/>
      <c r="C177" s="274"/>
      <c r="D177" s="274"/>
      <c r="E177" s="275"/>
      <c r="F177" s="299"/>
      <c r="G177" s="277"/>
      <c r="H177" s="300"/>
      <c r="I177" s="301"/>
      <c r="J177" s="301"/>
      <c r="K177" s="301"/>
      <c r="L177" s="301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2"/>
      <c r="X177" s="308"/>
    </row>
    <row r="178" spans="1:24" s="297" customFormat="1" ht="65.25" hidden="1" customHeight="1" x14ac:dyDescent="0.5">
      <c r="A178" s="283"/>
      <c r="B178" s="295"/>
      <c r="C178" s="570">
        <v>1201</v>
      </c>
      <c r="D178" s="570">
        <v>1200</v>
      </c>
      <c r="E178" s="571"/>
      <c r="F178" s="572"/>
      <c r="G178" s="573">
        <f>E178*F178</f>
        <v>0</v>
      </c>
      <c r="H178" s="574"/>
      <c r="I178" s="583"/>
      <c r="J178" s="583"/>
      <c r="K178" s="583"/>
      <c r="L178" s="583"/>
      <c r="M178" s="574">
        <f>G178+H178+I178+J178+K178+L178</f>
        <v>0</v>
      </c>
      <c r="N178" s="574"/>
      <c r="O178" s="574"/>
      <c r="P178" s="574"/>
      <c r="Q178" s="574"/>
      <c r="R178" s="574"/>
      <c r="S178" s="574"/>
      <c r="T178" s="574">
        <f>N178+O178+P178+Q178+R178+S178</f>
        <v>0</v>
      </c>
      <c r="U178" s="574">
        <f>M178-T178</f>
        <v>0</v>
      </c>
      <c r="V178" s="574">
        <f>G178*2%</f>
        <v>0</v>
      </c>
      <c r="W178" s="579">
        <f>U178-V178</f>
        <v>0</v>
      </c>
      <c r="X178" s="587"/>
    </row>
    <row r="179" spans="1:24" s="297" customFormat="1" ht="65.25" hidden="1" customHeight="1" x14ac:dyDescent="0.5">
      <c r="A179" s="282"/>
      <c r="B179" s="295"/>
      <c r="C179" s="570"/>
      <c r="D179" s="570"/>
      <c r="E179" s="571"/>
      <c r="F179" s="572"/>
      <c r="G179" s="573"/>
      <c r="H179" s="574"/>
      <c r="I179" s="583"/>
      <c r="J179" s="583"/>
      <c r="K179" s="583"/>
      <c r="L179" s="583"/>
      <c r="M179" s="574"/>
      <c r="N179" s="574"/>
      <c r="O179" s="574"/>
      <c r="P179" s="574"/>
      <c r="Q179" s="574"/>
      <c r="R179" s="574"/>
      <c r="S179" s="574"/>
      <c r="T179" s="574"/>
      <c r="U179" s="574"/>
      <c r="V179" s="574"/>
      <c r="W179" s="579"/>
      <c r="X179" s="587"/>
    </row>
    <row r="180" spans="1:24" s="297" customFormat="1" ht="65.25" hidden="1" customHeight="1" x14ac:dyDescent="0.5">
      <c r="A180" s="282"/>
      <c r="B180" s="295"/>
      <c r="C180" s="274"/>
      <c r="D180" s="274"/>
      <c r="E180" s="275"/>
      <c r="F180" s="299"/>
      <c r="G180" s="277"/>
      <c r="H180" s="300"/>
      <c r="I180" s="301"/>
      <c r="J180" s="301"/>
      <c r="K180" s="301"/>
      <c r="L180" s="301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2"/>
      <c r="X180" s="308"/>
    </row>
    <row r="181" spans="1:24" s="297" customFormat="1" ht="65.25" customHeight="1" x14ac:dyDescent="0.5">
      <c r="A181" s="283" t="s">
        <v>499</v>
      </c>
      <c r="B181" s="295"/>
      <c r="C181" s="570">
        <v>1201</v>
      </c>
      <c r="D181" s="570">
        <v>1200</v>
      </c>
      <c r="E181" s="571">
        <v>207.33330000000001</v>
      </c>
      <c r="F181" s="572">
        <v>15</v>
      </c>
      <c r="G181" s="573">
        <f>E181*F181</f>
        <v>3109.9994999999999</v>
      </c>
      <c r="H181" s="574"/>
      <c r="I181" s="583"/>
      <c r="J181" s="583">
        <v>0</v>
      </c>
      <c r="K181" s="583"/>
      <c r="L181" s="583">
        <v>0</v>
      </c>
      <c r="M181" s="574">
        <f>G181+H181+I181+J181+K181+L181</f>
        <v>3109.9994999999999</v>
      </c>
      <c r="N181" s="574">
        <v>109.18</v>
      </c>
      <c r="O181" s="574"/>
      <c r="P181" s="574"/>
      <c r="Q181" s="574"/>
      <c r="R181" s="574"/>
      <c r="S181" s="574"/>
      <c r="T181" s="574">
        <f>N181+O181+P181+Q181+R181+S181</f>
        <v>109.18</v>
      </c>
      <c r="U181" s="574">
        <f>M181-T181</f>
        <v>3000.8195000000001</v>
      </c>
      <c r="V181" s="574"/>
      <c r="W181" s="579">
        <f>U181-V181</f>
        <v>3000.8195000000001</v>
      </c>
      <c r="X181" s="587"/>
    </row>
    <row r="182" spans="1:24" s="297" customFormat="1" ht="65.25" customHeight="1" x14ac:dyDescent="0.5">
      <c r="A182" s="282" t="s">
        <v>500</v>
      </c>
      <c r="B182" s="295"/>
      <c r="C182" s="570"/>
      <c r="D182" s="570"/>
      <c r="E182" s="571"/>
      <c r="F182" s="572"/>
      <c r="G182" s="573"/>
      <c r="H182" s="574"/>
      <c r="I182" s="583"/>
      <c r="J182" s="583"/>
      <c r="K182" s="583"/>
      <c r="L182" s="583"/>
      <c r="M182" s="574"/>
      <c r="N182" s="574"/>
      <c r="O182" s="574"/>
      <c r="P182" s="574"/>
      <c r="Q182" s="574"/>
      <c r="R182" s="574"/>
      <c r="S182" s="574"/>
      <c r="T182" s="574"/>
      <c r="U182" s="574"/>
      <c r="V182" s="574"/>
      <c r="W182" s="579"/>
      <c r="X182" s="587"/>
    </row>
    <row r="183" spans="1:24" s="297" customFormat="1" ht="65.25" hidden="1" customHeight="1" x14ac:dyDescent="0.5">
      <c r="A183" s="282"/>
      <c r="B183" s="295"/>
      <c r="C183" s="274"/>
      <c r="D183" s="274"/>
      <c r="E183" s="275"/>
      <c r="F183" s="299"/>
      <c r="G183" s="277"/>
      <c r="H183" s="300"/>
      <c r="I183" s="301"/>
      <c r="J183" s="301"/>
      <c r="K183" s="301"/>
      <c r="L183" s="301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2"/>
      <c r="X183" s="308"/>
    </row>
    <row r="184" spans="1:24" s="297" customFormat="1" ht="65.25" hidden="1" customHeight="1" x14ac:dyDescent="0.5">
      <c r="A184" s="282"/>
      <c r="B184" s="295"/>
      <c r="C184" s="274"/>
      <c r="D184" s="274"/>
      <c r="E184" s="275"/>
      <c r="F184" s="299"/>
      <c r="G184" s="277"/>
      <c r="H184" s="300"/>
      <c r="I184" s="301"/>
      <c r="J184" s="301"/>
      <c r="K184" s="301"/>
      <c r="L184" s="301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2"/>
      <c r="X184" s="308"/>
    </row>
    <row r="185" spans="1:24" s="297" customFormat="1" ht="65.25" customHeight="1" x14ac:dyDescent="0.5">
      <c r="A185" s="283" t="s">
        <v>501</v>
      </c>
      <c r="B185" s="295"/>
      <c r="C185" s="570">
        <v>1201</v>
      </c>
      <c r="D185" s="570">
        <v>1200</v>
      </c>
      <c r="E185" s="571">
        <v>140.38</v>
      </c>
      <c r="F185" s="572">
        <v>15</v>
      </c>
      <c r="G185" s="573">
        <f>E185*F185</f>
        <v>2105.6999999999998</v>
      </c>
      <c r="H185" s="574"/>
      <c r="I185" s="583">
        <v>0</v>
      </c>
      <c r="J185" s="583"/>
      <c r="K185" s="583"/>
      <c r="L185" s="583">
        <v>63.69</v>
      </c>
      <c r="M185" s="574">
        <f>G185+H185+I185+J185+K185+L185</f>
        <v>2169.39</v>
      </c>
      <c r="N185" s="574">
        <v>0</v>
      </c>
      <c r="O185" s="574">
        <f>G185*1.1875%</f>
        <v>25.005187499999998</v>
      </c>
      <c r="P185" s="574">
        <v>0</v>
      </c>
      <c r="Q185" s="574"/>
      <c r="R185" s="574"/>
      <c r="S185" s="574"/>
      <c r="T185" s="574">
        <f>N185+O185+P185+Q185+R185+S185</f>
        <v>25.005187499999998</v>
      </c>
      <c r="U185" s="574">
        <f>M185-T185</f>
        <v>2144.3848125</v>
      </c>
      <c r="V185" s="574"/>
      <c r="W185" s="579">
        <f>U185-V185</f>
        <v>2144.3848125</v>
      </c>
      <c r="X185" s="587"/>
    </row>
    <row r="186" spans="1:24" s="297" customFormat="1" ht="65.25" customHeight="1" x14ac:dyDescent="0.5">
      <c r="A186" s="296" t="s">
        <v>502</v>
      </c>
      <c r="B186" s="295"/>
      <c r="C186" s="570"/>
      <c r="D186" s="570"/>
      <c r="E186" s="571"/>
      <c r="F186" s="572"/>
      <c r="G186" s="573"/>
      <c r="H186" s="574"/>
      <c r="I186" s="583"/>
      <c r="J186" s="583"/>
      <c r="K186" s="583"/>
      <c r="L186" s="583"/>
      <c r="M186" s="574"/>
      <c r="N186" s="574"/>
      <c r="O186" s="574"/>
      <c r="P186" s="574"/>
      <c r="Q186" s="574"/>
      <c r="R186" s="574"/>
      <c r="S186" s="574"/>
      <c r="T186" s="574"/>
      <c r="U186" s="574"/>
      <c r="V186" s="574"/>
      <c r="W186" s="579"/>
      <c r="X186" s="587"/>
    </row>
    <row r="187" spans="1:24" s="297" customFormat="1" ht="65.25" hidden="1" customHeight="1" x14ac:dyDescent="0.5">
      <c r="A187" s="281"/>
      <c r="B187" s="295"/>
      <c r="C187" s="570">
        <v>1201</v>
      </c>
      <c r="D187" s="570">
        <v>1200</v>
      </c>
      <c r="E187" s="571"/>
      <c r="F187" s="572"/>
      <c r="G187" s="573">
        <f>E187*F187</f>
        <v>0</v>
      </c>
      <c r="H187" s="574"/>
      <c r="I187" s="583"/>
      <c r="J187" s="583"/>
      <c r="K187" s="583"/>
      <c r="L187" s="583"/>
      <c r="M187" s="574">
        <f>G187+H187+I187+J187+K187+L187</f>
        <v>0</v>
      </c>
      <c r="N187" s="574"/>
      <c r="O187" s="574"/>
      <c r="P187" s="574"/>
      <c r="Q187" s="574"/>
      <c r="R187" s="574"/>
      <c r="S187" s="574"/>
      <c r="T187" s="574">
        <f>N187+O187+P187+Q187+R187+S187</f>
        <v>0</v>
      </c>
      <c r="U187" s="574">
        <f>M187-T187</f>
        <v>0</v>
      </c>
      <c r="V187" s="574"/>
      <c r="W187" s="579">
        <f>U187-V187</f>
        <v>0</v>
      </c>
      <c r="X187" s="587"/>
    </row>
    <row r="188" spans="1:24" s="297" customFormat="1" ht="65.25" hidden="1" customHeight="1" x14ac:dyDescent="0.5">
      <c r="A188" s="306"/>
      <c r="B188" s="295"/>
      <c r="C188" s="570"/>
      <c r="D188" s="570"/>
      <c r="E188" s="571"/>
      <c r="F188" s="572"/>
      <c r="G188" s="573"/>
      <c r="H188" s="574"/>
      <c r="I188" s="583"/>
      <c r="J188" s="583"/>
      <c r="K188" s="583"/>
      <c r="L188" s="583"/>
      <c r="M188" s="574"/>
      <c r="N188" s="574"/>
      <c r="O188" s="574"/>
      <c r="P188" s="574"/>
      <c r="Q188" s="574"/>
      <c r="R188" s="574"/>
      <c r="S188" s="574"/>
      <c r="T188" s="574"/>
      <c r="U188" s="574"/>
      <c r="V188" s="574"/>
      <c r="W188" s="579"/>
      <c r="X188" s="587"/>
    </row>
    <row r="189" spans="1:24" s="297" customFormat="1" ht="65.25" hidden="1" customHeight="1" x14ac:dyDescent="0.5">
      <c r="A189" s="296"/>
      <c r="B189" s="295"/>
      <c r="C189" s="274"/>
      <c r="D189" s="274"/>
      <c r="E189" s="275"/>
      <c r="F189" s="299"/>
      <c r="G189" s="277"/>
      <c r="H189" s="300"/>
      <c r="I189" s="301"/>
      <c r="J189" s="301"/>
      <c r="K189" s="301"/>
      <c r="L189" s="301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2"/>
      <c r="X189" s="308"/>
    </row>
    <row r="190" spans="1:24" s="297" customFormat="1" ht="65.25" hidden="1" customHeight="1" x14ac:dyDescent="0.5">
      <c r="A190" s="296"/>
      <c r="B190" s="295"/>
      <c r="C190" s="274"/>
      <c r="D190" s="274"/>
      <c r="E190" s="275"/>
      <c r="F190" s="299"/>
      <c r="G190" s="277"/>
      <c r="H190" s="300"/>
      <c r="I190" s="301"/>
      <c r="J190" s="301"/>
      <c r="K190" s="301"/>
      <c r="L190" s="301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2"/>
      <c r="X190" s="308"/>
    </row>
    <row r="191" spans="1:24" s="297" customFormat="1" ht="65.25" hidden="1" customHeight="1" x14ac:dyDescent="0.5">
      <c r="A191" s="296"/>
      <c r="B191" s="295"/>
      <c r="C191" s="274"/>
      <c r="D191" s="274"/>
      <c r="E191" s="275"/>
      <c r="F191" s="299"/>
      <c r="G191" s="277"/>
      <c r="H191" s="300"/>
      <c r="I191" s="301"/>
      <c r="J191" s="301"/>
      <c r="K191" s="301"/>
      <c r="L191" s="301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2"/>
      <c r="X191" s="308"/>
    </row>
    <row r="192" spans="1:24" s="297" customFormat="1" ht="65.25" customHeight="1" x14ac:dyDescent="0.5">
      <c r="A192" s="283" t="s">
        <v>62</v>
      </c>
      <c r="B192" s="295"/>
      <c r="C192" s="570">
        <v>1201</v>
      </c>
      <c r="D192" s="570">
        <v>1200</v>
      </c>
      <c r="E192" s="571">
        <v>167.26666</v>
      </c>
      <c r="F192" s="572">
        <v>15</v>
      </c>
      <c r="G192" s="573">
        <f>E192*F192</f>
        <v>2508.9998999999998</v>
      </c>
      <c r="H192" s="574"/>
      <c r="I192" s="583">
        <v>0</v>
      </c>
      <c r="J192" s="583"/>
      <c r="K192" s="583"/>
      <c r="L192" s="583">
        <v>0</v>
      </c>
      <c r="M192" s="574">
        <f>G192+H192+I192+J192+K192+L192</f>
        <v>2508.9998999999998</v>
      </c>
      <c r="N192" s="574">
        <v>8.6</v>
      </c>
      <c r="O192" s="574">
        <v>0</v>
      </c>
      <c r="P192" s="574"/>
      <c r="Q192" s="574"/>
      <c r="R192" s="574"/>
      <c r="S192" s="574"/>
      <c r="T192" s="574">
        <f>N192+O192+P192+Q192+R192+S192</f>
        <v>8.6</v>
      </c>
      <c r="U192" s="574">
        <f>M192-T192</f>
        <v>2500.3998999999999</v>
      </c>
      <c r="V192" s="574">
        <v>0</v>
      </c>
      <c r="W192" s="579">
        <f>U192-V192</f>
        <v>2500.3998999999999</v>
      </c>
      <c r="X192" s="587"/>
    </row>
    <row r="193" spans="1:24" s="297" customFormat="1" ht="65.25" customHeight="1" x14ac:dyDescent="0.5">
      <c r="A193" s="282" t="s">
        <v>503</v>
      </c>
      <c r="B193" s="295"/>
      <c r="C193" s="570"/>
      <c r="D193" s="570"/>
      <c r="E193" s="571"/>
      <c r="F193" s="572"/>
      <c r="G193" s="573"/>
      <c r="H193" s="574"/>
      <c r="I193" s="583"/>
      <c r="J193" s="583"/>
      <c r="K193" s="583"/>
      <c r="L193" s="583"/>
      <c r="M193" s="574"/>
      <c r="N193" s="574"/>
      <c r="O193" s="574"/>
      <c r="P193" s="574"/>
      <c r="Q193" s="574"/>
      <c r="R193" s="574"/>
      <c r="S193" s="574"/>
      <c r="T193" s="574"/>
      <c r="U193" s="574"/>
      <c r="V193" s="574"/>
      <c r="W193" s="579"/>
      <c r="X193" s="587"/>
    </row>
    <row r="194" spans="1:24" s="297" customFormat="1" ht="65.25" hidden="1" customHeight="1" x14ac:dyDescent="0.5">
      <c r="A194" s="282"/>
      <c r="B194" s="295"/>
      <c r="C194" s="274"/>
      <c r="D194" s="274"/>
      <c r="E194" s="275"/>
      <c r="F194" s="299"/>
      <c r="G194" s="277"/>
      <c r="H194" s="300"/>
      <c r="I194" s="301"/>
      <c r="J194" s="301"/>
      <c r="K194" s="301"/>
      <c r="L194" s="301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2"/>
      <c r="X194" s="308"/>
    </row>
    <row r="195" spans="1:24" s="297" customFormat="1" ht="65.25" hidden="1" customHeight="1" x14ac:dyDescent="0.5">
      <c r="A195" s="282"/>
      <c r="B195" s="295"/>
      <c r="C195" s="274"/>
      <c r="D195" s="274"/>
      <c r="E195" s="275"/>
      <c r="F195" s="299"/>
      <c r="G195" s="277"/>
      <c r="H195" s="300"/>
      <c r="I195" s="301"/>
      <c r="J195" s="301"/>
      <c r="K195" s="301"/>
      <c r="L195" s="301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2"/>
      <c r="X195" s="308"/>
    </row>
    <row r="196" spans="1:24" s="297" customFormat="1" ht="65.25" hidden="1" customHeight="1" x14ac:dyDescent="0.5">
      <c r="A196" s="282"/>
      <c r="B196" s="295"/>
      <c r="C196" s="274"/>
      <c r="D196" s="274"/>
      <c r="E196" s="275"/>
      <c r="F196" s="299"/>
      <c r="G196" s="277"/>
      <c r="H196" s="300"/>
      <c r="I196" s="301"/>
      <c r="J196" s="301"/>
      <c r="K196" s="301"/>
      <c r="L196" s="301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2"/>
      <c r="X196" s="308"/>
    </row>
    <row r="197" spans="1:24" s="297" customFormat="1" ht="65.25" hidden="1" customHeight="1" x14ac:dyDescent="0.5">
      <c r="A197" s="282"/>
      <c r="B197" s="295"/>
      <c r="C197" s="274"/>
      <c r="D197" s="274"/>
      <c r="E197" s="275"/>
      <c r="F197" s="299"/>
      <c r="G197" s="277"/>
      <c r="H197" s="300"/>
      <c r="I197" s="301"/>
      <c r="J197" s="301"/>
      <c r="K197" s="301"/>
      <c r="L197" s="301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2"/>
      <c r="X197" s="308"/>
    </row>
    <row r="198" spans="1:24" s="297" customFormat="1" ht="65.25" customHeight="1" x14ac:dyDescent="0.5">
      <c r="A198" s="283" t="s">
        <v>504</v>
      </c>
      <c r="B198" s="295"/>
      <c r="C198" s="570">
        <v>1201</v>
      </c>
      <c r="D198" s="570">
        <v>1200</v>
      </c>
      <c r="E198" s="571">
        <v>263.41000000000003</v>
      </c>
      <c r="F198" s="572">
        <v>15</v>
      </c>
      <c r="G198" s="573">
        <f>E198*F198</f>
        <v>3951.1500000000005</v>
      </c>
      <c r="H198" s="574"/>
      <c r="I198" s="583"/>
      <c r="J198" s="583"/>
      <c r="K198" s="583"/>
      <c r="L198" s="583">
        <v>0</v>
      </c>
      <c r="M198" s="574">
        <f>G198+H198+I198+J198+K198+L198</f>
        <v>3951.1500000000005</v>
      </c>
      <c r="N198" s="574">
        <v>341.27</v>
      </c>
      <c r="O198" s="574">
        <f>G198*1.1875%</f>
        <v>46.919906250000004</v>
      </c>
      <c r="P198" s="574"/>
      <c r="Q198" s="574"/>
      <c r="R198" s="574"/>
      <c r="S198" s="574"/>
      <c r="T198" s="574">
        <f>N198+O198+P198+Q198+R198+S198</f>
        <v>388.18990624999998</v>
      </c>
      <c r="U198" s="574">
        <f>M198-T198</f>
        <v>3562.9600937500004</v>
      </c>
      <c r="V198" s="574">
        <v>0</v>
      </c>
      <c r="W198" s="579">
        <f>U198-V198</f>
        <v>3562.9600937500004</v>
      </c>
      <c r="X198" s="587"/>
    </row>
    <row r="199" spans="1:24" s="297" customFormat="1" ht="65.25" customHeight="1" x14ac:dyDescent="0.5">
      <c r="A199" s="282" t="s">
        <v>505</v>
      </c>
      <c r="B199" s="295"/>
      <c r="C199" s="570"/>
      <c r="D199" s="570"/>
      <c r="E199" s="571"/>
      <c r="F199" s="572"/>
      <c r="G199" s="573"/>
      <c r="H199" s="574"/>
      <c r="I199" s="583"/>
      <c r="J199" s="583"/>
      <c r="K199" s="583"/>
      <c r="L199" s="583"/>
      <c r="M199" s="574"/>
      <c r="N199" s="574"/>
      <c r="O199" s="574"/>
      <c r="P199" s="574"/>
      <c r="Q199" s="574"/>
      <c r="R199" s="574"/>
      <c r="S199" s="574"/>
      <c r="T199" s="574"/>
      <c r="U199" s="574"/>
      <c r="V199" s="574"/>
      <c r="W199" s="579"/>
      <c r="X199" s="587"/>
    </row>
    <row r="200" spans="1:24" s="297" customFormat="1" ht="65.25" customHeight="1" x14ac:dyDescent="0.5">
      <c r="A200" s="283" t="s">
        <v>506</v>
      </c>
      <c r="B200" s="295"/>
      <c r="C200" s="570">
        <v>1201</v>
      </c>
      <c r="D200" s="570">
        <v>1200</v>
      </c>
      <c r="E200" s="571">
        <v>406.75</v>
      </c>
      <c r="F200" s="572">
        <v>15</v>
      </c>
      <c r="G200" s="573">
        <f>E200*F200</f>
        <v>6101.25</v>
      </c>
      <c r="H200" s="574"/>
      <c r="I200" s="583">
        <v>0</v>
      </c>
      <c r="J200" s="584"/>
      <c r="K200" s="583"/>
      <c r="L200" s="583">
        <v>0</v>
      </c>
      <c r="M200" s="574">
        <f>G200+H200+I200+J200+K200+L200</f>
        <v>6101.25</v>
      </c>
      <c r="N200" s="574">
        <v>756.04</v>
      </c>
      <c r="O200" s="574"/>
      <c r="P200" s="574"/>
      <c r="Q200" s="574"/>
      <c r="R200" s="574"/>
      <c r="S200" s="574"/>
      <c r="T200" s="574">
        <f>N200+O200+P200+Q200+R200+S200</f>
        <v>756.04</v>
      </c>
      <c r="U200" s="574">
        <f>M200-T200</f>
        <v>5345.21</v>
      </c>
      <c r="V200" s="574">
        <v>244.05</v>
      </c>
      <c r="W200" s="579">
        <f>U200-V200</f>
        <v>5101.16</v>
      </c>
      <c r="X200" s="587"/>
    </row>
    <row r="201" spans="1:24" s="297" customFormat="1" ht="65.25" customHeight="1" x14ac:dyDescent="0.5">
      <c r="A201" s="282" t="s">
        <v>507</v>
      </c>
      <c r="B201" s="295"/>
      <c r="C201" s="570"/>
      <c r="D201" s="570"/>
      <c r="E201" s="571"/>
      <c r="F201" s="572"/>
      <c r="G201" s="573"/>
      <c r="H201" s="574"/>
      <c r="I201" s="583"/>
      <c r="J201" s="584"/>
      <c r="K201" s="583"/>
      <c r="L201" s="583"/>
      <c r="M201" s="574"/>
      <c r="N201" s="574"/>
      <c r="O201" s="574"/>
      <c r="P201" s="574"/>
      <c r="Q201" s="574"/>
      <c r="R201" s="574"/>
      <c r="S201" s="574"/>
      <c r="T201" s="574"/>
      <c r="U201" s="574"/>
      <c r="V201" s="574"/>
      <c r="W201" s="579"/>
      <c r="X201" s="587"/>
    </row>
    <row r="202" spans="1:24" s="297" customFormat="1" ht="65.25" hidden="1" customHeight="1" x14ac:dyDescent="0.5">
      <c r="A202" s="282"/>
      <c r="B202" s="295"/>
      <c r="C202" s="274"/>
      <c r="D202" s="274"/>
      <c r="E202" s="275"/>
      <c r="F202" s="299"/>
      <c r="G202" s="277"/>
      <c r="H202" s="300"/>
      <c r="I202" s="301"/>
      <c r="J202" s="309"/>
      <c r="K202" s="301"/>
      <c r="L202" s="301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2"/>
      <c r="X202" s="308"/>
    </row>
    <row r="203" spans="1:24" s="297" customFormat="1" ht="65.25" hidden="1" customHeight="1" x14ac:dyDescent="0.5">
      <c r="A203" s="282"/>
      <c r="B203" s="295"/>
      <c r="C203" s="274"/>
      <c r="D203" s="274"/>
      <c r="E203" s="275"/>
      <c r="F203" s="299"/>
      <c r="G203" s="277"/>
      <c r="H203" s="300"/>
      <c r="I203" s="301"/>
      <c r="J203" s="309"/>
      <c r="K203" s="301"/>
      <c r="L203" s="301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2"/>
      <c r="X203" s="308"/>
    </row>
    <row r="204" spans="1:24" s="297" customFormat="1" ht="65.25" customHeight="1" x14ac:dyDescent="0.5">
      <c r="A204" s="282"/>
      <c r="B204" s="295"/>
      <c r="C204" s="274"/>
      <c r="D204" s="274"/>
      <c r="E204" s="275"/>
      <c r="F204" s="299"/>
      <c r="G204" s="277"/>
      <c r="H204" s="300"/>
      <c r="I204" s="301"/>
      <c r="J204" s="309"/>
      <c r="K204" s="301"/>
      <c r="L204" s="301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2"/>
      <c r="X204" s="308"/>
    </row>
    <row r="205" spans="1:24" s="297" customFormat="1" ht="65.25" customHeight="1" x14ac:dyDescent="0.5">
      <c r="A205" s="283" t="s">
        <v>508</v>
      </c>
      <c r="B205" s="295"/>
      <c r="C205" s="570">
        <v>1201</v>
      </c>
      <c r="D205" s="570">
        <v>1200</v>
      </c>
      <c r="E205" s="571">
        <v>171.97</v>
      </c>
      <c r="F205" s="572">
        <v>15</v>
      </c>
      <c r="G205" s="573">
        <f>E205*F205</f>
        <v>2579.5500000000002</v>
      </c>
      <c r="H205" s="574"/>
      <c r="I205" s="583"/>
      <c r="J205" s="584"/>
      <c r="K205" s="583"/>
      <c r="L205" s="583">
        <v>0</v>
      </c>
      <c r="M205" s="574">
        <f>G205+H205+I205+J205+K205+L205</f>
        <v>2579.5500000000002</v>
      </c>
      <c r="N205" s="574">
        <v>16.27</v>
      </c>
      <c r="O205" s="574">
        <v>0</v>
      </c>
      <c r="P205" s="574"/>
      <c r="Q205" s="574"/>
      <c r="R205" s="574">
        <v>0</v>
      </c>
      <c r="S205" s="574"/>
      <c r="T205" s="574">
        <f>N205+O205+P205+Q205+R205+S205</f>
        <v>16.27</v>
      </c>
      <c r="U205" s="574">
        <f>M205-T205</f>
        <v>2563.2800000000002</v>
      </c>
      <c r="V205" s="574">
        <v>51.59</v>
      </c>
      <c r="W205" s="579">
        <f>U205-V205</f>
        <v>2511.69</v>
      </c>
      <c r="X205" s="587"/>
    </row>
    <row r="206" spans="1:24" s="297" customFormat="1" ht="65.25" customHeight="1" x14ac:dyDescent="0.5">
      <c r="A206" s="282" t="s">
        <v>509</v>
      </c>
      <c r="B206" s="295"/>
      <c r="C206" s="570"/>
      <c r="D206" s="570"/>
      <c r="E206" s="571"/>
      <c r="F206" s="572"/>
      <c r="G206" s="573"/>
      <c r="H206" s="574"/>
      <c r="I206" s="583"/>
      <c r="J206" s="584"/>
      <c r="K206" s="583"/>
      <c r="L206" s="583"/>
      <c r="M206" s="574"/>
      <c r="N206" s="574"/>
      <c r="O206" s="574"/>
      <c r="P206" s="574"/>
      <c r="Q206" s="574"/>
      <c r="R206" s="574"/>
      <c r="S206" s="574"/>
      <c r="T206" s="574"/>
      <c r="U206" s="574"/>
      <c r="V206" s="574"/>
      <c r="W206" s="579"/>
      <c r="X206" s="587"/>
    </row>
    <row r="207" spans="1:24" s="297" customFormat="1" ht="65.25" customHeight="1" x14ac:dyDescent="0.5">
      <c r="A207" s="283" t="s">
        <v>510</v>
      </c>
      <c r="B207" s="295"/>
      <c r="C207" s="570">
        <v>1201</v>
      </c>
      <c r="D207" s="570">
        <v>1200</v>
      </c>
      <c r="E207" s="571">
        <v>144.22</v>
      </c>
      <c r="F207" s="572">
        <v>15</v>
      </c>
      <c r="G207" s="573">
        <f>E207*F207</f>
        <v>2163.3000000000002</v>
      </c>
      <c r="H207" s="574"/>
      <c r="I207" s="583">
        <v>0</v>
      </c>
      <c r="J207" s="584">
        <v>0</v>
      </c>
      <c r="K207" s="583"/>
      <c r="L207" s="583">
        <v>57.43</v>
      </c>
      <c r="M207" s="574">
        <f>G207+H207+I207+J207+K207+L207</f>
        <v>2220.73</v>
      </c>
      <c r="N207" s="574">
        <v>0</v>
      </c>
      <c r="O207" s="574"/>
      <c r="P207" s="574"/>
      <c r="Q207" s="574"/>
      <c r="R207" s="574"/>
      <c r="S207" s="574"/>
      <c r="T207" s="574">
        <f>N207+O207+P207+Q207+R207+S207</f>
        <v>0</v>
      </c>
      <c r="U207" s="574">
        <f>M207-T207</f>
        <v>2220.73</v>
      </c>
      <c r="V207" s="574">
        <v>43.27</v>
      </c>
      <c r="W207" s="579">
        <f>U207-V207</f>
        <v>2177.46</v>
      </c>
      <c r="X207" s="587"/>
    </row>
    <row r="208" spans="1:24" s="297" customFormat="1" ht="65.25" customHeight="1" x14ac:dyDescent="0.5">
      <c r="A208" s="282" t="s">
        <v>511</v>
      </c>
      <c r="B208" s="295"/>
      <c r="C208" s="570"/>
      <c r="D208" s="570"/>
      <c r="E208" s="571"/>
      <c r="F208" s="572"/>
      <c r="G208" s="573"/>
      <c r="H208" s="574"/>
      <c r="I208" s="583"/>
      <c r="J208" s="584"/>
      <c r="K208" s="583"/>
      <c r="L208" s="583"/>
      <c r="M208" s="574"/>
      <c r="N208" s="574"/>
      <c r="O208" s="574"/>
      <c r="P208" s="574"/>
      <c r="Q208" s="574"/>
      <c r="R208" s="574"/>
      <c r="S208" s="574"/>
      <c r="T208" s="574"/>
      <c r="U208" s="574"/>
      <c r="V208" s="574"/>
      <c r="W208" s="579"/>
      <c r="X208" s="587"/>
    </row>
    <row r="209" spans="1:24" s="297" customFormat="1" ht="65.25" customHeight="1" x14ac:dyDescent="0.5">
      <c r="A209" s="283" t="s">
        <v>512</v>
      </c>
      <c r="B209" s="295"/>
      <c r="C209" s="570">
        <v>1201</v>
      </c>
      <c r="D209" s="570">
        <v>1200</v>
      </c>
      <c r="E209" s="571">
        <v>262.52999999999997</v>
      </c>
      <c r="F209" s="572">
        <v>15</v>
      </c>
      <c r="G209" s="573">
        <f>E209*F209</f>
        <v>3937.95</v>
      </c>
      <c r="H209" s="574"/>
      <c r="I209" s="583">
        <v>0</v>
      </c>
      <c r="J209" s="584"/>
      <c r="K209" s="583"/>
      <c r="L209" s="583">
        <v>0</v>
      </c>
      <c r="M209" s="574">
        <f>G209+H209+I209+J209+K209+L209</f>
        <v>3937.95</v>
      </c>
      <c r="N209" s="574">
        <v>339.16</v>
      </c>
      <c r="O209" s="574"/>
      <c r="P209" s="574"/>
      <c r="Q209" s="574"/>
      <c r="R209" s="574"/>
      <c r="S209" s="574"/>
      <c r="T209" s="574">
        <f>N209+O209+P209+Q209+R209+S209</f>
        <v>339.16</v>
      </c>
      <c r="U209" s="574">
        <f>M209-T209</f>
        <v>3598.79</v>
      </c>
      <c r="V209" s="574">
        <v>118.14</v>
      </c>
      <c r="W209" s="579">
        <f>U209-V209</f>
        <v>3480.65</v>
      </c>
      <c r="X209" s="587"/>
    </row>
    <row r="210" spans="1:24" s="297" customFormat="1" ht="65.25" customHeight="1" x14ac:dyDescent="0.5">
      <c r="A210" s="282" t="s">
        <v>513</v>
      </c>
      <c r="B210" s="295"/>
      <c r="C210" s="570"/>
      <c r="D210" s="570"/>
      <c r="E210" s="571"/>
      <c r="F210" s="572"/>
      <c r="G210" s="573"/>
      <c r="H210" s="574"/>
      <c r="I210" s="583"/>
      <c r="J210" s="584"/>
      <c r="K210" s="583"/>
      <c r="L210" s="583"/>
      <c r="M210" s="574"/>
      <c r="N210" s="574"/>
      <c r="O210" s="574"/>
      <c r="P210" s="574"/>
      <c r="Q210" s="574"/>
      <c r="R210" s="574"/>
      <c r="S210" s="574"/>
      <c r="T210" s="574"/>
      <c r="U210" s="574"/>
      <c r="V210" s="574"/>
      <c r="W210" s="579"/>
      <c r="X210" s="587"/>
    </row>
    <row r="211" spans="1:24" s="297" customFormat="1" ht="65.25" hidden="1" customHeight="1" x14ac:dyDescent="0.5">
      <c r="A211" s="283" t="s">
        <v>514</v>
      </c>
      <c r="B211" s="295"/>
      <c r="C211" s="570">
        <v>1201</v>
      </c>
      <c r="D211" s="570">
        <v>1200</v>
      </c>
      <c r="E211" s="571"/>
      <c r="F211" s="572"/>
      <c r="G211" s="573">
        <f>E211*F211</f>
        <v>0</v>
      </c>
      <c r="H211" s="574"/>
      <c r="I211" s="583"/>
      <c r="J211" s="583"/>
      <c r="K211" s="583"/>
      <c r="L211" s="583"/>
      <c r="M211" s="574">
        <f>G211+H211+I211+J211+K211+L211</f>
        <v>0</v>
      </c>
      <c r="N211" s="574"/>
      <c r="O211" s="574"/>
      <c r="P211" s="574"/>
      <c r="Q211" s="574"/>
      <c r="R211" s="574"/>
      <c r="S211" s="574"/>
      <c r="T211" s="574">
        <f>N211+O211+P211+Q211+R211+S211</f>
        <v>0</v>
      </c>
      <c r="U211" s="574">
        <f>M211-T211</f>
        <v>0</v>
      </c>
      <c r="V211" s="574"/>
      <c r="W211" s="579">
        <f>U211-V211</f>
        <v>0</v>
      </c>
      <c r="X211" s="587"/>
    </row>
    <row r="212" spans="1:24" s="297" customFormat="1" ht="65.25" hidden="1" customHeight="1" x14ac:dyDescent="0.5">
      <c r="A212" s="304"/>
      <c r="B212" s="295"/>
      <c r="C212" s="570"/>
      <c r="D212" s="570"/>
      <c r="E212" s="571"/>
      <c r="F212" s="572"/>
      <c r="G212" s="573"/>
      <c r="H212" s="574"/>
      <c r="I212" s="583"/>
      <c r="J212" s="583"/>
      <c r="K212" s="583"/>
      <c r="L212" s="583"/>
      <c r="M212" s="574"/>
      <c r="N212" s="574"/>
      <c r="O212" s="574"/>
      <c r="P212" s="574"/>
      <c r="Q212" s="574"/>
      <c r="R212" s="574"/>
      <c r="S212" s="574"/>
      <c r="T212" s="574"/>
      <c r="U212" s="574"/>
      <c r="V212" s="574"/>
      <c r="W212" s="579"/>
      <c r="X212" s="587"/>
    </row>
    <row r="213" spans="1:24" s="297" customFormat="1" ht="65.25" customHeight="1" x14ac:dyDescent="0.5">
      <c r="A213" s="283"/>
      <c r="B213" s="295"/>
      <c r="C213" s="570">
        <v>1201</v>
      </c>
      <c r="D213" s="570">
        <v>1200</v>
      </c>
      <c r="E213" s="571">
        <v>0</v>
      </c>
      <c r="F213" s="572">
        <v>0</v>
      </c>
      <c r="G213" s="573">
        <f>E213*F213</f>
        <v>0</v>
      </c>
      <c r="H213" s="574"/>
      <c r="I213" s="583">
        <v>0</v>
      </c>
      <c r="J213" s="584"/>
      <c r="K213" s="583"/>
      <c r="L213" s="583">
        <v>0</v>
      </c>
      <c r="M213" s="574">
        <f>G213+H213+I213+J213+K213+L213</f>
        <v>0</v>
      </c>
      <c r="N213" s="574">
        <v>0</v>
      </c>
      <c r="O213" s="574"/>
      <c r="P213" s="574"/>
      <c r="Q213" s="574"/>
      <c r="R213" s="574"/>
      <c r="S213" s="574"/>
      <c r="T213" s="574">
        <f>N213+O213+P213+Q213+R213+S213</f>
        <v>0</v>
      </c>
      <c r="U213" s="574">
        <f>M213-T213</f>
        <v>0</v>
      </c>
      <c r="V213" s="574">
        <v>0</v>
      </c>
      <c r="W213" s="579">
        <f>U213-V213</f>
        <v>0</v>
      </c>
      <c r="X213" s="587"/>
    </row>
    <row r="214" spans="1:24" s="297" customFormat="1" ht="65.25" customHeight="1" x14ac:dyDescent="0.5">
      <c r="A214" s="282"/>
      <c r="B214" s="295"/>
      <c r="C214" s="570"/>
      <c r="D214" s="570"/>
      <c r="E214" s="571"/>
      <c r="F214" s="572"/>
      <c r="G214" s="573"/>
      <c r="H214" s="574"/>
      <c r="I214" s="583"/>
      <c r="J214" s="584"/>
      <c r="K214" s="583"/>
      <c r="L214" s="583"/>
      <c r="M214" s="574"/>
      <c r="N214" s="574"/>
      <c r="O214" s="574"/>
      <c r="P214" s="574"/>
      <c r="Q214" s="574"/>
      <c r="R214" s="574"/>
      <c r="S214" s="574"/>
      <c r="T214" s="574"/>
      <c r="U214" s="574"/>
      <c r="V214" s="574"/>
      <c r="W214" s="579"/>
      <c r="X214" s="587"/>
    </row>
    <row r="215" spans="1:24" s="297" customFormat="1" ht="65.25" hidden="1" customHeight="1" x14ac:dyDescent="0.5">
      <c r="A215" s="268" t="s">
        <v>515</v>
      </c>
      <c r="B215" s="295"/>
      <c r="C215" s="570">
        <v>1201</v>
      </c>
      <c r="D215" s="570">
        <v>1200</v>
      </c>
      <c r="E215" s="571"/>
      <c r="F215" s="572"/>
      <c r="G215" s="573">
        <f>E215*F215</f>
        <v>0</v>
      </c>
      <c r="H215" s="574"/>
      <c r="I215" s="583"/>
      <c r="J215" s="584"/>
      <c r="K215" s="583"/>
      <c r="L215" s="583"/>
      <c r="M215" s="574">
        <f>G215+H215+I215+J215+K215+L215</f>
        <v>0</v>
      </c>
      <c r="N215" s="574"/>
      <c r="O215" s="574"/>
      <c r="P215" s="574"/>
      <c r="Q215" s="574"/>
      <c r="R215" s="574"/>
      <c r="S215" s="574"/>
      <c r="T215" s="574">
        <f>N215+O215+P215+Q215+R215+S215</f>
        <v>0</v>
      </c>
      <c r="U215" s="574">
        <f>M215-T215</f>
        <v>0</v>
      </c>
      <c r="V215" s="574">
        <f>G215*3%</f>
        <v>0</v>
      </c>
      <c r="W215" s="579">
        <f>U215-V215</f>
        <v>0</v>
      </c>
      <c r="X215" s="587"/>
    </row>
    <row r="216" spans="1:24" s="297" customFormat="1" ht="65.25" hidden="1" customHeight="1" x14ac:dyDescent="0.5">
      <c r="A216" s="306"/>
      <c r="B216" s="295"/>
      <c r="C216" s="570"/>
      <c r="D216" s="570"/>
      <c r="E216" s="571"/>
      <c r="F216" s="572"/>
      <c r="G216" s="573"/>
      <c r="H216" s="574"/>
      <c r="I216" s="583"/>
      <c r="J216" s="584"/>
      <c r="K216" s="583"/>
      <c r="L216" s="583"/>
      <c r="M216" s="574"/>
      <c r="N216" s="574"/>
      <c r="O216" s="574"/>
      <c r="P216" s="574"/>
      <c r="Q216" s="574"/>
      <c r="R216" s="574"/>
      <c r="S216" s="574"/>
      <c r="T216" s="574"/>
      <c r="U216" s="574"/>
      <c r="V216" s="574"/>
      <c r="W216" s="579"/>
      <c r="X216" s="587"/>
    </row>
    <row r="217" spans="1:24" s="297" customFormat="1" ht="65.25" hidden="1" customHeight="1" x14ac:dyDescent="0.5">
      <c r="A217" s="283" t="s">
        <v>514</v>
      </c>
      <c r="B217" s="295"/>
      <c r="C217" s="570">
        <v>1201</v>
      </c>
      <c r="D217" s="570">
        <v>1200</v>
      </c>
      <c r="E217" s="571"/>
      <c r="F217" s="572"/>
      <c r="G217" s="573">
        <f>E217*F217</f>
        <v>0</v>
      </c>
      <c r="H217" s="574"/>
      <c r="I217" s="583"/>
      <c r="J217" s="583"/>
      <c r="K217" s="583"/>
      <c r="L217" s="583"/>
      <c r="M217" s="574">
        <f>G217+H217+I217+J217+K217+L217</f>
        <v>0</v>
      </c>
      <c r="N217" s="574"/>
      <c r="O217" s="574"/>
      <c r="P217" s="574"/>
      <c r="Q217" s="574"/>
      <c r="R217" s="574"/>
      <c r="S217" s="574"/>
      <c r="T217" s="574">
        <f>N217+O217+P217+Q217+R217+S217</f>
        <v>0</v>
      </c>
      <c r="U217" s="574">
        <f>M217-T217</f>
        <v>0</v>
      </c>
      <c r="V217" s="574"/>
      <c r="W217" s="579">
        <f>U217-V217</f>
        <v>0</v>
      </c>
      <c r="X217" s="587"/>
    </row>
    <row r="218" spans="1:24" s="297" customFormat="1" ht="65.25" hidden="1" customHeight="1" x14ac:dyDescent="0.5">
      <c r="A218" s="282"/>
      <c r="B218" s="295"/>
      <c r="C218" s="570"/>
      <c r="D218" s="570"/>
      <c r="E218" s="571"/>
      <c r="F218" s="572"/>
      <c r="G218" s="573"/>
      <c r="H218" s="574"/>
      <c r="I218" s="583"/>
      <c r="J218" s="583"/>
      <c r="K218" s="583"/>
      <c r="L218" s="583"/>
      <c r="M218" s="574"/>
      <c r="N218" s="574"/>
      <c r="O218" s="574"/>
      <c r="P218" s="574"/>
      <c r="Q218" s="574"/>
      <c r="R218" s="574"/>
      <c r="S218" s="574"/>
      <c r="T218" s="574"/>
      <c r="U218" s="574"/>
      <c r="V218" s="574"/>
      <c r="W218" s="579"/>
      <c r="X218" s="587"/>
    </row>
    <row r="219" spans="1:24" s="297" customFormat="1" ht="65.25" customHeight="1" x14ac:dyDescent="0.5">
      <c r="A219" s="283" t="s">
        <v>516</v>
      </c>
      <c r="B219" s="295"/>
      <c r="C219" s="570">
        <v>1201</v>
      </c>
      <c r="D219" s="570">
        <v>1200</v>
      </c>
      <c r="E219" s="571">
        <v>216.32</v>
      </c>
      <c r="F219" s="572">
        <v>15</v>
      </c>
      <c r="G219" s="573">
        <f>E219*F219</f>
        <v>3244.7999999999997</v>
      </c>
      <c r="H219" s="574">
        <v>0</v>
      </c>
      <c r="I219" s="583">
        <v>0</v>
      </c>
      <c r="J219" s="583">
        <v>0</v>
      </c>
      <c r="K219" s="583"/>
      <c r="L219" s="583">
        <v>0</v>
      </c>
      <c r="M219" s="574">
        <f>G219+H219+I219+J219+K219+L219</f>
        <v>3244.7999999999997</v>
      </c>
      <c r="N219" s="574">
        <v>123.85</v>
      </c>
      <c r="O219" s="574">
        <v>0</v>
      </c>
      <c r="P219" s="574">
        <v>0</v>
      </c>
      <c r="Q219" s="574">
        <v>0</v>
      </c>
      <c r="R219" s="574">
        <v>0</v>
      </c>
      <c r="S219" s="574">
        <v>0</v>
      </c>
      <c r="T219" s="574">
        <f>N219+O219+P219+Q219+R219+S219</f>
        <v>123.85</v>
      </c>
      <c r="U219" s="574">
        <f>M219-T219</f>
        <v>3120.95</v>
      </c>
      <c r="V219" s="574">
        <v>97.34</v>
      </c>
      <c r="W219" s="579">
        <f>U219-V219</f>
        <v>3023.6099999999997</v>
      </c>
      <c r="X219" s="587"/>
    </row>
    <row r="220" spans="1:24" s="297" customFormat="1" ht="65.25" customHeight="1" x14ac:dyDescent="0.5">
      <c r="A220" s="282" t="s">
        <v>517</v>
      </c>
      <c r="B220" s="295"/>
      <c r="C220" s="570"/>
      <c r="D220" s="570"/>
      <c r="E220" s="571"/>
      <c r="F220" s="572"/>
      <c r="G220" s="573"/>
      <c r="H220" s="574"/>
      <c r="I220" s="583"/>
      <c r="J220" s="583"/>
      <c r="K220" s="583"/>
      <c r="L220" s="583"/>
      <c r="M220" s="574"/>
      <c r="N220" s="574"/>
      <c r="O220" s="574"/>
      <c r="P220" s="574"/>
      <c r="Q220" s="574"/>
      <c r="R220" s="574"/>
      <c r="S220" s="574"/>
      <c r="T220" s="574"/>
      <c r="U220" s="574"/>
      <c r="V220" s="574"/>
      <c r="W220" s="579"/>
      <c r="X220" s="587"/>
    </row>
    <row r="221" spans="1:24" s="297" customFormat="1" ht="65.25" hidden="1" customHeight="1" x14ac:dyDescent="0.5">
      <c r="A221" s="291" t="s">
        <v>514</v>
      </c>
      <c r="B221" s="295"/>
      <c r="C221" s="570">
        <v>1201</v>
      </c>
      <c r="D221" s="570">
        <v>1200</v>
      </c>
      <c r="E221" s="571"/>
      <c r="F221" s="572"/>
      <c r="G221" s="573">
        <f>E221*F221</f>
        <v>0</v>
      </c>
      <c r="H221" s="574"/>
      <c r="I221" s="583"/>
      <c r="J221" s="583"/>
      <c r="K221" s="583"/>
      <c r="L221" s="583"/>
      <c r="M221" s="574">
        <f>G221+H221+I221+J221+K221+L221</f>
        <v>0</v>
      </c>
      <c r="N221" s="574"/>
      <c r="O221" s="574"/>
      <c r="P221" s="574"/>
      <c r="Q221" s="574"/>
      <c r="R221" s="574"/>
      <c r="S221" s="574"/>
      <c r="T221" s="574">
        <f>N221+O221+P221+Q221+R221+S221</f>
        <v>0</v>
      </c>
      <c r="U221" s="574">
        <f>M221-T221</f>
        <v>0</v>
      </c>
      <c r="V221" s="574"/>
      <c r="W221" s="579">
        <f>U221-V221</f>
        <v>0</v>
      </c>
      <c r="X221" s="587"/>
    </row>
    <row r="222" spans="1:24" s="297" customFormat="1" ht="65.25" hidden="1" customHeight="1" x14ac:dyDescent="0.5">
      <c r="A222" s="282"/>
      <c r="B222" s="295"/>
      <c r="C222" s="570"/>
      <c r="D222" s="570"/>
      <c r="E222" s="571"/>
      <c r="F222" s="572"/>
      <c r="G222" s="573"/>
      <c r="H222" s="574"/>
      <c r="I222" s="583"/>
      <c r="J222" s="583"/>
      <c r="K222" s="583"/>
      <c r="L222" s="583"/>
      <c r="M222" s="574"/>
      <c r="N222" s="574"/>
      <c r="O222" s="574"/>
      <c r="P222" s="574"/>
      <c r="Q222" s="574"/>
      <c r="R222" s="574"/>
      <c r="S222" s="574"/>
      <c r="T222" s="574"/>
      <c r="U222" s="574"/>
      <c r="V222" s="574"/>
      <c r="W222" s="579"/>
      <c r="X222" s="587"/>
    </row>
    <row r="223" spans="1:24" s="297" customFormat="1" ht="65.25" hidden="1" customHeight="1" x14ac:dyDescent="0.5">
      <c r="A223" s="282"/>
      <c r="B223" s="295"/>
      <c r="C223" s="274"/>
      <c r="D223" s="274"/>
      <c r="E223" s="275"/>
      <c r="F223" s="299"/>
      <c r="G223" s="277"/>
      <c r="H223" s="300"/>
      <c r="I223" s="301"/>
      <c r="J223" s="301"/>
      <c r="K223" s="301"/>
      <c r="L223" s="301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2"/>
      <c r="X223" s="308"/>
    </row>
    <row r="224" spans="1:24" s="297" customFormat="1" ht="65.25" hidden="1" customHeight="1" x14ac:dyDescent="0.5">
      <c r="A224" s="282"/>
      <c r="B224" s="295"/>
      <c r="C224" s="274"/>
      <c r="D224" s="274"/>
      <c r="E224" s="275"/>
      <c r="F224" s="299"/>
      <c r="G224" s="277"/>
      <c r="H224" s="300"/>
      <c r="I224" s="301"/>
      <c r="J224" s="301"/>
      <c r="K224" s="301"/>
      <c r="L224" s="301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2"/>
      <c r="X224" s="308"/>
    </row>
    <row r="225" spans="1:24" s="297" customFormat="1" ht="65.25" hidden="1" customHeight="1" x14ac:dyDescent="0.5">
      <c r="A225" s="283"/>
      <c r="B225" s="295"/>
      <c r="C225" s="570">
        <v>1201</v>
      </c>
      <c r="D225" s="570">
        <v>1200</v>
      </c>
      <c r="E225" s="588"/>
      <c r="F225" s="572"/>
      <c r="G225" s="573">
        <f>E225*F225</f>
        <v>0</v>
      </c>
      <c r="H225" s="574"/>
      <c r="I225" s="583"/>
      <c r="J225" s="583"/>
      <c r="K225" s="583"/>
      <c r="L225" s="583"/>
      <c r="M225" s="574">
        <f>G225+H225+I225+J225+K225+L225</f>
        <v>0</v>
      </c>
      <c r="N225" s="574"/>
      <c r="O225" s="574"/>
      <c r="P225" s="574"/>
      <c r="Q225" s="574"/>
      <c r="R225" s="574"/>
      <c r="S225" s="574"/>
      <c r="T225" s="574">
        <f>N225+O225+P225+Q225+R225+S225</f>
        <v>0</v>
      </c>
      <c r="U225" s="574">
        <f>M225-T225</f>
        <v>0</v>
      </c>
      <c r="V225" s="574"/>
      <c r="W225" s="579">
        <f>U225-V225</f>
        <v>0</v>
      </c>
      <c r="X225" s="587"/>
    </row>
    <row r="226" spans="1:24" s="297" customFormat="1" ht="65.25" hidden="1" customHeight="1" x14ac:dyDescent="0.5">
      <c r="A226" s="298"/>
      <c r="B226" s="295"/>
      <c r="C226" s="570"/>
      <c r="D226" s="570"/>
      <c r="E226" s="588"/>
      <c r="F226" s="572"/>
      <c r="G226" s="573"/>
      <c r="H226" s="574"/>
      <c r="I226" s="583"/>
      <c r="J226" s="583"/>
      <c r="K226" s="583"/>
      <c r="L226" s="583"/>
      <c r="M226" s="574"/>
      <c r="N226" s="574"/>
      <c r="O226" s="574"/>
      <c r="P226" s="574"/>
      <c r="Q226" s="574"/>
      <c r="R226" s="574"/>
      <c r="S226" s="574"/>
      <c r="T226" s="574"/>
      <c r="U226" s="574"/>
      <c r="V226" s="574"/>
      <c r="W226" s="579"/>
      <c r="X226" s="587"/>
    </row>
    <row r="227" spans="1:24" s="297" customFormat="1" ht="65.25" hidden="1" customHeight="1" x14ac:dyDescent="0.5">
      <c r="A227" s="282"/>
      <c r="B227" s="295"/>
      <c r="C227" s="274"/>
      <c r="D227" s="274"/>
      <c r="E227" s="275"/>
      <c r="F227" s="299"/>
      <c r="G227" s="277"/>
      <c r="H227" s="300"/>
      <c r="I227" s="301"/>
      <c r="J227" s="301"/>
      <c r="K227" s="301"/>
      <c r="L227" s="301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2"/>
      <c r="X227" s="308"/>
    </row>
    <row r="228" spans="1:24" s="297" customFormat="1" ht="65.25" hidden="1" customHeight="1" x14ac:dyDescent="0.5">
      <c r="A228" s="282"/>
      <c r="B228" s="295"/>
      <c r="C228" s="274"/>
      <c r="D228" s="274"/>
      <c r="E228" s="275"/>
      <c r="F228" s="299"/>
      <c r="G228" s="277"/>
      <c r="H228" s="300"/>
      <c r="I228" s="301"/>
      <c r="J228" s="301"/>
      <c r="K228" s="301"/>
      <c r="L228" s="301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2"/>
      <c r="X228" s="308"/>
    </row>
    <row r="229" spans="1:24" s="297" customFormat="1" ht="65.25" hidden="1" customHeight="1" x14ac:dyDescent="0.5">
      <c r="A229" s="282"/>
      <c r="B229" s="295"/>
      <c r="C229" s="274"/>
      <c r="D229" s="274"/>
      <c r="E229" s="275"/>
      <c r="F229" s="299"/>
      <c r="G229" s="277"/>
      <c r="H229" s="300"/>
      <c r="I229" s="301"/>
      <c r="J229" s="301"/>
      <c r="K229" s="301"/>
      <c r="L229" s="301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2"/>
      <c r="X229" s="308"/>
    </row>
    <row r="230" spans="1:24" s="297" customFormat="1" ht="65.25" hidden="1" customHeight="1" x14ac:dyDescent="0.5">
      <c r="A230" s="282"/>
      <c r="B230" s="295"/>
      <c r="C230" s="274"/>
      <c r="D230" s="274"/>
      <c r="E230" s="275"/>
      <c r="F230" s="299"/>
      <c r="G230" s="277"/>
      <c r="H230" s="300"/>
      <c r="I230" s="301"/>
      <c r="J230" s="301"/>
      <c r="K230" s="301"/>
      <c r="L230" s="301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2"/>
      <c r="X230" s="308"/>
    </row>
    <row r="231" spans="1:24" s="297" customFormat="1" ht="65.25" customHeight="1" x14ac:dyDescent="0.5">
      <c r="A231" s="283" t="s">
        <v>518</v>
      </c>
      <c r="B231" s="295"/>
      <c r="C231" s="570">
        <v>1201</v>
      </c>
      <c r="D231" s="570">
        <v>1200</v>
      </c>
      <c r="E231" s="571">
        <v>262.52999999999997</v>
      </c>
      <c r="F231" s="572">
        <v>15</v>
      </c>
      <c r="G231" s="573">
        <f>E231*F231</f>
        <v>3937.95</v>
      </c>
      <c r="H231" s="574"/>
      <c r="I231" s="583">
        <v>0</v>
      </c>
      <c r="J231" s="583"/>
      <c r="K231" s="583"/>
      <c r="L231" s="583">
        <v>0</v>
      </c>
      <c r="M231" s="574">
        <f>G231+H231+I231+J231+K231+L231</f>
        <v>3937.95</v>
      </c>
      <c r="N231" s="574">
        <v>339.16</v>
      </c>
      <c r="O231" s="574"/>
      <c r="P231" s="574"/>
      <c r="Q231" s="574"/>
      <c r="R231" s="574"/>
      <c r="S231" s="574"/>
      <c r="T231" s="574">
        <f>N231+O231+P231+Q231+R231+S231</f>
        <v>339.16</v>
      </c>
      <c r="U231" s="574">
        <f>M231-T231</f>
        <v>3598.79</v>
      </c>
      <c r="V231" s="574">
        <v>118.14</v>
      </c>
      <c r="W231" s="579">
        <f>U231-V231</f>
        <v>3480.65</v>
      </c>
      <c r="X231" s="587"/>
    </row>
    <row r="232" spans="1:24" s="297" customFormat="1" ht="65.25" customHeight="1" x14ac:dyDescent="0.5">
      <c r="A232" s="282" t="s">
        <v>519</v>
      </c>
      <c r="B232" s="295"/>
      <c r="C232" s="570"/>
      <c r="D232" s="570"/>
      <c r="E232" s="571"/>
      <c r="F232" s="572"/>
      <c r="G232" s="573"/>
      <c r="H232" s="574"/>
      <c r="I232" s="583"/>
      <c r="J232" s="583"/>
      <c r="K232" s="583"/>
      <c r="L232" s="583"/>
      <c r="M232" s="574"/>
      <c r="N232" s="574"/>
      <c r="O232" s="574"/>
      <c r="P232" s="574"/>
      <c r="Q232" s="574"/>
      <c r="R232" s="574"/>
      <c r="S232" s="574"/>
      <c r="T232" s="574"/>
      <c r="U232" s="574"/>
      <c r="V232" s="574"/>
      <c r="W232" s="579"/>
      <c r="X232" s="587"/>
    </row>
    <row r="233" spans="1:24" s="297" customFormat="1" ht="65.25" hidden="1" customHeight="1" x14ac:dyDescent="0.5">
      <c r="A233" s="282"/>
      <c r="B233" s="295"/>
      <c r="C233" s="274"/>
      <c r="D233" s="274"/>
      <c r="E233" s="275"/>
      <c r="F233" s="299"/>
      <c r="G233" s="277"/>
      <c r="H233" s="300"/>
      <c r="I233" s="301"/>
      <c r="J233" s="301"/>
      <c r="K233" s="301"/>
      <c r="L233" s="301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2"/>
      <c r="X233" s="308"/>
    </row>
    <row r="234" spans="1:24" s="297" customFormat="1" ht="65.25" hidden="1" customHeight="1" x14ac:dyDescent="0.5">
      <c r="A234" s="264"/>
      <c r="B234" s="295"/>
      <c r="C234" s="570">
        <v>1201</v>
      </c>
      <c r="D234" s="570">
        <v>1200</v>
      </c>
      <c r="E234" s="571"/>
      <c r="F234" s="572"/>
      <c r="G234" s="573">
        <f>E234*F234</f>
        <v>0</v>
      </c>
      <c r="H234" s="574"/>
      <c r="I234" s="583"/>
      <c r="J234" s="584"/>
      <c r="K234" s="583"/>
      <c r="L234" s="583"/>
      <c r="M234" s="574">
        <f>G234+H234+I234+J234+K234+L234</f>
        <v>0</v>
      </c>
      <c r="N234" s="574"/>
      <c r="O234" s="574"/>
      <c r="P234" s="574"/>
      <c r="Q234" s="574"/>
      <c r="R234" s="574"/>
      <c r="S234" s="574"/>
      <c r="T234" s="574">
        <f>N234+O234+P234+Q234+R234+S234</f>
        <v>0</v>
      </c>
      <c r="U234" s="574">
        <f>M234-T234</f>
        <v>0</v>
      </c>
      <c r="V234" s="574"/>
      <c r="W234" s="579">
        <f>U234-V234</f>
        <v>0</v>
      </c>
      <c r="X234" s="587"/>
    </row>
    <row r="235" spans="1:24" s="297" customFormat="1" ht="65.25" hidden="1" customHeight="1" x14ac:dyDescent="0.5">
      <c r="A235" s="298"/>
      <c r="B235" s="295"/>
      <c r="C235" s="570"/>
      <c r="D235" s="570"/>
      <c r="E235" s="571"/>
      <c r="F235" s="572"/>
      <c r="G235" s="573"/>
      <c r="H235" s="574"/>
      <c r="I235" s="583"/>
      <c r="J235" s="584"/>
      <c r="K235" s="583"/>
      <c r="L235" s="583"/>
      <c r="M235" s="574"/>
      <c r="N235" s="574"/>
      <c r="O235" s="574"/>
      <c r="P235" s="574"/>
      <c r="Q235" s="574"/>
      <c r="R235" s="574"/>
      <c r="S235" s="574"/>
      <c r="T235" s="574"/>
      <c r="U235" s="574"/>
      <c r="V235" s="574"/>
      <c r="W235" s="579"/>
      <c r="X235" s="587"/>
    </row>
    <row r="236" spans="1:24" s="297" customFormat="1" ht="65.25" hidden="1" customHeight="1" x14ac:dyDescent="0.5">
      <c r="A236" s="283"/>
      <c r="B236" s="295"/>
      <c r="C236" s="570">
        <v>1201</v>
      </c>
      <c r="D236" s="570">
        <v>1200</v>
      </c>
      <c r="E236" s="571"/>
      <c r="F236" s="572"/>
      <c r="G236" s="573">
        <f>E236*F236</f>
        <v>0</v>
      </c>
      <c r="H236" s="574"/>
      <c r="I236" s="583"/>
      <c r="J236" s="584"/>
      <c r="K236" s="583"/>
      <c r="L236" s="583"/>
      <c r="M236" s="574">
        <f>G236+H236+I236+J236+K236+L236</f>
        <v>0</v>
      </c>
      <c r="N236" s="574"/>
      <c r="O236" s="574"/>
      <c r="P236" s="574"/>
      <c r="Q236" s="574"/>
      <c r="R236" s="574"/>
      <c r="S236" s="574"/>
      <c r="T236" s="574">
        <f>N236+O236+P236+Q236+R236+S236</f>
        <v>0</v>
      </c>
      <c r="U236" s="574">
        <f>M236-T236</f>
        <v>0</v>
      </c>
      <c r="V236" s="574"/>
      <c r="W236" s="579">
        <f>U236-V236</f>
        <v>0</v>
      </c>
      <c r="X236" s="587"/>
    </row>
    <row r="237" spans="1:24" s="297" customFormat="1" ht="65.25" hidden="1" customHeight="1" x14ac:dyDescent="0.5">
      <c r="A237" s="282"/>
      <c r="B237" s="295"/>
      <c r="C237" s="570"/>
      <c r="D237" s="570"/>
      <c r="E237" s="571"/>
      <c r="F237" s="572"/>
      <c r="G237" s="573"/>
      <c r="H237" s="574"/>
      <c r="I237" s="583"/>
      <c r="J237" s="584"/>
      <c r="K237" s="583"/>
      <c r="L237" s="583"/>
      <c r="M237" s="574"/>
      <c r="N237" s="574"/>
      <c r="O237" s="574"/>
      <c r="P237" s="574"/>
      <c r="Q237" s="574"/>
      <c r="R237" s="574"/>
      <c r="S237" s="574"/>
      <c r="T237" s="574"/>
      <c r="U237" s="574"/>
      <c r="V237" s="574"/>
      <c r="W237" s="579"/>
      <c r="X237" s="587"/>
    </row>
    <row r="238" spans="1:24" s="297" customFormat="1" ht="65.25" hidden="1" customHeight="1" x14ac:dyDescent="0.5">
      <c r="A238" s="282"/>
      <c r="B238" s="295"/>
      <c r="C238" s="274"/>
      <c r="D238" s="274"/>
      <c r="E238" s="275"/>
      <c r="F238" s="299"/>
      <c r="G238" s="277"/>
      <c r="H238" s="300"/>
      <c r="I238" s="301"/>
      <c r="J238" s="301"/>
      <c r="K238" s="301"/>
      <c r="L238" s="301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2"/>
      <c r="X238" s="308"/>
    </row>
    <row r="239" spans="1:24" s="297" customFormat="1" ht="65.25" hidden="1" customHeight="1" x14ac:dyDescent="0.5">
      <c r="A239" s="295"/>
      <c r="B239" s="295"/>
      <c r="C239" s="274"/>
      <c r="D239" s="274"/>
      <c r="E239" s="275"/>
      <c r="F239" s="299"/>
      <c r="G239" s="277"/>
      <c r="H239" s="300"/>
      <c r="I239" s="301"/>
      <c r="J239" s="309"/>
      <c r="K239" s="301"/>
      <c r="L239" s="301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2"/>
      <c r="X239" s="308"/>
    </row>
    <row r="240" spans="1:24" s="297" customFormat="1" ht="65.25" hidden="1" customHeight="1" x14ac:dyDescent="0.5">
      <c r="A240" s="295"/>
      <c r="B240" s="295"/>
      <c r="C240" s="274"/>
      <c r="D240" s="274"/>
      <c r="E240" s="275"/>
      <c r="F240" s="299"/>
      <c r="G240" s="277"/>
      <c r="H240" s="300"/>
      <c r="I240" s="301"/>
      <c r="J240" s="309"/>
      <c r="K240" s="301"/>
      <c r="L240" s="301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2"/>
      <c r="X240" s="308"/>
    </row>
    <row r="241" spans="1:24" s="297" customFormat="1" ht="65.25" hidden="1" customHeight="1" x14ac:dyDescent="0.5">
      <c r="A241" s="304"/>
      <c r="B241" s="295"/>
      <c r="C241" s="274"/>
      <c r="D241" s="274"/>
      <c r="E241" s="275"/>
      <c r="F241" s="299"/>
      <c r="G241" s="277"/>
      <c r="H241" s="300"/>
      <c r="I241" s="301"/>
      <c r="J241" s="309"/>
      <c r="K241" s="301"/>
      <c r="L241" s="301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2"/>
      <c r="X241" s="308"/>
    </row>
    <row r="242" spans="1:24" s="297" customFormat="1" ht="65.25" hidden="1" customHeight="1" x14ac:dyDescent="0.5">
      <c r="A242" s="304"/>
      <c r="B242" s="295"/>
      <c r="C242" s="274"/>
      <c r="D242" s="274"/>
      <c r="E242" s="275"/>
      <c r="F242" s="299"/>
      <c r="G242" s="277"/>
      <c r="H242" s="300"/>
      <c r="I242" s="301"/>
      <c r="J242" s="309"/>
      <c r="K242" s="301"/>
      <c r="L242" s="301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2"/>
      <c r="X242" s="308"/>
    </row>
    <row r="243" spans="1:24" s="297" customFormat="1" ht="65.25" hidden="1" customHeight="1" x14ac:dyDescent="0.5">
      <c r="A243" s="304"/>
      <c r="B243" s="295"/>
      <c r="C243" s="274"/>
      <c r="D243" s="274"/>
      <c r="E243" s="275"/>
      <c r="F243" s="299"/>
      <c r="G243" s="277"/>
      <c r="H243" s="300"/>
      <c r="I243" s="301"/>
      <c r="J243" s="309"/>
      <c r="K243" s="301"/>
      <c r="L243" s="301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2"/>
      <c r="X243" s="308"/>
    </row>
    <row r="244" spans="1:24" s="297" customFormat="1" ht="65.25" customHeight="1" x14ac:dyDescent="0.5">
      <c r="A244" s="283" t="s">
        <v>504</v>
      </c>
      <c r="B244" s="295"/>
      <c r="C244" s="570">
        <v>1201</v>
      </c>
      <c r="D244" s="570">
        <v>1200</v>
      </c>
      <c r="E244" s="571">
        <v>207.33330000000001</v>
      </c>
      <c r="F244" s="572">
        <v>15</v>
      </c>
      <c r="G244" s="573">
        <f>E244*F244</f>
        <v>3109.9994999999999</v>
      </c>
      <c r="H244" s="574"/>
      <c r="I244" s="583"/>
      <c r="J244" s="584"/>
      <c r="K244" s="583"/>
      <c r="L244" s="583">
        <v>0</v>
      </c>
      <c r="M244" s="574">
        <f>G244+H244+I244+J244+K244+L244</f>
        <v>3109.9994999999999</v>
      </c>
      <c r="N244" s="574">
        <v>109.18</v>
      </c>
      <c r="O244" s="574"/>
      <c r="P244" s="574"/>
      <c r="Q244" s="574"/>
      <c r="R244" s="574"/>
      <c r="S244" s="574"/>
      <c r="T244" s="574">
        <f>N244+O244+P244+Q244+R244+S244</f>
        <v>109.18</v>
      </c>
      <c r="U244" s="574">
        <f>M244-T244</f>
        <v>3000.8195000000001</v>
      </c>
      <c r="V244" s="574">
        <v>0</v>
      </c>
      <c r="W244" s="579">
        <f>U244-V244</f>
        <v>3000.8195000000001</v>
      </c>
      <c r="X244" s="587"/>
    </row>
    <row r="245" spans="1:24" s="297" customFormat="1" ht="65.25" customHeight="1" x14ac:dyDescent="0.5">
      <c r="A245" s="304" t="s">
        <v>520</v>
      </c>
      <c r="B245" s="295"/>
      <c r="C245" s="570"/>
      <c r="D245" s="570"/>
      <c r="E245" s="571"/>
      <c r="F245" s="572"/>
      <c r="G245" s="573"/>
      <c r="H245" s="574"/>
      <c r="I245" s="583"/>
      <c r="J245" s="584"/>
      <c r="K245" s="583"/>
      <c r="L245" s="583"/>
      <c r="M245" s="574"/>
      <c r="N245" s="574"/>
      <c r="O245" s="574"/>
      <c r="P245" s="574"/>
      <c r="Q245" s="574"/>
      <c r="R245" s="574"/>
      <c r="S245" s="574"/>
      <c r="T245" s="574"/>
      <c r="U245" s="574"/>
      <c r="V245" s="574"/>
      <c r="W245" s="579"/>
      <c r="X245" s="587"/>
    </row>
    <row r="246" spans="1:24" s="297" customFormat="1" ht="65.25" hidden="1" customHeight="1" x14ac:dyDescent="0.5">
      <c r="A246" s="304"/>
      <c r="B246" s="295"/>
      <c r="C246" s="274"/>
      <c r="D246" s="274"/>
      <c r="E246" s="275"/>
      <c r="F246" s="299"/>
      <c r="G246" s="277"/>
      <c r="H246" s="300"/>
      <c r="I246" s="301"/>
      <c r="J246" s="309"/>
      <c r="K246" s="301"/>
      <c r="L246" s="301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2"/>
      <c r="X246" s="308"/>
    </row>
    <row r="247" spans="1:24" s="297" customFormat="1" ht="65.25" hidden="1" customHeight="1" x14ac:dyDescent="0.5">
      <c r="A247" s="304"/>
      <c r="B247" s="295"/>
      <c r="C247" s="274"/>
      <c r="D247" s="274"/>
      <c r="E247" s="275"/>
      <c r="F247" s="299"/>
      <c r="G247" s="277"/>
      <c r="H247" s="300"/>
      <c r="I247" s="301"/>
      <c r="J247" s="309"/>
      <c r="K247" s="301"/>
      <c r="L247" s="301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2"/>
      <c r="X247" s="308"/>
    </row>
    <row r="248" spans="1:24" s="297" customFormat="1" ht="65.25" hidden="1" customHeight="1" x14ac:dyDescent="0.5">
      <c r="A248" s="304"/>
      <c r="B248" s="295"/>
      <c r="C248" s="274"/>
      <c r="D248" s="274"/>
      <c r="E248" s="275"/>
      <c r="F248" s="299"/>
      <c r="G248" s="277"/>
      <c r="H248" s="300"/>
      <c r="I248" s="301"/>
      <c r="J248" s="309"/>
      <c r="K248" s="301"/>
      <c r="L248" s="301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2"/>
      <c r="X248" s="308"/>
    </row>
    <row r="249" spans="1:24" s="297" customFormat="1" ht="65.25" hidden="1" customHeight="1" x14ac:dyDescent="0.5">
      <c r="A249" s="283"/>
      <c r="B249" s="295"/>
      <c r="C249" s="570">
        <v>1201</v>
      </c>
      <c r="D249" s="570">
        <v>1200</v>
      </c>
      <c r="E249" s="571"/>
      <c r="F249" s="585"/>
      <c r="G249" s="573">
        <f>E249*F249</f>
        <v>0</v>
      </c>
      <c r="H249" s="574"/>
      <c r="I249" s="583"/>
      <c r="J249" s="584"/>
      <c r="K249" s="583"/>
      <c r="L249" s="583"/>
      <c r="M249" s="574">
        <f>G249+H249+I249+J249+K249+L249</f>
        <v>0</v>
      </c>
      <c r="N249" s="574"/>
      <c r="O249" s="574"/>
      <c r="P249" s="574"/>
      <c r="Q249" s="574"/>
      <c r="R249" s="574"/>
      <c r="S249" s="574"/>
      <c r="T249" s="574">
        <f>N249+O249+P249+Q249+R249+S249</f>
        <v>0</v>
      </c>
      <c r="U249" s="574">
        <f>M249-T249</f>
        <v>0</v>
      </c>
      <c r="V249" s="574"/>
      <c r="W249" s="579">
        <f>U249-V249</f>
        <v>0</v>
      </c>
      <c r="X249" s="587"/>
    </row>
    <row r="250" spans="1:24" s="297" customFormat="1" ht="65.25" hidden="1" customHeight="1" x14ac:dyDescent="0.5">
      <c r="A250" s="304"/>
      <c r="B250" s="295"/>
      <c r="C250" s="570"/>
      <c r="D250" s="570"/>
      <c r="E250" s="571"/>
      <c r="F250" s="585"/>
      <c r="G250" s="573"/>
      <c r="H250" s="574"/>
      <c r="I250" s="583"/>
      <c r="J250" s="584"/>
      <c r="K250" s="583"/>
      <c r="L250" s="583"/>
      <c r="M250" s="574"/>
      <c r="N250" s="574"/>
      <c r="O250" s="574"/>
      <c r="P250" s="574"/>
      <c r="Q250" s="574"/>
      <c r="R250" s="574"/>
      <c r="S250" s="574"/>
      <c r="T250" s="574"/>
      <c r="U250" s="574"/>
      <c r="V250" s="574"/>
      <c r="W250" s="579"/>
      <c r="X250" s="587"/>
    </row>
    <row r="251" spans="1:24" s="297" customFormat="1" ht="65.25" hidden="1" customHeight="1" x14ac:dyDescent="0.5">
      <c r="A251" s="283"/>
      <c r="B251" s="295"/>
      <c r="C251" s="570">
        <v>1201</v>
      </c>
      <c r="D251" s="570">
        <v>1200</v>
      </c>
      <c r="E251" s="571"/>
      <c r="F251" s="585"/>
      <c r="G251" s="573">
        <f>E251*F251</f>
        <v>0</v>
      </c>
      <c r="H251" s="574"/>
      <c r="I251" s="583"/>
      <c r="J251" s="584"/>
      <c r="K251" s="583"/>
      <c r="L251" s="583"/>
      <c r="M251" s="574">
        <f>G251+H251+I251+J251+K251+L251</f>
        <v>0</v>
      </c>
      <c r="N251" s="574"/>
      <c r="O251" s="574"/>
      <c r="P251" s="574"/>
      <c r="Q251" s="574"/>
      <c r="R251" s="574"/>
      <c r="S251" s="574"/>
      <c r="T251" s="574">
        <f>N251+O251+P251+Q251+R251+S251</f>
        <v>0</v>
      </c>
      <c r="U251" s="574">
        <f>M251-T251</f>
        <v>0</v>
      </c>
      <c r="V251" s="574"/>
      <c r="W251" s="579">
        <f>U251-V251</f>
        <v>0</v>
      </c>
      <c r="X251" s="587"/>
    </row>
    <row r="252" spans="1:24" s="297" customFormat="1" ht="65.25" hidden="1" customHeight="1" x14ac:dyDescent="0.5">
      <c r="A252" s="304"/>
      <c r="B252" s="295"/>
      <c r="C252" s="570"/>
      <c r="D252" s="570"/>
      <c r="E252" s="571"/>
      <c r="F252" s="585"/>
      <c r="G252" s="573"/>
      <c r="H252" s="574"/>
      <c r="I252" s="583"/>
      <c r="J252" s="584"/>
      <c r="K252" s="583"/>
      <c r="L252" s="583"/>
      <c r="M252" s="574"/>
      <c r="N252" s="574"/>
      <c r="O252" s="574"/>
      <c r="P252" s="574"/>
      <c r="Q252" s="574"/>
      <c r="R252" s="574"/>
      <c r="S252" s="574"/>
      <c r="T252" s="574"/>
      <c r="U252" s="574"/>
      <c r="V252" s="574"/>
      <c r="W252" s="579"/>
      <c r="X252" s="587"/>
    </row>
    <row r="253" spans="1:24" s="297" customFormat="1" ht="65.25" hidden="1" customHeight="1" x14ac:dyDescent="0.5">
      <c r="A253" s="283"/>
      <c r="B253" s="295"/>
      <c r="C253" s="570">
        <v>1201</v>
      </c>
      <c r="D253" s="570">
        <v>1200</v>
      </c>
      <c r="E253" s="571"/>
      <c r="F253" s="585"/>
      <c r="G253" s="573">
        <f>E253*F253</f>
        <v>0</v>
      </c>
      <c r="H253" s="574"/>
      <c r="I253" s="583"/>
      <c r="J253" s="584"/>
      <c r="K253" s="583"/>
      <c r="L253" s="583"/>
      <c r="M253" s="574">
        <f>G253+H253+I253+J253+K253+L253</f>
        <v>0</v>
      </c>
      <c r="N253" s="574"/>
      <c r="O253" s="574"/>
      <c r="P253" s="574"/>
      <c r="Q253" s="574"/>
      <c r="R253" s="574"/>
      <c r="S253" s="574"/>
      <c r="T253" s="574">
        <f>N253+O253+P253+Q253+R253+S253</f>
        <v>0</v>
      </c>
      <c r="U253" s="574">
        <f>M253-T253</f>
        <v>0</v>
      </c>
      <c r="V253" s="574"/>
      <c r="W253" s="579">
        <f>U253-V253</f>
        <v>0</v>
      </c>
      <c r="X253" s="587"/>
    </row>
    <row r="254" spans="1:24" s="297" customFormat="1" ht="65.25" hidden="1" customHeight="1" x14ac:dyDescent="0.5">
      <c r="A254" s="304"/>
      <c r="B254" s="295"/>
      <c r="C254" s="570"/>
      <c r="D254" s="570"/>
      <c r="E254" s="571"/>
      <c r="F254" s="585"/>
      <c r="G254" s="573"/>
      <c r="H254" s="574"/>
      <c r="I254" s="583"/>
      <c r="J254" s="584"/>
      <c r="K254" s="583"/>
      <c r="L254" s="583"/>
      <c r="M254" s="574"/>
      <c r="N254" s="574"/>
      <c r="O254" s="574"/>
      <c r="P254" s="574"/>
      <c r="Q254" s="574"/>
      <c r="R254" s="574"/>
      <c r="S254" s="574"/>
      <c r="T254" s="574"/>
      <c r="U254" s="574"/>
      <c r="V254" s="574"/>
      <c r="W254" s="579"/>
      <c r="X254" s="587"/>
    </row>
    <row r="255" spans="1:24" s="297" customFormat="1" ht="65.25" hidden="1" customHeight="1" x14ac:dyDescent="0.5">
      <c r="A255" s="283" t="s">
        <v>521</v>
      </c>
      <c r="B255" s="295"/>
      <c r="C255" s="570">
        <v>1201</v>
      </c>
      <c r="D255" s="570">
        <v>1200</v>
      </c>
      <c r="E255" s="571"/>
      <c r="F255" s="585"/>
      <c r="G255" s="573">
        <f>E255*F255</f>
        <v>0</v>
      </c>
      <c r="H255" s="574"/>
      <c r="I255" s="583"/>
      <c r="J255" s="584"/>
      <c r="K255" s="583"/>
      <c r="L255" s="583"/>
      <c r="M255" s="574">
        <f>G255+H255+I255+J255+K255+L255</f>
        <v>0</v>
      </c>
      <c r="N255" s="574"/>
      <c r="O255" s="574"/>
      <c r="P255" s="574"/>
      <c r="Q255" s="574"/>
      <c r="R255" s="574"/>
      <c r="S255" s="574"/>
      <c r="T255" s="574">
        <f>N255+O255+P255+Q255+R255+S255</f>
        <v>0</v>
      </c>
      <c r="U255" s="574">
        <f>M255-T255</f>
        <v>0</v>
      </c>
      <c r="V255" s="574"/>
      <c r="W255" s="579">
        <f>U255-V255</f>
        <v>0</v>
      </c>
      <c r="X255" s="587"/>
    </row>
    <row r="256" spans="1:24" s="297" customFormat="1" ht="65.25" hidden="1" customHeight="1" x14ac:dyDescent="0.5">
      <c r="A256" s="304"/>
      <c r="B256" s="295"/>
      <c r="C256" s="570"/>
      <c r="D256" s="570"/>
      <c r="E256" s="571"/>
      <c r="F256" s="585"/>
      <c r="G256" s="573"/>
      <c r="H256" s="574"/>
      <c r="I256" s="583"/>
      <c r="J256" s="584"/>
      <c r="K256" s="583"/>
      <c r="L256" s="583"/>
      <c r="M256" s="574"/>
      <c r="N256" s="574"/>
      <c r="O256" s="574"/>
      <c r="P256" s="574"/>
      <c r="Q256" s="574"/>
      <c r="R256" s="574"/>
      <c r="S256" s="574"/>
      <c r="T256" s="574"/>
      <c r="U256" s="574"/>
      <c r="V256" s="574"/>
      <c r="W256" s="579"/>
      <c r="X256" s="587"/>
    </row>
    <row r="257" spans="1:25" s="297" customFormat="1" ht="65.25" hidden="1" customHeight="1" x14ac:dyDescent="0.5">
      <c r="A257" s="283"/>
      <c r="B257" s="295"/>
      <c r="C257" s="570">
        <v>1201</v>
      </c>
      <c r="D257" s="570">
        <v>1200</v>
      </c>
      <c r="E257" s="571"/>
      <c r="F257" s="585"/>
      <c r="G257" s="573">
        <f>E257*F257</f>
        <v>0</v>
      </c>
      <c r="H257" s="574"/>
      <c r="I257" s="583"/>
      <c r="J257" s="584"/>
      <c r="K257" s="583"/>
      <c r="L257" s="583"/>
      <c r="M257" s="574">
        <f>G257+H257+I257+J257+K257+L257</f>
        <v>0</v>
      </c>
      <c r="N257" s="574"/>
      <c r="O257" s="574"/>
      <c r="P257" s="574"/>
      <c r="Q257" s="574"/>
      <c r="R257" s="574"/>
      <c r="S257" s="574"/>
      <c r="T257" s="574">
        <f>N257+O257+P257+Q257+R257+S257</f>
        <v>0</v>
      </c>
      <c r="U257" s="574">
        <f>M257-T257</f>
        <v>0</v>
      </c>
      <c r="V257" s="574"/>
      <c r="W257" s="579">
        <f>U257-V257</f>
        <v>0</v>
      </c>
      <c r="X257" s="587"/>
    </row>
    <row r="258" spans="1:25" s="297" customFormat="1" ht="65.25" hidden="1" customHeight="1" x14ac:dyDescent="0.5">
      <c r="A258" s="310"/>
      <c r="B258" s="295"/>
      <c r="C258" s="570"/>
      <c r="D258" s="570"/>
      <c r="E258" s="571"/>
      <c r="F258" s="585"/>
      <c r="G258" s="573"/>
      <c r="H258" s="574"/>
      <c r="I258" s="583"/>
      <c r="J258" s="584"/>
      <c r="K258" s="583"/>
      <c r="L258" s="583"/>
      <c r="M258" s="574"/>
      <c r="N258" s="574"/>
      <c r="O258" s="574"/>
      <c r="P258" s="574"/>
      <c r="Q258" s="574"/>
      <c r="R258" s="574"/>
      <c r="S258" s="574"/>
      <c r="T258" s="574"/>
      <c r="U258" s="574"/>
      <c r="V258" s="574"/>
      <c r="W258" s="579"/>
      <c r="X258" s="587"/>
    </row>
    <row r="259" spans="1:25" s="297" customFormat="1" ht="65.25" hidden="1" customHeight="1" x14ac:dyDescent="0.5">
      <c r="A259" s="304"/>
      <c r="B259" s="295"/>
      <c r="C259" s="274"/>
      <c r="D259" s="274"/>
      <c r="E259" s="275"/>
      <c r="F259" s="311"/>
      <c r="G259" s="277"/>
      <c r="H259" s="300"/>
      <c r="I259" s="301"/>
      <c r="J259" s="309"/>
      <c r="K259" s="301"/>
      <c r="L259" s="301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2"/>
      <c r="X259" s="308"/>
    </row>
    <row r="260" spans="1:25" s="297" customFormat="1" ht="65.25" customHeight="1" x14ac:dyDescent="0.5">
      <c r="A260" s="283" t="s">
        <v>522</v>
      </c>
      <c r="B260" s="295"/>
      <c r="C260" s="570">
        <v>1201</v>
      </c>
      <c r="D260" s="570">
        <v>1200</v>
      </c>
      <c r="E260" s="588">
        <v>200.5</v>
      </c>
      <c r="F260" s="572">
        <v>15</v>
      </c>
      <c r="G260" s="573">
        <f>E260*F260</f>
        <v>3007.5</v>
      </c>
      <c r="H260" s="574"/>
      <c r="I260" s="583">
        <v>0</v>
      </c>
      <c r="J260" s="583"/>
      <c r="K260" s="583"/>
      <c r="L260" s="583">
        <v>0</v>
      </c>
      <c r="M260" s="574">
        <f>G260+H260+I260+J260+K260+L260</f>
        <v>3007.5</v>
      </c>
      <c r="N260" s="574">
        <v>77.75</v>
      </c>
      <c r="O260" s="574">
        <f>G260*1.1875%</f>
        <v>35.714062499999997</v>
      </c>
      <c r="P260" s="574"/>
      <c r="Q260" s="574"/>
      <c r="R260" s="574"/>
      <c r="S260" s="574"/>
      <c r="T260" s="574">
        <f>N260+O260+P260+Q260+R260+S260</f>
        <v>113.4640625</v>
      </c>
      <c r="U260" s="574">
        <f>M260-T260</f>
        <v>2894.0359374999998</v>
      </c>
      <c r="V260" s="574"/>
      <c r="W260" s="579">
        <f>U260-V260</f>
        <v>2894.0359374999998</v>
      </c>
      <c r="X260" s="587"/>
    </row>
    <row r="261" spans="1:25" s="297" customFormat="1" ht="65.25" customHeight="1" x14ac:dyDescent="0.5">
      <c r="A261" s="312" t="s">
        <v>523</v>
      </c>
      <c r="B261" s="295"/>
      <c r="C261" s="570"/>
      <c r="D261" s="570"/>
      <c r="E261" s="588"/>
      <c r="F261" s="572"/>
      <c r="G261" s="573"/>
      <c r="H261" s="574"/>
      <c r="I261" s="583"/>
      <c r="J261" s="583"/>
      <c r="K261" s="583"/>
      <c r="L261" s="583"/>
      <c r="M261" s="574"/>
      <c r="N261" s="574"/>
      <c r="O261" s="574"/>
      <c r="P261" s="574"/>
      <c r="Q261" s="574"/>
      <c r="R261" s="574"/>
      <c r="S261" s="574"/>
      <c r="T261" s="574"/>
      <c r="U261" s="574"/>
      <c r="V261" s="574"/>
      <c r="W261" s="579"/>
      <c r="X261" s="587"/>
    </row>
    <row r="262" spans="1:25" s="297" customFormat="1" ht="65.25" hidden="1" customHeight="1" x14ac:dyDescent="0.5">
      <c r="A262" s="312"/>
      <c r="B262" s="295"/>
      <c r="C262" s="274"/>
      <c r="D262" s="274"/>
      <c r="E262" s="313"/>
      <c r="F262" s="299"/>
      <c r="G262" s="277"/>
      <c r="H262" s="300"/>
      <c r="I262" s="301"/>
      <c r="J262" s="301"/>
      <c r="K262" s="301"/>
      <c r="L262" s="301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2"/>
      <c r="X262" s="308"/>
    </row>
    <row r="263" spans="1:25" s="315" customFormat="1" ht="65.25" hidden="1" customHeight="1" x14ac:dyDescent="0.5">
      <c r="A263" s="312"/>
      <c r="B263" s="295"/>
      <c r="C263" s="274"/>
      <c r="D263" s="274"/>
      <c r="E263" s="313"/>
      <c r="F263" s="299"/>
      <c r="G263" s="277"/>
      <c r="H263" s="300"/>
      <c r="I263" s="301"/>
      <c r="J263" s="301"/>
      <c r="K263" s="301"/>
      <c r="L263" s="301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2"/>
      <c r="X263" s="308"/>
      <c r="Y263" s="314"/>
    </row>
    <row r="264" spans="1:25" s="297" customFormat="1" ht="65.25" hidden="1" customHeight="1" x14ac:dyDescent="0.5">
      <c r="A264" s="283" t="s">
        <v>524</v>
      </c>
      <c r="B264" s="295"/>
      <c r="C264" s="570">
        <v>1201</v>
      </c>
      <c r="D264" s="570">
        <v>1200</v>
      </c>
      <c r="E264" s="588"/>
      <c r="F264" s="572"/>
      <c r="G264" s="573">
        <f>E264*F264</f>
        <v>0</v>
      </c>
      <c r="H264" s="574"/>
      <c r="I264" s="583"/>
      <c r="J264" s="583"/>
      <c r="K264" s="583"/>
      <c r="L264" s="583"/>
      <c r="M264" s="574">
        <f>G264+H264+I264+J264+K264+L264</f>
        <v>0</v>
      </c>
      <c r="N264" s="574"/>
      <c r="O264" s="574"/>
      <c r="P264" s="574"/>
      <c r="Q264" s="574"/>
      <c r="R264" s="574"/>
      <c r="S264" s="574"/>
      <c r="T264" s="574">
        <f>N264+O264+P264+Q264+R264+S264</f>
        <v>0</v>
      </c>
      <c r="U264" s="574">
        <f>M264-T264</f>
        <v>0</v>
      </c>
      <c r="V264" s="574"/>
      <c r="W264" s="579">
        <f>U264-V264</f>
        <v>0</v>
      </c>
      <c r="X264" s="587"/>
    </row>
    <row r="265" spans="1:25" s="297" customFormat="1" ht="65.25" hidden="1" customHeight="1" x14ac:dyDescent="0.5">
      <c r="A265" s="312"/>
      <c r="B265" s="295"/>
      <c r="C265" s="570"/>
      <c r="D265" s="570"/>
      <c r="E265" s="588"/>
      <c r="F265" s="572"/>
      <c r="G265" s="573"/>
      <c r="H265" s="574"/>
      <c r="I265" s="583"/>
      <c r="J265" s="583"/>
      <c r="K265" s="583"/>
      <c r="L265" s="583"/>
      <c r="M265" s="574"/>
      <c r="N265" s="574"/>
      <c r="O265" s="574"/>
      <c r="P265" s="574"/>
      <c r="Q265" s="574"/>
      <c r="R265" s="574"/>
      <c r="S265" s="574"/>
      <c r="T265" s="574"/>
      <c r="U265" s="574"/>
      <c r="V265" s="574"/>
      <c r="W265" s="579"/>
      <c r="X265" s="587"/>
    </row>
    <row r="266" spans="1:25" s="297" customFormat="1" ht="65.25" hidden="1" customHeight="1" x14ac:dyDescent="0.5">
      <c r="A266" s="283" t="s">
        <v>524</v>
      </c>
      <c r="B266" s="295"/>
      <c r="C266" s="570">
        <v>1201</v>
      </c>
      <c r="D266" s="570">
        <v>1200</v>
      </c>
      <c r="E266" s="588"/>
      <c r="F266" s="572"/>
      <c r="G266" s="573">
        <f>E266*F266</f>
        <v>0</v>
      </c>
      <c r="H266" s="574"/>
      <c r="I266" s="583"/>
      <c r="J266" s="583"/>
      <c r="K266" s="583"/>
      <c r="L266" s="583"/>
      <c r="M266" s="574">
        <f>G266+H266+I266+J266+K266+L266</f>
        <v>0</v>
      </c>
      <c r="N266" s="574"/>
      <c r="O266" s="574"/>
      <c r="P266" s="574"/>
      <c r="Q266" s="574"/>
      <c r="R266" s="574"/>
      <c r="S266" s="574"/>
      <c r="T266" s="574">
        <f>N266+O266+P266+Q266+R266+S266</f>
        <v>0</v>
      </c>
      <c r="U266" s="574">
        <f>M266-T266</f>
        <v>0</v>
      </c>
      <c r="V266" s="574"/>
      <c r="W266" s="579">
        <f>U266-V266</f>
        <v>0</v>
      </c>
      <c r="X266" s="587"/>
    </row>
    <row r="267" spans="1:25" s="297" customFormat="1" ht="65.25" hidden="1" customHeight="1" x14ac:dyDescent="0.5">
      <c r="A267" s="312"/>
      <c r="B267" s="295"/>
      <c r="C267" s="570"/>
      <c r="D267" s="570"/>
      <c r="E267" s="588"/>
      <c r="F267" s="572"/>
      <c r="G267" s="573"/>
      <c r="H267" s="574"/>
      <c r="I267" s="583"/>
      <c r="J267" s="583"/>
      <c r="K267" s="583"/>
      <c r="L267" s="583"/>
      <c r="M267" s="574"/>
      <c r="N267" s="574"/>
      <c r="O267" s="574"/>
      <c r="P267" s="574"/>
      <c r="Q267" s="574"/>
      <c r="R267" s="574"/>
      <c r="S267" s="574"/>
      <c r="T267" s="574"/>
      <c r="U267" s="574"/>
      <c r="V267" s="574"/>
      <c r="W267" s="579"/>
      <c r="X267" s="587"/>
    </row>
    <row r="268" spans="1:25" s="297" customFormat="1" ht="65.25" hidden="1" customHeight="1" x14ac:dyDescent="0.5">
      <c r="A268" s="312"/>
      <c r="B268" s="295"/>
      <c r="C268" s="274"/>
      <c r="D268" s="274"/>
      <c r="E268" s="313"/>
      <c r="F268" s="299"/>
      <c r="G268" s="277"/>
      <c r="H268" s="300"/>
      <c r="I268" s="301"/>
      <c r="J268" s="301"/>
      <c r="K268" s="301"/>
      <c r="L268" s="301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2"/>
      <c r="X268" s="308"/>
    </row>
    <row r="269" spans="1:25" s="297" customFormat="1" ht="65.25" hidden="1" customHeight="1" x14ac:dyDescent="0.5">
      <c r="A269" s="312"/>
      <c r="B269" s="295"/>
      <c r="C269" s="274"/>
      <c r="D269" s="274"/>
      <c r="E269" s="313"/>
      <c r="F269" s="299"/>
      <c r="G269" s="277"/>
      <c r="H269" s="300"/>
      <c r="I269" s="301"/>
      <c r="J269" s="301"/>
      <c r="K269" s="301"/>
      <c r="L269" s="301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2"/>
      <c r="X269" s="308"/>
    </row>
    <row r="270" spans="1:25" s="297" customFormat="1" ht="65.25" hidden="1" customHeight="1" x14ac:dyDescent="0.5">
      <c r="A270" s="312"/>
      <c r="B270" s="295"/>
      <c r="C270" s="274"/>
      <c r="D270" s="274"/>
      <c r="E270" s="313"/>
      <c r="F270" s="299"/>
      <c r="G270" s="277"/>
      <c r="H270" s="300"/>
      <c r="I270" s="301"/>
      <c r="J270" s="301"/>
      <c r="K270" s="301"/>
      <c r="L270" s="301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2"/>
      <c r="X270" s="308"/>
    </row>
    <row r="271" spans="1:25" s="297" customFormat="1" ht="65.25" customHeight="1" x14ac:dyDescent="0.5">
      <c r="A271" s="281" t="s">
        <v>525</v>
      </c>
      <c r="B271" s="295"/>
      <c r="C271" s="589">
        <v>1201</v>
      </c>
      <c r="D271" s="570">
        <v>1200</v>
      </c>
      <c r="E271" s="571">
        <v>104.02</v>
      </c>
      <c r="F271" s="572">
        <v>15</v>
      </c>
      <c r="G271" s="573">
        <f>E271*F271</f>
        <v>1560.3</v>
      </c>
      <c r="H271" s="574"/>
      <c r="I271" s="583">
        <v>0</v>
      </c>
      <c r="J271" s="583"/>
      <c r="K271" s="583"/>
      <c r="L271" s="583">
        <v>111.71</v>
      </c>
      <c r="M271" s="574">
        <f>G271+H271+I271+J271+K271+L271</f>
        <v>1672.01</v>
      </c>
      <c r="N271" s="574">
        <v>0</v>
      </c>
      <c r="O271" s="574">
        <v>0</v>
      </c>
      <c r="P271" s="574">
        <v>0</v>
      </c>
      <c r="Q271" s="574"/>
      <c r="R271" s="574"/>
      <c r="S271" s="574"/>
      <c r="T271" s="574">
        <f>N271+O271+P271+Q271+R271+S271</f>
        <v>0</v>
      </c>
      <c r="U271" s="574">
        <f>M271-T271</f>
        <v>1672.01</v>
      </c>
      <c r="V271" s="574">
        <v>0</v>
      </c>
      <c r="W271" s="579">
        <f>U271-V271</f>
        <v>1672.01</v>
      </c>
      <c r="X271" s="587"/>
    </row>
    <row r="272" spans="1:25" s="297" customFormat="1" ht="65.25" customHeight="1" x14ac:dyDescent="0.5">
      <c r="A272" s="282" t="s">
        <v>526</v>
      </c>
      <c r="B272" s="295"/>
      <c r="C272" s="589"/>
      <c r="D272" s="570"/>
      <c r="E272" s="571"/>
      <c r="F272" s="572"/>
      <c r="G272" s="573"/>
      <c r="H272" s="574"/>
      <c r="I272" s="583"/>
      <c r="J272" s="583"/>
      <c r="K272" s="583"/>
      <c r="L272" s="583"/>
      <c r="M272" s="574"/>
      <c r="N272" s="574"/>
      <c r="O272" s="574"/>
      <c r="P272" s="574"/>
      <c r="Q272" s="574"/>
      <c r="R272" s="574"/>
      <c r="S272" s="574"/>
      <c r="T272" s="574"/>
      <c r="U272" s="574"/>
      <c r="V272" s="574"/>
      <c r="W272" s="579"/>
      <c r="X272" s="587"/>
    </row>
    <row r="273" spans="1:24" s="297" customFormat="1" ht="65.25" hidden="1" customHeight="1" x14ac:dyDescent="0.5">
      <c r="A273" s="296"/>
      <c r="B273" s="295"/>
      <c r="C273" s="316"/>
      <c r="D273" s="274"/>
      <c r="E273" s="275"/>
      <c r="F273" s="299"/>
      <c r="G273" s="277"/>
      <c r="H273" s="300"/>
      <c r="I273" s="301"/>
      <c r="J273" s="301"/>
      <c r="K273" s="301"/>
      <c r="L273" s="301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2"/>
      <c r="X273" s="308"/>
    </row>
    <row r="274" spans="1:24" s="297" customFormat="1" ht="65.25" hidden="1" customHeight="1" x14ac:dyDescent="0.5">
      <c r="A274" s="296"/>
      <c r="B274" s="295"/>
      <c r="C274" s="316"/>
      <c r="D274" s="274"/>
      <c r="E274" s="275"/>
      <c r="F274" s="299"/>
      <c r="G274" s="277"/>
      <c r="H274" s="300"/>
      <c r="I274" s="301"/>
      <c r="J274" s="301"/>
      <c r="K274" s="301"/>
      <c r="L274" s="301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2"/>
      <c r="X274" s="308"/>
    </row>
    <row r="275" spans="1:24" s="297" customFormat="1" ht="65.25" customHeight="1" x14ac:dyDescent="0.5">
      <c r="A275" s="281" t="s">
        <v>527</v>
      </c>
      <c r="B275" s="295"/>
      <c r="C275" s="589">
        <v>1202</v>
      </c>
      <c r="D275" s="570">
        <v>1201</v>
      </c>
      <c r="E275" s="571">
        <v>237.95</v>
      </c>
      <c r="F275" s="572">
        <v>15</v>
      </c>
      <c r="G275" s="573">
        <f>E275*F275</f>
        <v>3569.25</v>
      </c>
      <c r="H275" s="574"/>
      <c r="I275" s="583">
        <v>0</v>
      </c>
      <c r="J275" s="583"/>
      <c r="K275" s="583"/>
      <c r="L275" s="583">
        <v>0</v>
      </c>
      <c r="M275" s="574">
        <f>G275+H275+I275+J275+K275+L275</f>
        <v>3569.25</v>
      </c>
      <c r="N275" s="574">
        <v>176.88</v>
      </c>
      <c r="O275" s="574"/>
      <c r="P275" s="574"/>
      <c r="Q275" s="574"/>
      <c r="R275" s="574"/>
      <c r="S275" s="574"/>
      <c r="T275" s="574">
        <f>N275+O275+P275+Q275+R275+S275</f>
        <v>176.88</v>
      </c>
      <c r="U275" s="574">
        <f>M275-T275</f>
        <v>3392.37</v>
      </c>
      <c r="V275" s="574">
        <v>107.08</v>
      </c>
      <c r="W275" s="579">
        <f>U275-V275</f>
        <v>3285.29</v>
      </c>
      <c r="X275" s="587"/>
    </row>
    <row r="276" spans="1:24" s="297" customFormat="1" ht="65.25" customHeight="1" x14ac:dyDescent="0.5">
      <c r="A276" s="296" t="s">
        <v>528</v>
      </c>
      <c r="B276" s="295"/>
      <c r="C276" s="589"/>
      <c r="D276" s="570"/>
      <c r="E276" s="571"/>
      <c r="F276" s="572"/>
      <c r="G276" s="573"/>
      <c r="H276" s="574"/>
      <c r="I276" s="583"/>
      <c r="J276" s="583"/>
      <c r="K276" s="583"/>
      <c r="L276" s="583"/>
      <c r="M276" s="574"/>
      <c r="N276" s="574"/>
      <c r="O276" s="574"/>
      <c r="P276" s="574"/>
      <c r="Q276" s="574"/>
      <c r="R276" s="574"/>
      <c r="S276" s="574"/>
      <c r="T276" s="574"/>
      <c r="U276" s="574"/>
      <c r="V276" s="574"/>
      <c r="W276" s="579"/>
      <c r="X276" s="587"/>
    </row>
    <row r="277" spans="1:24" s="297" customFormat="1" ht="65.25" customHeight="1" x14ac:dyDescent="0.5">
      <c r="A277" s="281" t="s">
        <v>529</v>
      </c>
      <c r="B277" s="295"/>
      <c r="C277" s="589">
        <v>1202</v>
      </c>
      <c r="D277" s="570">
        <v>1201</v>
      </c>
      <c r="E277" s="571">
        <v>202.04</v>
      </c>
      <c r="F277" s="572">
        <v>15</v>
      </c>
      <c r="G277" s="573">
        <f>E277*F277</f>
        <v>3030.6</v>
      </c>
      <c r="H277" s="574"/>
      <c r="I277" s="583">
        <v>0</v>
      </c>
      <c r="J277" s="583"/>
      <c r="K277" s="583"/>
      <c r="L277" s="583">
        <v>0</v>
      </c>
      <c r="M277" s="574">
        <f>G277+H277+I277+J277+K277+L277</f>
        <v>3030.6</v>
      </c>
      <c r="N277" s="574">
        <v>80.27</v>
      </c>
      <c r="O277" s="574"/>
      <c r="P277" s="574">
        <v>0</v>
      </c>
      <c r="Q277" s="574"/>
      <c r="R277" s="574"/>
      <c r="S277" s="574"/>
      <c r="T277" s="574">
        <f>N277+O277+P277+Q277+R277+S277</f>
        <v>80.27</v>
      </c>
      <c r="U277" s="574">
        <f>M277-T277</f>
        <v>2950.33</v>
      </c>
      <c r="V277" s="574">
        <v>0</v>
      </c>
      <c r="W277" s="579">
        <f>U277-V277</f>
        <v>2950.33</v>
      </c>
      <c r="X277" s="587"/>
    </row>
    <row r="278" spans="1:24" s="297" customFormat="1" ht="65.25" customHeight="1" x14ac:dyDescent="0.5">
      <c r="A278" s="296" t="s">
        <v>530</v>
      </c>
      <c r="B278" s="295"/>
      <c r="C278" s="589"/>
      <c r="D278" s="570"/>
      <c r="E278" s="571"/>
      <c r="F278" s="572"/>
      <c r="G278" s="573"/>
      <c r="H278" s="574"/>
      <c r="I278" s="583"/>
      <c r="J278" s="583"/>
      <c r="K278" s="583"/>
      <c r="L278" s="583"/>
      <c r="M278" s="574"/>
      <c r="N278" s="574"/>
      <c r="O278" s="574"/>
      <c r="P278" s="574"/>
      <c r="Q278" s="574"/>
      <c r="R278" s="574"/>
      <c r="S278" s="574"/>
      <c r="T278" s="574"/>
      <c r="U278" s="574"/>
      <c r="V278" s="574"/>
      <c r="W278" s="579"/>
      <c r="X278" s="587"/>
    </row>
    <row r="279" spans="1:24" s="297" customFormat="1" ht="65.25" customHeight="1" x14ac:dyDescent="0.5">
      <c r="A279" s="281" t="s">
        <v>531</v>
      </c>
      <c r="B279" s="295"/>
      <c r="C279" s="589">
        <v>1202</v>
      </c>
      <c r="D279" s="570">
        <v>1201</v>
      </c>
      <c r="E279" s="571">
        <v>124.52</v>
      </c>
      <c r="F279" s="572">
        <v>15</v>
      </c>
      <c r="G279" s="573">
        <f>E279*F279</f>
        <v>1867.8</v>
      </c>
      <c r="H279" s="574"/>
      <c r="I279" s="583">
        <v>0</v>
      </c>
      <c r="J279" s="583"/>
      <c r="K279" s="583"/>
      <c r="L279" s="583">
        <v>80.19</v>
      </c>
      <c r="M279" s="574">
        <f>G279+H279+I279+J279+K279+L279</f>
        <v>1947.99</v>
      </c>
      <c r="N279" s="574">
        <v>0</v>
      </c>
      <c r="O279" s="574"/>
      <c r="P279" s="574"/>
      <c r="Q279" s="574"/>
      <c r="R279" s="574"/>
      <c r="S279" s="574"/>
      <c r="T279" s="574">
        <f>N279+O279+P279+Q279+R279+S279</f>
        <v>0</v>
      </c>
      <c r="U279" s="574">
        <f>M279-T279</f>
        <v>1947.99</v>
      </c>
      <c r="V279" s="574">
        <v>0</v>
      </c>
      <c r="W279" s="579">
        <f>U279-V279</f>
        <v>1947.99</v>
      </c>
      <c r="X279" s="587"/>
    </row>
    <row r="280" spans="1:24" s="297" customFormat="1" ht="65.25" customHeight="1" x14ac:dyDescent="0.5">
      <c r="A280" s="296" t="s">
        <v>532</v>
      </c>
      <c r="B280" s="295"/>
      <c r="C280" s="589"/>
      <c r="D280" s="570"/>
      <c r="E280" s="571"/>
      <c r="F280" s="572"/>
      <c r="G280" s="573"/>
      <c r="H280" s="574"/>
      <c r="I280" s="583"/>
      <c r="J280" s="583"/>
      <c r="K280" s="583"/>
      <c r="L280" s="583"/>
      <c r="M280" s="574"/>
      <c r="N280" s="574"/>
      <c r="O280" s="574"/>
      <c r="P280" s="574"/>
      <c r="Q280" s="574"/>
      <c r="R280" s="574"/>
      <c r="S280" s="574"/>
      <c r="T280" s="574"/>
      <c r="U280" s="574"/>
      <c r="V280" s="574"/>
      <c r="W280" s="579"/>
      <c r="X280" s="587"/>
    </row>
    <row r="281" spans="1:24" s="297" customFormat="1" ht="65.25" customHeight="1" x14ac:dyDescent="0.5">
      <c r="A281" s="281" t="s">
        <v>533</v>
      </c>
      <c r="B281" s="295"/>
      <c r="C281" s="589">
        <v>1202</v>
      </c>
      <c r="D281" s="570">
        <v>1201</v>
      </c>
      <c r="E281" s="571">
        <v>171.97</v>
      </c>
      <c r="F281" s="572">
        <v>15</v>
      </c>
      <c r="G281" s="573">
        <f>E281*F281</f>
        <v>2579.5500000000002</v>
      </c>
      <c r="H281" s="574"/>
      <c r="I281" s="583">
        <v>0</v>
      </c>
      <c r="J281" s="583"/>
      <c r="K281" s="583"/>
      <c r="L281" s="583">
        <v>0</v>
      </c>
      <c r="M281" s="574">
        <f>G281+H281+I281+J281+K281+L281</f>
        <v>2579.5500000000002</v>
      </c>
      <c r="N281" s="574">
        <v>16.27</v>
      </c>
      <c r="O281" s="574"/>
      <c r="P281" s="574"/>
      <c r="Q281" s="574"/>
      <c r="R281" s="574"/>
      <c r="S281" s="574"/>
      <c r="T281" s="574">
        <f>N281+O281+P281+Q281+R281+S281</f>
        <v>16.27</v>
      </c>
      <c r="U281" s="574">
        <f>M281-T281</f>
        <v>2563.2800000000002</v>
      </c>
      <c r="V281" s="574">
        <v>51.59</v>
      </c>
      <c r="W281" s="579">
        <f>U281-V281</f>
        <v>2511.69</v>
      </c>
      <c r="X281" s="587"/>
    </row>
    <row r="282" spans="1:24" s="297" customFormat="1" ht="65.25" customHeight="1" x14ac:dyDescent="0.5">
      <c r="A282" s="296" t="s">
        <v>534</v>
      </c>
      <c r="B282" s="295"/>
      <c r="C282" s="589"/>
      <c r="D282" s="570"/>
      <c r="E282" s="571"/>
      <c r="F282" s="572"/>
      <c r="G282" s="573"/>
      <c r="H282" s="574"/>
      <c r="I282" s="583"/>
      <c r="J282" s="583"/>
      <c r="K282" s="583"/>
      <c r="L282" s="583"/>
      <c r="M282" s="574"/>
      <c r="N282" s="574"/>
      <c r="O282" s="574"/>
      <c r="P282" s="574"/>
      <c r="Q282" s="574"/>
      <c r="R282" s="574"/>
      <c r="S282" s="574"/>
      <c r="T282" s="574"/>
      <c r="U282" s="574"/>
      <c r="V282" s="574"/>
      <c r="W282" s="579"/>
      <c r="X282" s="587"/>
    </row>
    <row r="283" spans="1:24" s="297" customFormat="1" ht="65.25" customHeight="1" x14ac:dyDescent="0.5">
      <c r="A283" s="281" t="s">
        <v>311</v>
      </c>
      <c r="B283" s="295"/>
      <c r="C283" s="589">
        <v>1202</v>
      </c>
      <c r="D283" s="570">
        <v>1201</v>
      </c>
      <c r="E283" s="571">
        <v>156.36666</v>
      </c>
      <c r="F283" s="572">
        <v>15</v>
      </c>
      <c r="G283" s="573">
        <f>E283*F283</f>
        <v>2345.4998999999998</v>
      </c>
      <c r="H283" s="574"/>
      <c r="I283" s="583">
        <v>0</v>
      </c>
      <c r="J283" s="583"/>
      <c r="K283" s="583"/>
      <c r="L283" s="583">
        <v>9.19</v>
      </c>
      <c r="M283" s="574">
        <f>G283+H283+I283+J283+K283+L283</f>
        <v>2354.6898999999999</v>
      </c>
      <c r="N283" s="574">
        <v>0</v>
      </c>
      <c r="O283" s="574"/>
      <c r="P283" s="574"/>
      <c r="Q283" s="574"/>
      <c r="R283" s="574"/>
      <c r="S283" s="574"/>
      <c r="T283" s="574">
        <f>N283+O283+P283+Q283+R283+S283</f>
        <v>0</v>
      </c>
      <c r="U283" s="574">
        <f>M283-T283</f>
        <v>2354.6898999999999</v>
      </c>
      <c r="V283" s="574">
        <v>0</v>
      </c>
      <c r="W283" s="579">
        <f>U283-V283</f>
        <v>2354.6898999999999</v>
      </c>
      <c r="X283" s="587"/>
    </row>
    <row r="284" spans="1:24" s="297" customFormat="1" ht="65.25" customHeight="1" x14ac:dyDescent="0.5">
      <c r="A284" s="296" t="s">
        <v>535</v>
      </c>
      <c r="B284" s="295"/>
      <c r="C284" s="589"/>
      <c r="D284" s="570"/>
      <c r="E284" s="571"/>
      <c r="F284" s="572"/>
      <c r="G284" s="573"/>
      <c r="H284" s="574"/>
      <c r="I284" s="583"/>
      <c r="J284" s="583"/>
      <c r="K284" s="583"/>
      <c r="L284" s="583"/>
      <c r="M284" s="574"/>
      <c r="N284" s="574"/>
      <c r="O284" s="574"/>
      <c r="P284" s="574"/>
      <c r="Q284" s="574"/>
      <c r="R284" s="574"/>
      <c r="S284" s="574"/>
      <c r="T284" s="574"/>
      <c r="U284" s="574"/>
      <c r="V284" s="574"/>
      <c r="W284" s="579"/>
      <c r="X284" s="587"/>
    </row>
    <row r="285" spans="1:24" s="297" customFormat="1" ht="65.25" customHeight="1" x14ac:dyDescent="0.5">
      <c r="A285" s="281" t="s">
        <v>533</v>
      </c>
      <c r="B285" s="295"/>
      <c r="C285" s="589">
        <v>1202</v>
      </c>
      <c r="D285" s="570">
        <v>1201</v>
      </c>
      <c r="E285" s="571">
        <v>171.97</v>
      </c>
      <c r="F285" s="572">
        <v>15</v>
      </c>
      <c r="G285" s="573">
        <f>E285*F285</f>
        <v>2579.5500000000002</v>
      </c>
      <c r="H285" s="574"/>
      <c r="I285" s="583">
        <v>0</v>
      </c>
      <c r="J285" s="583"/>
      <c r="K285" s="583"/>
      <c r="L285" s="583">
        <v>0</v>
      </c>
      <c r="M285" s="574">
        <f>G285+H285+I285+J285+K285+L285</f>
        <v>2579.5500000000002</v>
      </c>
      <c r="N285" s="574">
        <v>16.27</v>
      </c>
      <c r="O285" s="574">
        <f>G285*1.1875%</f>
        <v>30.632156250000001</v>
      </c>
      <c r="P285" s="574"/>
      <c r="Q285" s="574"/>
      <c r="R285" s="574"/>
      <c r="S285" s="574"/>
      <c r="T285" s="574">
        <f>N285+O285+P285+Q285+R285+S285</f>
        <v>46.902156250000004</v>
      </c>
      <c r="U285" s="574">
        <f>M285-T285</f>
        <v>2532.64784375</v>
      </c>
      <c r="V285" s="590">
        <v>51.59</v>
      </c>
      <c r="W285" s="579">
        <f>U285-V285</f>
        <v>2481.0578437499998</v>
      </c>
      <c r="X285" s="587"/>
    </row>
    <row r="286" spans="1:24" s="297" customFormat="1" ht="65.25" customHeight="1" x14ac:dyDescent="0.5">
      <c r="A286" s="296" t="s">
        <v>536</v>
      </c>
      <c r="B286" s="295"/>
      <c r="C286" s="589"/>
      <c r="D286" s="570"/>
      <c r="E286" s="571"/>
      <c r="F286" s="572"/>
      <c r="G286" s="573"/>
      <c r="H286" s="574"/>
      <c r="I286" s="583"/>
      <c r="J286" s="583"/>
      <c r="K286" s="583"/>
      <c r="L286" s="583"/>
      <c r="M286" s="574"/>
      <c r="N286" s="574"/>
      <c r="O286" s="574"/>
      <c r="P286" s="574"/>
      <c r="Q286" s="574"/>
      <c r="R286" s="574"/>
      <c r="S286" s="574"/>
      <c r="T286" s="574"/>
      <c r="U286" s="574"/>
      <c r="V286" s="591"/>
      <c r="W286" s="579"/>
      <c r="X286" s="587"/>
    </row>
    <row r="287" spans="1:24" s="297" customFormat="1" ht="65.25" customHeight="1" x14ac:dyDescent="0.5">
      <c r="A287" s="281" t="s">
        <v>537</v>
      </c>
      <c r="B287" s="295"/>
      <c r="C287" s="589">
        <v>1202</v>
      </c>
      <c r="D287" s="570">
        <v>1201</v>
      </c>
      <c r="E287" s="571">
        <v>187.2</v>
      </c>
      <c r="F287" s="572">
        <v>15</v>
      </c>
      <c r="G287" s="573">
        <f>E287*F287</f>
        <v>2808</v>
      </c>
      <c r="H287" s="574"/>
      <c r="I287" s="583">
        <v>0</v>
      </c>
      <c r="J287" s="583"/>
      <c r="K287" s="583"/>
      <c r="L287" s="583">
        <v>0</v>
      </c>
      <c r="M287" s="574">
        <f>G287+H287+I287+J287+K287+L287</f>
        <v>2808</v>
      </c>
      <c r="N287" s="574">
        <v>56.05</v>
      </c>
      <c r="O287" s="574"/>
      <c r="P287" s="574"/>
      <c r="Q287" s="574"/>
      <c r="R287" s="574"/>
      <c r="S287" s="574"/>
      <c r="T287" s="574">
        <f>N287+O287+P287+Q287+R287+S287</f>
        <v>56.05</v>
      </c>
      <c r="U287" s="574">
        <f>M287-T287</f>
        <v>2751.95</v>
      </c>
      <c r="V287" s="590">
        <v>56.16</v>
      </c>
      <c r="W287" s="579">
        <f>U287-V287</f>
        <v>2695.79</v>
      </c>
      <c r="X287" s="587"/>
    </row>
    <row r="288" spans="1:24" s="297" customFormat="1" ht="65.25" customHeight="1" x14ac:dyDescent="0.5">
      <c r="A288" s="282" t="s">
        <v>538</v>
      </c>
      <c r="B288" s="295"/>
      <c r="C288" s="589"/>
      <c r="D288" s="570"/>
      <c r="E288" s="571"/>
      <c r="F288" s="572"/>
      <c r="G288" s="573"/>
      <c r="H288" s="574"/>
      <c r="I288" s="583"/>
      <c r="J288" s="583"/>
      <c r="K288" s="583"/>
      <c r="L288" s="583"/>
      <c r="M288" s="574"/>
      <c r="N288" s="574"/>
      <c r="O288" s="574"/>
      <c r="P288" s="574"/>
      <c r="Q288" s="574"/>
      <c r="R288" s="574"/>
      <c r="S288" s="574"/>
      <c r="T288" s="574"/>
      <c r="U288" s="574"/>
      <c r="V288" s="591"/>
      <c r="W288" s="579"/>
      <c r="X288" s="587"/>
    </row>
    <row r="289" spans="1:24" s="297" customFormat="1" ht="65.25" customHeight="1" x14ac:dyDescent="0.5">
      <c r="A289" s="296"/>
      <c r="B289" s="295"/>
      <c r="C289" s="316"/>
      <c r="D289" s="274"/>
      <c r="E289" s="275"/>
      <c r="F289" s="299"/>
      <c r="G289" s="277"/>
      <c r="H289" s="300"/>
      <c r="I289" s="301"/>
      <c r="J289" s="301"/>
      <c r="K289" s="301"/>
      <c r="L289" s="301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2"/>
      <c r="X289" s="308"/>
    </row>
    <row r="290" spans="1:24" s="297" customFormat="1" ht="65.25" customHeight="1" x14ac:dyDescent="0.5">
      <c r="A290" s="281"/>
      <c r="B290" s="295"/>
      <c r="C290" s="589">
        <v>1202</v>
      </c>
      <c r="D290" s="570">
        <v>1201</v>
      </c>
      <c r="E290" s="571">
        <v>0</v>
      </c>
      <c r="F290" s="572">
        <v>0</v>
      </c>
      <c r="G290" s="573">
        <f>E290*F290</f>
        <v>0</v>
      </c>
      <c r="H290" s="574"/>
      <c r="I290" s="583">
        <v>0</v>
      </c>
      <c r="J290" s="583"/>
      <c r="K290" s="583"/>
      <c r="L290" s="583">
        <v>0</v>
      </c>
      <c r="M290" s="574">
        <f>G290+H290+I290+J290+K290+L290</f>
        <v>0</v>
      </c>
      <c r="N290" s="574">
        <v>0</v>
      </c>
      <c r="O290" s="574"/>
      <c r="P290" s="574"/>
      <c r="Q290" s="574"/>
      <c r="R290" s="574"/>
      <c r="S290" s="574"/>
      <c r="T290" s="574">
        <f>N290+O290+P290+Q290+R290+S290</f>
        <v>0</v>
      </c>
      <c r="U290" s="574">
        <f>M290-T290</f>
        <v>0</v>
      </c>
      <c r="V290" s="590">
        <v>0</v>
      </c>
      <c r="W290" s="579">
        <f>U290-V290</f>
        <v>0</v>
      </c>
      <c r="X290" s="587"/>
    </row>
    <row r="291" spans="1:24" s="297" customFormat="1" ht="65.25" customHeight="1" x14ac:dyDescent="0.5">
      <c r="A291" s="282"/>
      <c r="B291" s="295"/>
      <c r="C291" s="589"/>
      <c r="D291" s="570"/>
      <c r="E291" s="571"/>
      <c r="F291" s="572"/>
      <c r="G291" s="573"/>
      <c r="H291" s="574"/>
      <c r="I291" s="583"/>
      <c r="J291" s="583"/>
      <c r="K291" s="583"/>
      <c r="L291" s="583"/>
      <c r="M291" s="574"/>
      <c r="N291" s="574"/>
      <c r="O291" s="574"/>
      <c r="P291" s="574"/>
      <c r="Q291" s="574"/>
      <c r="R291" s="574"/>
      <c r="S291" s="574"/>
      <c r="T291" s="574"/>
      <c r="U291" s="574"/>
      <c r="V291" s="591"/>
      <c r="W291" s="579"/>
      <c r="X291" s="587"/>
    </row>
    <row r="292" spans="1:24" s="297" customFormat="1" ht="65.25" customHeight="1" x14ac:dyDescent="0.5">
      <c r="A292" s="281" t="s">
        <v>539</v>
      </c>
      <c r="B292" s="295"/>
      <c r="C292" s="589">
        <v>1202</v>
      </c>
      <c r="D292" s="570">
        <v>1201</v>
      </c>
      <c r="E292" s="571">
        <v>102.89</v>
      </c>
      <c r="F292" s="572">
        <v>15</v>
      </c>
      <c r="G292" s="573">
        <f>E292*F292</f>
        <v>1543.35</v>
      </c>
      <c r="H292" s="574"/>
      <c r="I292" s="583">
        <v>0</v>
      </c>
      <c r="J292" s="583"/>
      <c r="K292" s="583"/>
      <c r="L292" s="583">
        <v>112.79</v>
      </c>
      <c r="M292" s="574">
        <f>G292+H292+I292+J292+K292+L292</f>
        <v>1656.1399999999999</v>
      </c>
      <c r="N292" s="574">
        <v>0</v>
      </c>
      <c r="O292" s="574"/>
      <c r="P292" s="574"/>
      <c r="Q292" s="574"/>
      <c r="R292" s="574"/>
      <c r="S292" s="574"/>
      <c r="T292" s="574">
        <f>N292+O292+P292+Q292+R292+S292</f>
        <v>0</v>
      </c>
      <c r="U292" s="574">
        <f>M292-T292</f>
        <v>1656.1399999999999</v>
      </c>
      <c r="V292" s="590">
        <v>30.87</v>
      </c>
      <c r="W292" s="579">
        <f>U292-V292</f>
        <v>1625.27</v>
      </c>
      <c r="X292" s="587"/>
    </row>
    <row r="293" spans="1:24" s="297" customFormat="1" ht="51.75" customHeight="1" x14ac:dyDescent="0.5">
      <c r="A293" s="296" t="s">
        <v>540</v>
      </c>
      <c r="B293" s="295"/>
      <c r="C293" s="589"/>
      <c r="D293" s="570"/>
      <c r="E293" s="571"/>
      <c r="F293" s="572"/>
      <c r="G293" s="573"/>
      <c r="H293" s="574"/>
      <c r="I293" s="583"/>
      <c r="J293" s="583"/>
      <c r="K293" s="583"/>
      <c r="L293" s="583"/>
      <c r="M293" s="574"/>
      <c r="N293" s="574"/>
      <c r="O293" s="574"/>
      <c r="P293" s="574"/>
      <c r="Q293" s="574"/>
      <c r="R293" s="574"/>
      <c r="S293" s="574"/>
      <c r="T293" s="574"/>
      <c r="U293" s="574"/>
      <c r="V293" s="591"/>
      <c r="W293" s="579"/>
      <c r="X293" s="587"/>
    </row>
    <row r="294" spans="1:24" s="297" customFormat="1" ht="65.25" customHeight="1" x14ac:dyDescent="0.5">
      <c r="A294" s="281" t="s">
        <v>541</v>
      </c>
      <c r="B294" s="295"/>
      <c r="C294" s="589">
        <v>1202</v>
      </c>
      <c r="D294" s="570">
        <v>1201</v>
      </c>
      <c r="E294" s="571">
        <v>183.6</v>
      </c>
      <c r="F294" s="572">
        <v>15</v>
      </c>
      <c r="G294" s="573">
        <f>E294*F294</f>
        <v>2754</v>
      </c>
      <c r="H294" s="574"/>
      <c r="I294" s="583">
        <v>0</v>
      </c>
      <c r="J294" s="583"/>
      <c r="K294" s="583"/>
      <c r="L294" s="583">
        <v>0</v>
      </c>
      <c r="M294" s="574">
        <f>G294+H294+I294+J294+K294+L294</f>
        <v>2754</v>
      </c>
      <c r="N294" s="574">
        <v>50.17</v>
      </c>
      <c r="O294" s="574"/>
      <c r="P294" s="574"/>
      <c r="Q294" s="574"/>
      <c r="R294" s="574"/>
      <c r="S294" s="574"/>
      <c r="T294" s="574">
        <f>N294+O294+P294+Q294+R294+S294</f>
        <v>50.17</v>
      </c>
      <c r="U294" s="574">
        <f>M294-T294</f>
        <v>2703.83</v>
      </c>
      <c r="V294" s="574">
        <v>0</v>
      </c>
      <c r="W294" s="579">
        <f>U294-V294</f>
        <v>2703.83</v>
      </c>
      <c r="X294" s="587"/>
    </row>
    <row r="295" spans="1:24" s="297" customFormat="1" ht="54.75" customHeight="1" x14ac:dyDescent="0.5">
      <c r="A295" s="296" t="s">
        <v>542</v>
      </c>
      <c r="B295" s="295"/>
      <c r="C295" s="589"/>
      <c r="D295" s="570"/>
      <c r="E295" s="571"/>
      <c r="F295" s="572"/>
      <c r="G295" s="573"/>
      <c r="H295" s="574"/>
      <c r="I295" s="583"/>
      <c r="J295" s="583"/>
      <c r="K295" s="583"/>
      <c r="L295" s="583"/>
      <c r="M295" s="574"/>
      <c r="N295" s="574"/>
      <c r="O295" s="574"/>
      <c r="P295" s="574"/>
      <c r="Q295" s="574"/>
      <c r="R295" s="574"/>
      <c r="S295" s="574"/>
      <c r="T295" s="574"/>
      <c r="U295" s="574"/>
      <c r="V295" s="574"/>
      <c r="W295" s="579"/>
      <c r="X295" s="587"/>
    </row>
    <row r="296" spans="1:24" s="297" customFormat="1" ht="54.75" customHeight="1" x14ac:dyDescent="0.5">
      <c r="A296" s="281" t="s">
        <v>543</v>
      </c>
      <c r="B296" s="295"/>
      <c r="C296" s="589">
        <v>1202</v>
      </c>
      <c r="D296" s="570">
        <v>1201</v>
      </c>
      <c r="E296" s="571">
        <v>140.38</v>
      </c>
      <c r="F296" s="572">
        <v>15</v>
      </c>
      <c r="G296" s="573">
        <f>E296*F296</f>
        <v>2105.6999999999998</v>
      </c>
      <c r="H296" s="574"/>
      <c r="I296" s="583">
        <v>0</v>
      </c>
      <c r="J296" s="583"/>
      <c r="K296" s="583"/>
      <c r="L296" s="583">
        <v>63.69</v>
      </c>
      <c r="M296" s="574">
        <f>G296+H296+I296+J296+K296+L296</f>
        <v>2169.39</v>
      </c>
      <c r="N296" s="574">
        <v>0</v>
      </c>
      <c r="O296" s="574"/>
      <c r="P296" s="574"/>
      <c r="Q296" s="574"/>
      <c r="R296" s="574"/>
      <c r="S296" s="574"/>
      <c r="T296" s="574">
        <f>N296+O296+P296+Q296+R296+S296</f>
        <v>0</v>
      </c>
      <c r="U296" s="574">
        <f>M296-T296</f>
        <v>2169.39</v>
      </c>
      <c r="V296" s="590">
        <v>42.11</v>
      </c>
      <c r="W296" s="579">
        <f>U296-V296</f>
        <v>2127.2799999999997</v>
      </c>
      <c r="X296" s="587"/>
    </row>
    <row r="297" spans="1:24" s="297" customFormat="1" ht="54.75" customHeight="1" x14ac:dyDescent="0.5">
      <c r="A297" s="296" t="s">
        <v>544</v>
      </c>
      <c r="B297" s="295"/>
      <c r="C297" s="589"/>
      <c r="D297" s="570"/>
      <c r="E297" s="571"/>
      <c r="F297" s="572"/>
      <c r="G297" s="573"/>
      <c r="H297" s="574"/>
      <c r="I297" s="583"/>
      <c r="J297" s="583"/>
      <c r="K297" s="583"/>
      <c r="L297" s="583"/>
      <c r="M297" s="574"/>
      <c r="N297" s="574"/>
      <c r="O297" s="574"/>
      <c r="P297" s="574"/>
      <c r="Q297" s="574"/>
      <c r="R297" s="574"/>
      <c r="S297" s="574"/>
      <c r="T297" s="574"/>
      <c r="U297" s="574"/>
      <c r="V297" s="591"/>
      <c r="W297" s="579"/>
      <c r="X297" s="587"/>
    </row>
    <row r="298" spans="1:24" s="297" customFormat="1" ht="54.75" customHeight="1" x14ac:dyDescent="0.5">
      <c r="A298" s="283" t="s">
        <v>545</v>
      </c>
      <c r="B298" s="295"/>
      <c r="C298" s="589">
        <v>1202</v>
      </c>
      <c r="D298" s="570">
        <v>1201</v>
      </c>
      <c r="E298" s="571">
        <v>173.96</v>
      </c>
      <c r="F298" s="572">
        <v>15</v>
      </c>
      <c r="G298" s="573">
        <f>E298*F298</f>
        <v>2609.4</v>
      </c>
      <c r="H298" s="574"/>
      <c r="I298" s="583">
        <v>0</v>
      </c>
      <c r="J298" s="583"/>
      <c r="K298" s="583"/>
      <c r="L298" s="583">
        <v>0</v>
      </c>
      <c r="M298" s="574">
        <f>G298+H298+I298+J298+K298+L298</f>
        <v>2609.4</v>
      </c>
      <c r="N298" s="574">
        <v>19.52</v>
      </c>
      <c r="O298" s="574"/>
      <c r="P298" s="574"/>
      <c r="Q298" s="574"/>
      <c r="R298" s="574"/>
      <c r="S298" s="574"/>
      <c r="T298" s="574">
        <f>N298+O298+P298+Q298+R298+S298</f>
        <v>19.52</v>
      </c>
      <c r="U298" s="574">
        <f>M298-T298</f>
        <v>2589.88</v>
      </c>
      <c r="V298" s="590">
        <v>52.19</v>
      </c>
      <c r="W298" s="579">
        <f>U298-V298</f>
        <v>2537.69</v>
      </c>
      <c r="X298" s="587"/>
    </row>
    <row r="299" spans="1:24" s="297" customFormat="1" ht="54.75" customHeight="1" x14ac:dyDescent="0.5">
      <c r="A299" s="296" t="s">
        <v>546</v>
      </c>
      <c r="B299" s="295"/>
      <c r="C299" s="589"/>
      <c r="D299" s="570"/>
      <c r="E299" s="571"/>
      <c r="F299" s="572"/>
      <c r="G299" s="573"/>
      <c r="H299" s="574"/>
      <c r="I299" s="583"/>
      <c r="J299" s="583"/>
      <c r="K299" s="583"/>
      <c r="L299" s="583"/>
      <c r="M299" s="574"/>
      <c r="N299" s="574"/>
      <c r="O299" s="574"/>
      <c r="P299" s="574"/>
      <c r="Q299" s="574"/>
      <c r="R299" s="574"/>
      <c r="S299" s="574"/>
      <c r="T299" s="574"/>
      <c r="U299" s="574"/>
      <c r="V299" s="591"/>
      <c r="W299" s="579"/>
      <c r="X299" s="587"/>
    </row>
    <row r="300" spans="1:24" s="297" customFormat="1" ht="54.75" customHeight="1" x14ac:dyDescent="0.5">
      <c r="A300" s="281" t="s">
        <v>547</v>
      </c>
      <c r="B300" s="295"/>
      <c r="C300" s="589">
        <v>1202</v>
      </c>
      <c r="D300" s="570">
        <v>1201</v>
      </c>
      <c r="E300" s="571">
        <v>146.6</v>
      </c>
      <c r="F300" s="572">
        <v>15</v>
      </c>
      <c r="G300" s="573">
        <f>E300*F300</f>
        <v>2199</v>
      </c>
      <c r="H300" s="574"/>
      <c r="I300" s="583"/>
      <c r="J300" s="583"/>
      <c r="K300" s="583"/>
      <c r="L300" s="583">
        <v>39.61</v>
      </c>
      <c r="M300" s="574">
        <f>G300+H300+I300+J300+K300+L300</f>
        <v>2238.61</v>
      </c>
      <c r="N300" s="574">
        <v>0</v>
      </c>
      <c r="O300" s="574"/>
      <c r="P300" s="574"/>
      <c r="Q300" s="574"/>
      <c r="R300" s="574"/>
      <c r="S300" s="574"/>
      <c r="T300" s="574">
        <f>N300+O300+P300+Q300+R300+S300</f>
        <v>0</v>
      </c>
      <c r="U300" s="574">
        <f>M300-T300</f>
        <v>2238.61</v>
      </c>
      <c r="V300" s="590">
        <v>0</v>
      </c>
      <c r="W300" s="579">
        <f>U300-V300</f>
        <v>2238.61</v>
      </c>
      <c r="X300" s="587"/>
    </row>
    <row r="301" spans="1:24" s="297" customFormat="1" ht="54.75" customHeight="1" x14ac:dyDescent="0.5">
      <c r="A301" s="296" t="s">
        <v>548</v>
      </c>
      <c r="B301" s="295"/>
      <c r="C301" s="589"/>
      <c r="D301" s="570"/>
      <c r="E301" s="571"/>
      <c r="F301" s="572"/>
      <c r="G301" s="573"/>
      <c r="H301" s="574"/>
      <c r="I301" s="583"/>
      <c r="J301" s="583"/>
      <c r="K301" s="583"/>
      <c r="L301" s="583"/>
      <c r="M301" s="574"/>
      <c r="N301" s="574"/>
      <c r="O301" s="574"/>
      <c r="P301" s="574"/>
      <c r="Q301" s="574"/>
      <c r="R301" s="574"/>
      <c r="S301" s="574"/>
      <c r="T301" s="574"/>
      <c r="U301" s="574"/>
      <c r="V301" s="591"/>
      <c r="W301" s="579"/>
      <c r="X301" s="587"/>
    </row>
    <row r="302" spans="1:24" s="297" customFormat="1" ht="54.75" customHeight="1" x14ac:dyDescent="0.5">
      <c r="A302" s="281" t="s">
        <v>549</v>
      </c>
      <c r="B302" s="295"/>
      <c r="C302" s="589">
        <v>1202</v>
      </c>
      <c r="D302" s="570">
        <v>1201</v>
      </c>
      <c r="E302" s="571">
        <v>173.96</v>
      </c>
      <c r="F302" s="572">
        <v>15</v>
      </c>
      <c r="G302" s="573">
        <f>E302*F302</f>
        <v>2609.4</v>
      </c>
      <c r="H302" s="574"/>
      <c r="I302" s="583"/>
      <c r="J302" s="583"/>
      <c r="K302" s="583"/>
      <c r="L302" s="583">
        <v>0</v>
      </c>
      <c r="M302" s="574">
        <f>G302+H302+I302+J302+K302+L302</f>
        <v>2609.4</v>
      </c>
      <c r="N302" s="574">
        <v>19.52</v>
      </c>
      <c r="O302" s="574"/>
      <c r="P302" s="574"/>
      <c r="Q302" s="574"/>
      <c r="R302" s="574"/>
      <c r="S302" s="574"/>
      <c r="T302" s="574">
        <f>N302+O302+P302+Q302+R302+S302</f>
        <v>19.52</v>
      </c>
      <c r="U302" s="574">
        <f>M302-T302</f>
        <v>2589.88</v>
      </c>
      <c r="V302" s="590">
        <v>0</v>
      </c>
      <c r="W302" s="579">
        <f>U302-V302</f>
        <v>2589.88</v>
      </c>
      <c r="X302" s="587"/>
    </row>
    <row r="303" spans="1:24" s="297" customFormat="1" ht="52.5" customHeight="1" x14ac:dyDescent="0.5">
      <c r="A303" s="282" t="s">
        <v>550</v>
      </c>
      <c r="B303" s="295"/>
      <c r="C303" s="589"/>
      <c r="D303" s="570"/>
      <c r="E303" s="571"/>
      <c r="F303" s="572"/>
      <c r="G303" s="573"/>
      <c r="H303" s="574"/>
      <c r="I303" s="583"/>
      <c r="J303" s="583"/>
      <c r="K303" s="583"/>
      <c r="L303" s="583"/>
      <c r="M303" s="574"/>
      <c r="N303" s="574"/>
      <c r="O303" s="574"/>
      <c r="P303" s="574"/>
      <c r="Q303" s="574"/>
      <c r="R303" s="574"/>
      <c r="S303" s="574"/>
      <c r="T303" s="574"/>
      <c r="U303" s="574"/>
      <c r="V303" s="591"/>
      <c r="W303" s="579"/>
      <c r="X303" s="587"/>
    </row>
    <row r="304" spans="1:24" s="297" customFormat="1" ht="52.5" customHeight="1" x14ac:dyDescent="0.5">
      <c r="A304" s="283" t="s">
        <v>551</v>
      </c>
      <c r="B304" s="295"/>
      <c r="C304" s="589">
        <v>1202</v>
      </c>
      <c r="D304" s="570">
        <v>1201</v>
      </c>
      <c r="E304" s="571">
        <v>199.8</v>
      </c>
      <c r="F304" s="572">
        <v>15</v>
      </c>
      <c r="G304" s="573">
        <f>E304*F304</f>
        <v>2997</v>
      </c>
      <c r="H304" s="574"/>
      <c r="I304" s="583">
        <v>0</v>
      </c>
      <c r="J304" s="583"/>
      <c r="K304" s="583"/>
      <c r="L304" s="583">
        <v>0</v>
      </c>
      <c r="M304" s="574">
        <f>G304+H304+I304+J304+K304+L304</f>
        <v>2997</v>
      </c>
      <c r="N304" s="574">
        <v>76.61</v>
      </c>
      <c r="O304" s="574"/>
      <c r="P304" s="574"/>
      <c r="Q304" s="574"/>
      <c r="R304" s="574"/>
      <c r="S304" s="574"/>
      <c r="T304" s="574">
        <f>N304+O304+P304+Q304+R304+S304</f>
        <v>76.61</v>
      </c>
      <c r="U304" s="574">
        <f>M304-T304</f>
        <v>2920.39</v>
      </c>
      <c r="V304" s="574">
        <v>0</v>
      </c>
      <c r="W304" s="579">
        <f>U304-V304</f>
        <v>2920.39</v>
      </c>
      <c r="X304" s="587"/>
    </row>
    <row r="305" spans="1:24" s="297" customFormat="1" ht="52.5" customHeight="1" x14ac:dyDescent="0.5">
      <c r="A305" s="282" t="s">
        <v>552</v>
      </c>
      <c r="B305" s="295"/>
      <c r="C305" s="589"/>
      <c r="D305" s="570"/>
      <c r="E305" s="571"/>
      <c r="F305" s="572"/>
      <c r="G305" s="573"/>
      <c r="H305" s="574"/>
      <c r="I305" s="583"/>
      <c r="J305" s="583"/>
      <c r="K305" s="583"/>
      <c r="L305" s="583"/>
      <c r="M305" s="574"/>
      <c r="N305" s="574"/>
      <c r="O305" s="574"/>
      <c r="P305" s="574"/>
      <c r="Q305" s="574"/>
      <c r="R305" s="574"/>
      <c r="S305" s="574"/>
      <c r="T305" s="574"/>
      <c r="U305" s="574"/>
      <c r="V305" s="574"/>
      <c r="W305" s="579"/>
      <c r="X305" s="587"/>
    </row>
    <row r="306" spans="1:24" s="297" customFormat="1" ht="52.5" customHeight="1" x14ac:dyDescent="0.5">
      <c r="A306" s="281" t="s">
        <v>553</v>
      </c>
      <c r="B306" s="295"/>
      <c r="C306" s="589">
        <v>1202</v>
      </c>
      <c r="D306" s="570">
        <v>1201</v>
      </c>
      <c r="E306" s="571">
        <v>138.66</v>
      </c>
      <c r="F306" s="572">
        <v>15</v>
      </c>
      <c r="G306" s="573">
        <f>E306*F306</f>
        <v>2079.9</v>
      </c>
      <c r="H306" s="574"/>
      <c r="I306" s="583">
        <v>0</v>
      </c>
      <c r="J306" s="583"/>
      <c r="K306" s="583"/>
      <c r="L306" s="583">
        <v>66.5</v>
      </c>
      <c r="M306" s="574">
        <f>G306+H306+I306+J306+K306+L306</f>
        <v>2146.4</v>
      </c>
      <c r="N306" s="574">
        <v>0</v>
      </c>
      <c r="O306" s="574"/>
      <c r="P306" s="574"/>
      <c r="Q306" s="574"/>
      <c r="R306" s="574"/>
      <c r="S306" s="574"/>
      <c r="T306" s="574">
        <f>N306+O306+P306+Q306+R306+S306</f>
        <v>0</v>
      </c>
      <c r="U306" s="574">
        <f>M306-T306</f>
        <v>2146.4</v>
      </c>
      <c r="V306" s="590">
        <v>0</v>
      </c>
      <c r="W306" s="579">
        <f>U306-V306</f>
        <v>2146.4</v>
      </c>
      <c r="X306" s="587"/>
    </row>
    <row r="307" spans="1:24" s="297" customFormat="1" ht="52.5" customHeight="1" x14ac:dyDescent="0.5">
      <c r="A307" s="282" t="s">
        <v>554</v>
      </c>
      <c r="B307" s="295"/>
      <c r="C307" s="589"/>
      <c r="D307" s="570"/>
      <c r="E307" s="571"/>
      <c r="F307" s="572"/>
      <c r="G307" s="573"/>
      <c r="H307" s="574"/>
      <c r="I307" s="583"/>
      <c r="J307" s="583"/>
      <c r="K307" s="583"/>
      <c r="L307" s="583"/>
      <c r="M307" s="574"/>
      <c r="N307" s="574"/>
      <c r="O307" s="574"/>
      <c r="P307" s="574"/>
      <c r="Q307" s="574"/>
      <c r="R307" s="574"/>
      <c r="S307" s="574"/>
      <c r="T307" s="574"/>
      <c r="U307" s="574"/>
      <c r="V307" s="591"/>
      <c r="W307" s="579"/>
      <c r="X307" s="587"/>
    </row>
    <row r="308" spans="1:24" s="297" customFormat="1" ht="52.5" customHeight="1" x14ac:dyDescent="0.5">
      <c r="A308" s="281" t="s">
        <v>248</v>
      </c>
      <c r="B308" s="295"/>
      <c r="C308" s="592">
        <v>1202</v>
      </c>
      <c r="D308" s="594">
        <v>1201</v>
      </c>
      <c r="E308" s="596">
        <v>157.25</v>
      </c>
      <c r="F308" s="598">
        <v>15</v>
      </c>
      <c r="G308" s="600">
        <f>E308*F308</f>
        <v>2358.75</v>
      </c>
      <c r="H308" s="590"/>
      <c r="I308" s="606">
        <v>0</v>
      </c>
      <c r="J308" s="606"/>
      <c r="K308" s="606"/>
      <c r="L308" s="606">
        <v>7.75</v>
      </c>
      <c r="M308" s="590">
        <f>G308+H308+I308+J308+K308+L308</f>
        <v>2366.5</v>
      </c>
      <c r="N308" s="590">
        <v>0</v>
      </c>
      <c r="O308" s="590"/>
      <c r="P308" s="590"/>
      <c r="Q308" s="590"/>
      <c r="R308" s="590"/>
      <c r="S308" s="590"/>
      <c r="T308" s="590">
        <f>N308+O308+P308+Q308+R308+S308</f>
        <v>0</v>
      </c>
      <c r="U308" s="590">
        <f>M308-T308</f>
        <v>2366.5</v>
      </c>
      <c r="V308" s="590">
        <v>47.18</v>
      </c>
      <c r="W308" s="602">
        <f>U308-V308</f>
        <v>2319.3200000000002</v>
      </c>
      <c r="X308" s="604"/>
    </row>
    <row r="309" spans="1:24" s="297" customFormat="1" ht="52.5" customHeight="1" x14ac:dyDescent="0.5">
      <c r="A309" s="282" t="s">
        <v>555</v>
      </c>
      <c r="B309" s="295"/>
      <c r="C309" s="593"/>
      <c r="D309" s="595"/>
      <c r="E309" s="597"/>
      <c r="F309" s="599"/>
      <c r="G309" s="601"/>
      <c r="H309" s="591"/>
      <c r="I309" s="607"/>
      <c r="J309" s="607"/>
      <c r="K309" s="607"/>
      <c r="L309" s="607"/>
      <c r="M309" s="591"/>
      <c r="N309" s="591"/>
      <c r="O309" s="591"/>
      <c r="P309" s="591"/>
      <c r="Q309" s="591"/>
      <c r="R309" s="591"/>
      <c r="S309" s="591"/>
      <c r="T309" s="591"/>
      <c r="U309" s="591"/>
      <c r="V309" s="591"/>
      <c r="W309" s="603"/>
      <c r="X309" s="605"/>
    </row>
    <row r="310" spans="1:24" s="297" customFormat="1" ht="52.5" customHeight="1" x14ac:dyDescent="0.5">
      <c r="A310" s="281" t="s">
        <v>539</v>
      </c>
      <c r="B310" s="295"/>
      <c r="C310" s="592">
        <v>1202</v>
      </c>
      <c r="D310" s="594">
        <v>1201</v>
      </c>
      <c r="E310" s="596">
        <v>160.15</v>
      </c>
      <c r="F310" s="598">
        <v>15</v>
      </c>
      <c r="G310" s="600">
        <f>E310*F310</f>
        <v>2402.25</v>
      </c>
      <c r="H310" s="590"/>
      <c r="I310" s="606">
        <v>0</v>
      </c>
      <c r="J310" s="606"/>
      <c r="K310" s="606"/>
      <c r="L310" s="606">
        <v>3.02</v>
      </c>
      <c r="M310" s="590">
        <f>G310+H310+I310+J310+K310+L310</f>
        <v>2405.27</v>
      </c>
      <c r="N310" s="590">
        <v>0</v>
      </c>
      <c r="O310" s="574">
        <f>G310*1.1875%</f>
        <v>28.526718750000001</v>
      </c>
      <c r="P310" s="590"/>
      <c r="Q310" s="590"/>
      <c r="R310" s="590"/>
      <c r="S310" s="590"/>
      <c r="T310" s="590">
        <f>N310+O310+P310+Q310+R310+S310</f>
        <v>28.526718750000001</v>
      </c>
      <c r="U310" s="590">
        <f>M310-T310</f>
        <v>2376.7432812500001</v>
      </c>
      <c r="V310" s="590">
        <v>48.05</v>
      </c>
      <c r="W310" s="602">
        <f>U310-V310</f>
        <v>2328.6932812499999</v>
      </c>
      <c r="X310" s="604"/>
    </row>
    <row r="311" spans="1:24" s="297" customFormat="1" ht="52.5" customHeight="1" x14ac:dyDescent="0.5">
      <c r="A311" s="282" t="s">
        <v>556</v>
      </c>
      <c r="B311" s="295"/>
      <c r="C311" s="593"/>
      <c r="D311" s="595"/>
      <c r="E311" s="597"/>
      <c r="F311" s="599"/>
      <c r="G311" s="601"/>
      <c r="H311" s="591"/>
      <c r="I311" s="607"/>
      <c r="J311" s="607"/>
      <c r="K311" s="607"/>
      <c r="L311" s="607"/>
      <c r="M311" s="591"/>
      <c r="N311" s="591"/>
      <c r="O311" s="574"/>
      <c r="P311" s="591"/>
      <c r="Q311" s="591"/>
      <c r="R311" s="591"/>
      <c r="S311" s="591"/>
      <c r="T311" s="591"/>
      <c r="U311" s="591"/>
      <c r="V311" s="591"/>
      <c r="W311" s="603"/>
      <c r="X311" s="605"/>
    </row>
    <row r="312" spans="1:24" s="297" customFormat="1" ht="65.25" customHeight="1" x14ac:dyDescent="0.5">
      <c r="A312" s="281" t="s">
        <v>477</v>
      </c>
      <c r="B312" s="295"/>
      <c r="C312" s="592">
        <v>1202</v>
      </c>
      <c r="D312" s="594">
        <v>1201</v>
      </c>
      <c r="E312" s="596">
        <v>171.97</v>
      </c>
      <c r="F312" s="598">
        <v>15</v>
      </c>
      <c r="G312" s="600">
        <f>E312*F312</f>
        <v>2579.5500000000002</v>
      </c>
      <c r="H312" s="590"/>
      <c r="I312" s="606"/>
      <c r="J312" s="606"/>
      <c r="K312" s="606"/>
      <c r="L312" s="606">
        <v>0</v>
      </c>
      <c r="M312" s="590">
        <f>G312+H312+I312+J312+K312+L312</f>
        <v>2579.5500000000002</v>
      </c>
      <c r="N312" s="590">
        <v>16.27</v>
      </c>
      <c r="O312" s="590"/>
      <c r="P312" s="590"/>
      <c r="Q312" s="590"/>
      <c r="R312" s="590"/>
      <c r="S312" s="590"/>
      <c r="T312" s="590">
        <f>N312+O312+P312+Q312+R312+S312</f>
        <v>16.27</v>
      </c>
      <c r="U312" s="590">
        <f>M312-T312</f>
        <v>2563.2800000000002</v>
      </c>
      <c r="V312" s="590">
        <v>51.59</v>
      </c>
      <c r="W312" s="602">
        <f>U312-V312</f>
        <v>2511.69</v>
      </c>
      <c r="X312" s="604"/>
    </row>
    <row r="313" spans="1:24" s="297" customFormat="1" ht="65.25" customHeight="1" x14ac:dyDescent="0.5">
      <c r="A313" s="282" t="s">
        <v>557</v>
      </c>
      <c r="B313" s="295"/>
      <c r="C313" s="593"/>
      <c r="D313" s="595"/>
      <c r="E313" s="597"/>
      <c r="F313" s="599"/>
      <c r="G313" s="601"/>
      <c r="H313" s="591"/>
      <c r="I313" s="607"/>
      <c r="J313" s="607"/>
      <c r="K313" s="607"/>
      <c r="L313" s="607"/>
      <c r="M313" s="591"/>
      <c r="N313" s="591"/>
      <c r="O313" s="591"/>
      <c r="P313" s="591"/>
      <c r="Q313" s="591"/>
      <c r="R313" s="591"/>
      <c r="S313" s="591"/>
      <c r="T313" s="591"/>
      <c r="U313" s="591"/>
      <c r="V313" s="591"/>
      <c r="W313" s="603"/>
      <c r="X313" s="605"/>
    </row>
    <row r="314" spans="1:24" s="297" customFormat="1" ht="65.25" customHeight="1" x14ac:dyDescent="0.5">
      <c r="A314" s="281" t="s">
        <v>440</v>
      </c>
      <c r="B314" s="295"/>
      <c r="C314" s="592">
        <v>1202</v>
      </c>
      <c r="D314" s="594">
        <v>1201</v>
      </c>
      <c r="E314" s="596">
        <v>205.82</v>
      </c>
      <c r="F314" s="598">
        <v>15</v>
      </c>
      <c r="G314" s="600">
        <f>E314*F314</f>
        <v>3087.2999999999997</v>
      </c>
      <c r="H314" s="590"/>
      <c r="I314" s="606">
        <v>0</v>
      </c>
      <c r="J314" s="606"/>
      <c r="K314" s="606"/>
      <c r="L314" s="606"/>
      <c r="M314" s="590">
        <f>G314+H314+I314+J314+K314+L314</f>
        <v>3087.2999999999997</v>
      </c>
      <c r="N314" s="590">
        <v>106.72</v>
      </c>
      <c r="O314" s="574">
        <f>G314*1.1875%</f>
        <v>36.661687499999999</v>
      </c>
      <c r="P314" s="590"/>
      <c r="Q314" s="590"/>
      <c r="R314" s="590"/>
      <c r="S314" s="590"/>
      <c r="T314" s="590">
        <f>N314+O314+P314+Q314+R314+S314</f>
        <v>143.3816875</v>
      </c>
      <c r="U314" s="590">
        <f>M314-T314</f>
        <v>2943.9183125</v>
      </c>
      <c r="V314" s="590">
        <v>0</v>
      </c>
      <c r="W314" s="602">
        <f>U314-V314</f>
        <v>2943.9183125</v>
      </c>
      <c r="X314" s="604"/>
    </row>
    <row r="315" spans="1:24" s="297" customFormat="1" ht="65.25" customHeight="1" x14ac:dyDescent="0.5">
      <c r="A315" s="282" t="s">
        <v>558</v>
      </c>
      <c r="B315" s="295"/>
      <c r="C315" s="593"/>
      <c r="D315" s="595"/>
      <c r="E315" s="597"/>
      <c r="F315" s="599"/>
      <c r="G315" s="601"/>
      <c r="H315" s="591"/>
      <c r="I315" s="607"/>
      <c r="J315" s="607"/>
      <c r="K315" s="607"/>
      <c r="L315" s="607"/>
      <c r="M315" s="591"/>
      <c r="N315" s="591"/>
      <c r="O315" s="574"/>
      <c r="P315" s="591"/>
      <c r="Q315" s="591"/>
      <c r="R315" s="591"/>
      <c r="S315" s="591"/>
      <c r="T315" s="591"/>
      <c r="U315" s="591"/>
      <c r="V315" s="591"/>
      <c r="W315" s="603"/>
      <c r="X315" s="605"/>
    </row>
    <row r="316" spans="1:24" s="297" customFormat="1" ht="65.25" customHeight="1" x14ac:dyDescent="0.5">
      <c r="A316" s="281" t="s">
        <v>559</v>
      </c>
      <c r="B316" s="295"/>
      <c r="C316" s="592">
        <v>1202</v>
      </c>
      <c r="D316" s="594">
        <v>1201</v>
      </c>
      <c r="E316" s="596">
        <v>159.46</v>
      </c>
      <c r="F316" s="598">
        <v>15</v>
      </c>
      <c r="G316" s="600">
        <f>E316*F316</f>
        <v>2391.9</v>
      </c>
      <c r="H316" s="590"/>
      <c r="I316" s="606">
        <v>0</v>
      </c>
      <c r="J316" s="606"/>
      <c r="K316" s="606"/>
      <c r="L316" s="606">
        <v>4.1399999999999997</v>
      </c>
      <c r="M316" s="590">
        <f>G316+H316+I316+J316+K316+L316</f>
        <v>2396.04</v>
      </c>
      <c r="N316" s="590">
        <v>0</v>
      </c>
      <c r="O316" s="590"/>
      <c r="P316" s="590"/>
      <c r="Q316" s="590"/>
      <c r="R316" s="590"/>
      <c r="S316" s="590"/>
      <c r="T316" s="590">
        <f>N316+O316+P316+Q316+R316+S316</f>
        <v>0</v>
      </c>
      <c r="U316" s="590">
        <f>M316-T316</f>
        <v>2396.04</v>
      </c>
      <c r="V316" s="590">
        <v>0</v>
      </c>
      <c r="W316" s="602">
        <f>U316-V316</f>
        <v>2396.04</v>
      </c>
      <c r="X316" s="604"/>
    </row>
    <row r="317" spans="1:24" s="297" customFormat="1" ht="65.25" customHeight="1" x14ac:dyDescent="0.5">
      <c r="A317" s="282" t="s">
        <v>560</v>
      </c>
      <c r="B317" s="295"/>
      <c r="C317" s="593"/>
      <c r="D317" s="595"/>
      <c r="E317" s="597"/>
      <c r="F317" s="599"/>
      <c r="G317" s="601"/>
      <c r="H317" s="591"/>
      <c r="I317" s="607"/>
      <c r="J317" s="607"/>
      <c r="K317" s="607"/>
      <c r="L317" s="607"/>
      <c r="M317" s="591"/>
      <c r="N317" s="591"/>
      <c r="O317" s="591"/>
      <c r="P317" s="591"/>
      <c r="Q317" s="591"/>
      <c r="R317" s="591"/>
      <c r="S317" s="591"/>
      <c r="T317" s="591"/>
      <c r="U317" s="591"/>
      <c r="V317" s="591"/>
      <c r="W317" s="603"/>
      <c r="X317" s="605"/>
    </row>
    <row r="318" spans="1:24" s="297" customFormat="1" ht="65.25" customHeight="1" x14ac:dyDescent="0.5">
      <c r="A318" s="281" t="s">
        <v>254</v>
      </c>
      <c r="B318" s="295"/>
      <c r="C318" s="592">
        <v>1202</v>
      </c>
      <c r="D318" s="594">
        <v>1201</v>
      </c>
      <c r="E318" s="596">
        <v>264.92</v>
      </c>
      <c r="F318" s="598">
        <v>15</v>
      </c>
      <c r="G318" s="600">
        <f>E318*F318</f>
        <v>3973.8</v>
      </c>
      <c r="H318" s="590"/>
      <c r="I318" s="606"/>
      <c r="J318" s="606"/>
      <c r="K318" s="606"/>
      <c r="L318" s="606">
        <v>0</v>
      </c>
      <c r="M318" s="590">
        <f>G318+H318+I318+J318+K318+L318</f>
        <v>3973.8</v>
      </c>
      <c r="N318" s="590">
        <v>344.9</v>
      </c>
      <c r="O318" s="590"/>
      <c r="P318" s="590"/>
      <c r="Q318" s="590"/>
      <c r="R318" s="590"/>
      <c r="S318" s="590"/>
      <c r="T318" s="590">
        <f>N318+O318+P318+Q318+R318+S318</f>
        <v>344.9</v>
      </c>
      <c r="U318" s="590">
        <f>M318-T318</f>
        <v>3628.9</v>
      </c>
      <c r="V318" s="590">
        <v>0</v>
      </c>
      <c r="W318" s="602">
        <f>U318-V318</f>
        <v>3628.9</v>
      </c>
      <c r="X318" s="604"/>
    </row>
    <row r="319" spans="1:24" s="297" customFormat="1" ht="65.25" customHeight="1" x14ac:dyDescent="0.5">
      <c r="A319" s="282" t="s">
        <v>561</v>
      </c>
      <c r="B319" s="295"/>
      <c r="C319" s="593"/>
      <c r="D319" s="595"/>
      <c r="E319" s="597"/>
      <c r="F319" s="599"/>
      <c r="G319" s="601"/>
      <c r="H319" s="591"/>
      <c r="I319" s="607"/>
      <c r="J319" s="607"/>
      <c r="K319" s="607"/>
      <c r="L319" s="607"/>
      <c r="M319" s="591"/>
      <c r="N319" s="591"/>
      <c r="O319" s="591"/>
      <c r="P319" s="591"/>
      <c r="Q319" s="591"/>
      <c r="R319" s="591"/>
      <c r="S319" s="591"/>
      <c r="T319" s="591"/>
      <c r="U319" s="591"/>
      <c r="V319" s="591"/>
      <c r="W319" s="603"/>
      <c r="X319" s="605"/>
    </row>
    <row r="320" spans="1:24" s="297" customFormat="1" ht="65.25" customHeight="1" x14ac:dyDescent="0.5">
      <c r="A320" s="281"/>
      <c r="B320" s="295"/>
      <c r="C320" s="592">
        <v>1202</v>
      </c>
      <c r="D320" s="594">
        <v>1201</v>
      </c>
      <c r="E320" s="596">
        <v>0</v>
      </c>
      <c r="F320" s="598">
        <v>0</v>
      </c>
      <c r="G320" s="600">
        <f>E320*F320</f>
        <v>0</v>
      </c>
      <c r="H320" s="590"/>
      <c r="I320" s="606"/>
      <c r="J320" s="606"/>
      <c r="K320" s="606"/>
      <c r="L320" s="606">
        <v>0</v>
      </c>
      <c r="M320" s="590">
        <f>G320+H320+I320+J320+K320+L320</f>
        <v>0</v>
      </c>
      <c r="N320" s="590">
        <v>0</v>
      </c>
      <c r="O320" s="574">
        <f>G320*1.1875%</f>
        <v>0</v>
      </c>
      <c r="P320" s="590"/>
      <c r="Q320" s="590"/>
      <c r="R320" s="590"/>
      <c r="S320" s="590"/>
      <c r="T320" s="590">
        <f>N320+O320+P320+Q320+R320+S320</f>
        <v>0</v>
      </c>
      <c r="U320" s="590">
        <f>M320-T320</f>
        <v>0</v>
      </c>
      <c r="V320" s="590">
        <v>0</v>
      </c>
      <c r="W320" s="602">
        <f>U320-V320</f>
        <v>0</v>
      </c>
      <c r="X320" s="604"/>
    </row>
    <row r="321" spans="1:24" s="297" customFormat="1" ht="65.25" customHeight="1" x14ac:dyDescent="0.5">
      <c r="A321" s="282"/>
      <c r="B321" s="295"/>
      <c r="C321" s="593"/>
      <c r="D321" s="595"/>
      <c r="E321" s="597"/>
      <c r="F321" s="599"/>
      <c r="G321" s="601"/>
      <c r="H321" s="591"/>
      <c r="I321" s="607"/>
      <c r="J321" s="607"/>
      <c r="K321" s="607"/>
      <c r="L321" s="607"/>
      <c r="M321" s="591"/>
      <c r="N321" s="591"/>
      <c r="O321" s="574"/>
      <c r="P321" s="591"/>
      <c r="Q321" s="591"/>
      <c r="R321" s="591"/>
      <c r="S321" s="591"/>
      <c r="T321" s="591"/>
      <c r="U321" s="591"/>
      <c r="V321" s="591"/>
      <c r="W321" s="603"/>
      <c r="X321" s="605"/>
    </row>
    <row r="322" spans="1:24" s="297" customFormat="1" ht="65.25" customHeight="1" x14ac:dyDescent="0.5">
      <c r="A322" s="281" t="s">
        <v>248</v>
      </c>
      <c r="B322" s="295"/>
      <c r="C322" s="592">
        <v>1202</v>
      </c>
      <c r="D322" s="594">
        <v>1201</v>
      </c>
      <c r="E322" s="596">
        <v>238.92</v>
      </c>
      <c r="F322" s="598">
        <v>15</v>
      </c>
      <c r="G322" s="600">
        <f>E322*F322</f>
        <v>3583.7999999999997</v>
      </c>
      <c r="H322" s="590"/>
      <c r="I322" s="606"/>
      <c r="J322" s="606"/>
      <c r="K322" s="606"/>
      <c r="L322" s="606">
        <v>0</v>
      </c>
      <c r="M322" s="590">
        <f>G322+H322+I322+J322+K322+L322</f>
        <v>3583.7999999999997</v>
      </c>
      <c r="N322" s="590">
        <v>178.46</v>
      </c>
      <c r="O322" s="590"/>
      <c r="P322" s="590"/>
      <c r="Q322" s="590"/>
      <c r="R322" s="590"/>
      <c r="S322" s="590"/>
      <c r="T322" s="590">
        <f>N322+O322+P322+Q322+R322+S322</f>
        <v>178.46</v>
      </c>
      <c r="U322" s="590">
        <f>M322-T322</f>
        <v>3405.3399999999997</v>
      </c>
      <c r="V322" s="590">
        <v>0</v>
      </c>
      <c r="W322" s="602">
        <f>U322-V322</f>
        <v>3405.3399999999997</v>
      </c>
      <c r="X322" s="604"/>
    </row>
    <row r="323" spans="1:24" s="297" customFormat="1" ht="65.25" customHeight="1" x14ac:dyDescent="0.5">
      <c r="A323" s="282" t="s">
        <v>562</v>
      </c>
      <c r="B323" s="295"/>
      <c r="C323" s="593"/>
      <c r="D323" s="595"/>
      <c r="E323" s="597"/>
      <c r="F323" s="599"/>
      <c r="G323" s="601"/>
      <c r="H323" s="591"/>
      <c r="I323" s="607"/>
      <c r="J323" s="607"/>
      <c r="K323" s="607"/>
      <c r="L323" s="607"/>
      <c r="M323" s="591"/>
      <c r="N323" s="591"/>
      <c r="O323" s="591"/>
      <c r="P323" s="591"/>
      <c r="Q323" s="591"/>
      <c r="R323" s="591"/>
      <c r="S323" s="591"/>
      <c r="T323" s="591"/>
      <c r="U323" s="591"/>
      <c r="V323" s="591"/>
      <c r="W323" s="603"/>
      <c r="X323" s="605"/>
    </row>
    <row r="324" spans="1:24" s="297" customFormat="1" ht="65.25" customHeight="1" x14ac:dyDescent="0.5">
      <c r="A324" s="281" t="s">
        <v>563</v>
      </c>
      <c r="B324" s="295"/>
      <c r="C324" s="592">
        <v>1202</v>
      </c>
      <c r="D324" s="594">
        <v>1201</v>
      </c>
      <c r="E324" s="596">
        <v>319.95</v>
      </c>
      <c r="F324" s="598">
        <v>15</v>
      </c>
      <c r="G324" s="600">
        <f>E324*F324</f>
        <v>4799.25</v>
      </c>
      <c r="H324" s="590"/>
      <c r="I324" s="606"/>
      <c r="J324" s="606"/>
      <c r="K324" s="606"/>
      <c r="L324" s="606">
        <v>0</v>
      </c>
      <c r="M324" s="590">
        <f>G324+H324+I324+J324+K324+L324</f>
        <v>4799.25</v>
      </c>
      <c r="N324" s="590">
        <v>487.52</v>
      </c>
      <c r="O324" s="590">
        <v>0</v>
      </c>
      <c r="P324" s="590"/>
      <c r="Q324" s="590"/>
      <c r="R324" s="590">
        <v>0</v>
      </c>
      <c r="S324" s="590"/>
      <c r="T324" s="590">
        <f>N324+O324+P324+Q324+R324+S324</f>
        <v>487.52</v>
      </c>
      <c r="U324" s="590">
        <f>M324-T324</f>
        <v>4311.7299999999996</v>
      </c>
      <c r="V324" s="590">
        <v>0</v>
      </c>
      <c r="W324" s="602">
        <f>U324-V324</f>
        <v>4311.7299999999996</v>
      </c>
      <c r="X324" s="604"/>
    </row>
    <row r="325" spans="1:24" s="297" customFormat="1" ht="65.25" customHeight="1" x14ac:dyDescent="0.5">
      <c r="A325" s="282" t="s">
        <v>564</v>
      </c>
      <c r="B325" s="295"/>
      <c r="C325" s="593"/>
      <c r="D325" s="595"/>
      <c r="E325" s="597"/>
      <c r="F325" s="599"/>
      <c r="G325" s="601"/>
      <c r="H325" s="591"/>
      <c r="I325" s="607"/>
      <c r="J325" s="607"/>
      <c r="K325" s="607"/>
      <c r="L325" s="607"/>
      <c r="M325" s="591"/>
      <c r="N325" s="591"/>
      <c r="O325" s="591"/>
      <c r="P325" s="591"/>
      <c r="Q325" s="591"/>
      <c r="R325" s="591"/>
      <c r="S325" s="591"/>
      <c r="T325" s="591"/>
      <c r="U325" s="591"/>
      <c r="V325" s="591"/>
      <c r="W325" s="603"/>
      <c r="X325" s="605"/>
    </row>
    <row r="326" spans="1:24" s="297" customFormat="1" ht="65.25" customHeight="1" x14ac:dyDescent="0.5">
      <c r="A326" s="282"/>
      <c r="B326" s="295"/>
      <c r="C326" s="317"/>
      <c r="D326" s="318"/>
      <c r="E326" s="319"/>
      <c r="F326" s="320"/>
      <c r="G326" s="321"/>
      <c r="H326" s="322"/>
      <c r="I326" s="323"/>
      <c r="J326" s="323"/>
      <c r="K326" s="323"/>
      <c r="L326" s="323"/>
      <c r="M326" s="322"/>
      <c r="N326" s="322"/>
      <c r="O326" s="322"/>
      <c r="P326" s="322"/>
      <c r="Q326" s="322"/>
      <c r="R326" s="322"/>
      <c r="S326" s="322"/>
      <c r="T326" s="322"/>
      <c r="U326" s="322"/>
      <c r="V326" s="322"/>
      <c r="W326" s="324"/>
      <c r="X326" s="325"/>
    </row>
    <row r="327" spans="1:24" s="297" customFormat="1" ht="65.25" customHeight="1" x14ac:dyDescent="0.5">
      <c r="A327" s="281"/>
      <c r="B327" s="295"/>
      <c r="C327" s="592">
        <v>1202</v>
      </c>
      <c r="D327" s="594">
        <v>1201</v>
      </c>
      <c r="E327" s="596">
        <v>0</v>
      </c>
      <c r="F327" s="598">
        <v>0</v>
      </c>
      <c r="G327" s="600">
        <f>E327*F327</f>
        <v>0</v>
      </c>
      <c r="H327" s="590"/>
      <c r="I327" s="606"/>
      <c r="J327" s="606"/>
      <c r="K327" s="606"/>
      <c r="L327" s="606">
        <v>0</v>
      </c>
      <c r="M327" s="590">
        <f>G327+H327+I327+J327+K327+L327</f>
        <v>0</v>
      </c>
      <c r="N327" s="590">
        <v>0</v>
      </c>
      <c r="O327" s="590"/>
      <c r="P327" s="590"/>
      <c r="Q327" s="590"/>
      <c r="R327" s="590"/>
      <c r="S327" s="590"/>
      <c r="T327" s="590">
        <f>N327+O327+P327+Q327+R327+S327</f>
        <v>0</v>
      </c>
      <c r="U327" s="590">
        <f>M327-T327</f>
        <v>0</v>
      </c>
      <c r="V327" s="590">
        <v>0</v>
      </c>
      <c r="W327" s="602">
        <f>U327-V327</f>
        <v>0</v>
      </c>
      <c r="X327" s="604"/>
    </row>
    <row r="328" spans="1:24" s="297" customFormat="1" ht="65.25" customHeight="1" x14ac:dyDescent="0.5">
      <c r="A328" s="282"/>
      <c r="B328" s="295"/>
      <c r="C328" s="593"/>
      <c r="D328" s="595"/>
      <c r="E328" s="597"/>
      <c r="F328" s="599"/>
      <c r="G328" s="601"/>
      <c r="H328" s="591"/>
      <c r="I328" s="607"/>
      <c r="J328" s="607"/>
      <c r="K328" s="607"/>
      <c r="L328" s="607"/>
      <c r="M328" s="591"/>
      <c r="N328" s="591"/>
      <c r="O328" s="591"/>
      <c r="P328" s="591"/>
      <c r="Q328" s="591"/>
      <c r="R328" s="591"/>
      <c r="S328" s="591"/>
      <c r="T328" s="591"/>
      <c r="U328" s="591"/>
      <c r="V328" s="591"/>
      <c r="W328" s="603"/>
      <c r="X328" s="605"/>
    </row>
    <row r="329" spans="1:24" s="297" customFormat="1" ht="65.25" customHeight="1" x14ac:dyDescent="0.5">
      <c r="A329" s="281" t="s">
        <v>311</v>
      </c>
      <c r="B329" s="295"/>
      <c r="C329" s="592">
        <v>1202</v>
      </c>
      <c r="D329" s="594">
        <v>1201</v>
      </c>
      <c r="E329" s="596">
        <v>134.66666000000001</v>
      </c>
      <c r="F329" s="598">
        <v>15</v>
      </c>
      <c r="G329" s="600">
        <f>E329*F329</f>
        <v>2019.9999</v>
      </c>
      <c r="H329" s="590"/>
      <c r="I329" s="606"/>
      <c r="J329" s="606"/>
      <c r="K329" s="606"/>
      <c r="L329" s="606">
        <v>70.45</v>
      </c>
      <c r="M329" s="590">
        <f>G329+H329+I329+J329+K329+L329</f>
        <v>2090.4499000000001</v>
      </c>
      <c r="N329" s="590">
        <v>0</v>
      </c>
      <c r="O329" s="590"/>
      <c r="P329" s="590"/>
      <c r="Q329" s="590"/>
      <c r="R329" s="590"/>
      <c r="S329" s="590"/>
      <c r="T329" s="590">
        <f>N329+O329+P329+Q329+R329+S329</f>
        <v>0</v>
      </c>
      <c r="U329" s="590">
        <f>M329-T329</f>
        <v>2090.4499000000001</v>
      </c>
      <c r="V329" s="590">
        <v>0</v>
      </c>
      <c r="W329" s="602">
        <f>U329-V329</f>
        <v>2090.4499000000001</v>
      </c>
      <c r="X329" s="604"/>
    </row>
    <row r="330" spans="1:24" s="297" customFormat="1" ht="65.25" customHeight="1" x14ac:dyDescent="0.5">
      <c r="A330" s="282" t="s">
        <v>565</v>
      </c>
      <c r="B330" s="295"/>
      <c r="C330" s="593"/>
      <c r="D330" s="595"/>
      <c r="E330" s="597"/>
      <c r="F330" s="599"/>
      <c r="G330" s="601"/>
      <c r="H330" s="591"/>
      <c r="I330" s="607"/>
      <c r="J330" s="607"/>
      <c r="K330" s="607"/>
      <c r="L330" s="607"/>
      <c r="M330" s="591"/>
      <c r="N330" s="591"/>
      <c r="O330" s="591"/>
      <c r="P330" s="591"/>
      <c r="Q330" s="591"/>
      <c r="R330" s="591"/>
      <c r="S330" s="591"/>
      <c r="T330" s="591"/>
      <c r="U330" s="591"/>
      <c r="V330" s="591"/>
      <c r="W330" s="603"/>
      <c r="X330" s="605"/>
    </row>
    <row r="331" spans="1:24" s="297" customFormat="1" ht="65.25" customHeight="1" x14ac:dyDescent="0.5">
      <c r="A331" s="283" t="s">
        <v>566</v>
      </c>
      <c r="B331" s="295"/>
      <c r="C331" s="592">
        <v>1202</v>
      </c>
      <c r="D331" s="594">
        <v>1201</v>
      </c>
      <c r="E331" s="596">
        <v>319.95</v>
      </c>
      <c r="F331" s="598">
        <v>15</v>
      </c>
      <c r="G331" s="600">
        <f>E331*F331</f>
        <v>4799.25</v>
      </c>
      <c r="H331" s="590"/>
      <c r="I331" s="606"/>
      <c r="J331" s="606"/>
      <c r="K331" s="606"/>
      <c r="L331" s="606">
        <v>0</v>
      </c>
      <c r="M331" s="590">
        <f>G331+H331+I331+J331+K331+L331</f>
        <v>4799.25</v>
      </c>
      <c r="N331" s="590">
        <v>487.52</v>
      </c>
      <c r="O331" s="590"/>
      <c r="P331" s="590"/>
      <c r="Q331" s="590"/>
      <c r="R331" s="590"/>
      <c r="S331" s="590"/>
      <c r="T331" s="590">
        <f>N331+O331+P331+Q331+R331+S331</f>
        <v>487.52</v>
      </c>
      <c r="U331" s="590">
        <f>M331-T331</f>
        <v>4311.7299999999996</v>
      </c>
      <c r="V331" s="590">
        <v>0</v>
      </c>
      <c r="W331" s="602">
        <f>U331-V331</f>
        <v>4311.7299999999996</v>
      </c>
      <c r="X331" s="604"/>
    </row>
    <row r="332" spans="1:24" s="297" customFormat="1" ht="65.25" customHeight="1" x14ac:dyDescent="0.5">
      <c r="A332" s="282" t="s">
        <v>567</v>
      </c>
      <c r="B332" s="295"/>
      <c r="C332" s="593"/>
      <c r="D332" s="595"/>
      <c r="E332" s="597"/>
      <c r="F332" s="599"/>
      <c r="G332" s="601"/>
      <c r="H332" s="591"/>
      <c r="I332" s="607"/>
      <c r="J332" s="607"/>
      <c r="K332" s="607"/>
      <c r="L332" s="607"/>
      <c r="M332" s="591"/>
      <c r="N332" s="591"/>
      <c r="O332" s="591"/>
      <c r="P332" s="591"/>
      <c r="Q332" s="591"/>
      <c r="R332" s="591"/>
      <c r="S332" s="591"/>
      <c r="T332" s="591"/>
      <c r="U332" s="591"/>
      <c r="V332" s="591"/>
      <c r="W332" s="603"/>
      <c r="X332" s="605"/>
    </row>
    <row r="333" spans="1:24" s="297" customFormat="1" ht="65.25" customHeight="1" x14ac:dyDescent="0.5">
      <c r="A333" s="281"/>
      <c r="B333" s="295"/>
      <c r="C333" s="592">
        <v>1202</v>
      </c>
      <c r="D333" s="594">
        <v>1201</v>
      </c>
      <c r="E333" s="596">
        <v>0</v>
      </c>
      <c r="F333" s="598">
        <v>0</v>
      </c>
      <c r="G333" s="600">
        <f>E333*F333</f>
        <v>0</v>
      </c>
      <c r="H333" s="590"/>
      <c r="I333" s="606"/>
      <c r="J333" s="606"/>
      <c r="K333" s="606"/>
      <c r="L333" s="606">
        <v>0</v>
      </c>
      <c r="M333" s="590">
        <f>G333+H333+I333+J333+K333+L333</f>
        <v>0</v>
      </c>
      <c r="N333" s="590">
        <v>0</v>
      </c>
      <c r="O333" s="590"/>
      <c r="P333" s="590"/>
      <c r="Q333" s="590"/>
      <c r="R333" s="590"/>
      <c r="S333" s="590"/>
      <c r="T333" s="590">
        <f>N333+O333+P333+Q333+R333+S333</f>
        <v>0</v>
      </c>
      <c r="U333" s="590">
        <f>M333-T333</f>
        <v>0</v>
      </c>
      <c r="V333" s="590">
        <v>0</v>
      </c>
      <c r="W333" s="602">
        <f>U333-V333</f>
        <v>0</v>
      </c>
      <c r="X333" s="604"/>
    </row>
    <row r="334" spans="1:24" s="297" customFormat="1" ht="65.25" customHeight="1" x14ac:dyDescent="0.5">
      <c r="A334" s="282"/>
      <c r="B334" s="295"/>
      <c r="C334" s="593"/>
      <c r="D334" s="595"/>
      <c r="E334" s="597"/>
      <c r="F334" s="599"/>
      <c r="G334" s="601"/>
      <c r="H334" s="591"/>
      <c r="I334" s="607"/>
      <c r="J334" s="607"/>
      <c r="K334" s="607"/>
      <c r="L334" s="607"/>
      <c r="M334" s="591"/>
      <c r="N334" s="591"/>
      <c r="O334" s="591"/>
      <c r="P334" s="591"/>
      <c r="Q334" s="591"/>
      <c r="R334" s="591"/>
      <c r="S334" s="591"/>
      <c r="T334" s="591"/>
      <c r="U334" s="591"/>
      <c r="V334" s="591"/>
      <c r="W334" s="603"/>
      <c r="X334" s="605"/>
    </row>
    <row r="335" spans="1:24" s="297" customFormat="1" ht="65.25" customHeight="1" x14ac:dyDescent="0.5">
      <c r="A335" s="281" t="s">
        <v>179</v>
      </c>
      <c r="B335" s="295"/>
      <c r="C335" s="592">
        <v>1202</v>
      </c>
      <c r="D335" s="594">
        <v>1201</v>
      </c>
      <c r="E335" s="596">
        <v>149.26666</v>
      </c>
      <c r="F335" s="598">
        <v>15</v>
      </c>
      <c r="G335" s="600">
        <f>E335*F335</f>
        <v>2238.9998999999998</v>
      </c>
      <c r="H335" s="590"/>
      <c r="I335" s="606"/>
      <c r="J335" s="606"/>
      <c r="K335" s="606"/>
      <c r="L335" s="606">
        <v>35.26</v>
      </c>
      <c r="M335" s="590">
        <f>G335+H335+I335+J335+K335+L335</f>
        <v>2274.2599</v>
      </c>
      <c r="N335" s="590">
        <v>0</v>
      </c>
      <c r="O335" s="590"/>
      <c r="P335" s="590"/>
      <c r="Q335" s="590"/>
      <c r="R335" s="590"/>
      <c r="S335" s="590"/>
      <c r="T335" s="590">
        <f>N335+O335+P335+Q335+R335+S335</f>
        <v>0</v>
      </c>
      <c r="U335" s="590">
        <f>M335-T335</f>
        <v>2274.2599</v>
      </c>
      <c r="V335" s="590">
        <v>0</v>
      </c>
      <c r="W335" s="602">
        <f>U335-V335</f>
        <v>2274.2599</v>
      </c>
      <c r="X335" s="604"/>
    </row>
    <row r="336" spans="1:24" s="297" customFormat="1" ht="65.25" customHeight="1" x14ac:dyDescent="0.5">
      <c r="A336" s="282" t="s">
        <v>568</v>
      </c>
      <c r="B336" s="295"/>
      <c r="C336" s="593"/>
      <c r="D336" s="595"/>
      <c r="E336" s="597"/>
      <c r="F336" s="599"/>
      <c r="G336" s="601"/>
      <c r="H336" s="591"/>
      <c r="I336" s="607"/>
      <c r="J336" s="607"/>
      <c r="K336" s="607"/>
      <c r="L336" s="607"/>
      <c r="M336" s="591"/>
      <c r="N336" s="591"/>
      <c r="O336" s="591"/>
      <c r="P336" s="591"/>
      <c r="Q336" s="591"/>
      <c r="R336" s="591"/>
      <c r="S336" s="591"/>
      <c r="T336" s="591"/>
      <c r="U336" s="591"/>
      <c r="V336" s="591"/>
      <c r="W336" s="603"/>
      <c r="X336" s="605"/>
    </row>
    <row r="337" spans="1:24" s="297" customFormat="1" ht="65.25" customHeight="1" x14ac:dyDescent="0.5">
      <c r="A337" s="281" t="s">
        <v>504</v>
      </c>
      <c r="B337" s="295"/>
      <c r="C337" s="592">
        <v>1202</v>
      </c>
      <c r="D337" s="594">
        <v>1201</v>
      </c>
      <c r="E337" s="596">
        <v>140.82</v>
      </c>
      <c r="F337" s="598">
        <v>15</v>
      </c>
      <c r="G337" s="600">
        <f>E337*F337</f>
        <v>2112.2999999999997</v>
      </c>
      <c r="H337" s="590"/>
      <c r="I337" s="606"/>
      <c r="J337" s="606"/>
      <c r="K337" s="606"/>
      <c r="L337" s="606">
        <v>62.97</v>
      </c>
      <c r="M337" s="590">
        <f>G337+H337+I337+J337+K337+L337</f>
        <v>2175.2699999999995</v>
      </c>
      <c r="N337" s="590">
        <v>0</v>
      </c>
      <c r="O337" s="590"/>
      <c r="P337" s="590"/>
      <c r="Q337" s="590"/>
      <c r="R337" s="590"/>
      <c r="S337" s="590"/>
      <c r="T337" s="590">
        <f>N337+O337+P337+Q337+R337+S337</f>
        <v>0</v>
      </c>
      <c r="U337" s="590">
        <f>M337-T337</f>
        <v>2175.2699999999995</v>
      </c>
      <c r="V337" s="590">
        <v>42.25</v>
      </c>
      <c r="W337" s="602">
        <f>U337-V337</f>
        <v>2133.0199999999995</v>
      </c>
      <c r="X337" s="604"/>
    </row>
    <row r="338" spans="1:24" s="297" customFormat="1" ht="65.25" customHeight="1" x14ac:dyDescent="0.5">
      <c r="A338" s="282" t="s">
        <v>569</v>
      </c>
      <c r="B338" s="295"/>
      <c r="C338" s="593"/>
      <c r="D338" s="595"/>
      <c r="E338" s="597"/>
      <c r="F338" s="599"/>
      <c r="G338" s="601"/>
      <c r="H338" s="591"/>
      <c r="I338" s="607"/>
      <c r="J338" s="607"/>
      <c r="K338" s="607"/>
      <c r="L338" s="607"/>
      <c r="M338" s="591"/>
      <c r="N338" s="591"/>
      <c r="O338" s="591"/>
      <c r="P338" s="591"/>
      <c r="Q338" s="591"/>
      <c r="R338" s="591"/>
      <c r="S338" s="591"/>
      <c r="T338" s="591"/>
      <c r="U338" s="591"/>
      <c r="V338" s="591"/>
      <c r="W338" s="603"/>
      <c r="X338" s="605"/>
    </row>
    <row r="339" spans="1:24" s="297" customFormat="1" ht="65.25" customHeight="1" x14ac:dyDescent="0.5">
      <c r="A339" s="281" t="s">
        <v>570</v>
      </c>
      <c r="B339" s="295"/>
      <c r="C339" s="592">
        <v>1202</v>
      </c>
      <c r="D339" s="594">
        <v>1201</v>
      </c>
      <c r="E339" s="596">
        <v>65.86</v>
      </c>
      <c r="F339" s="598">
        <v>15</v>
      </c>
      <c r="G339" s="600">
        <f>E339*F339</f>
        <v>987.9</v>
      </c>
      <c r="H339" s="590"/>
      <c r="I339" s="606"/>
      <c r="J339" s="606"/>
      <c r="K339" s="606"/>
      <c r="L339" s="606">
        <v>148.53</v>
      </c>
      <c r="M339" s="590">
        <f>G339+H339+I339+J339+K339+L339</f>
        <v>1136.43</v>
      </c>
      <c r="N339" s="590">
        <v>0</v>
      </c>
      <c r="O339" s="590"/>
      <c r="P339" s="590"/>
      <c r="Q339" s="590"/>
      <c r="R339" s="590"/>
      <c r="S339" s="590"/>
      <c r="T339" s="590">
        <f>N339+O339+P339+Q339+R339+S339</f>
        <v>0</v>
      </c>
      <c r="U339" s="590">
        <f>M339-T339</f>
        <v>1136.43</v>
      </c>
      <c r="V339" s="590">
        <v>0</v>
      </c>
      <c r="W339" s="602">
        <f>U339-V339</f>
        <v>1136.43</v>
      </c>
      <c r="X339" s="604"/>
    </row>
    <row r="340" spans="1:24" s="297" customFormat="1" ht="65.25" customHeight="1" x14ac:dyDescent="0.5">
      <c r="A340" s="282" t="s">
        <v>571</v>
      </c>
      <c r="B340" s="295"/>
      <c r="C340" s="593"/>
      <c r="D340" s="595"/>
      <c r="E340" s="597"/>
      <c r="F340" s="599"/>
      <c r="G340" s="601"/>
      <c r="H340" s="591"/>
      <c r="I340" s="607"/>
      <c r="J340" s="607"/>
      <c r="K340" s="607"/>
      <c r="L340" s="607"/>
      <c r="M340" s="591"/>
      <c r="N340" s="591"/>
      <c r="O340" s="591"/>
      <c r="P340" s="591"/>
      <c r="Q340" s="591"/>
      <c r="R340" s="591"/>
      <c r="S340" s="591"/>
      <c r="T340" s="591"/>
      <c r="U340" s="591"/>
      <c r="V340" s="591"/>
      <c r="W340" s="603"/>
      <c r="X340" s="605"/>
    </row>
    <row r="341" spans="1:24" s="297" customFormat="1" ht="65.25" customHeight="1" x14ac:dyDescent="0.5">
      <c r="A341" s="283"/>
      <c r="B341" s="295"/>
      <c r="C341" s="592">
        <v>1202</v>
      </c>
      <c r="D341" s="594">
        <v>1201</v>
      </c>
      <c r="E341" s="596">
        <v>0</v>
      </c>
      <c r="F341" s="598">
        <v>0</v>
      </c>
      <c r="G341" s="600">
        <f>E341*F341</f>
        <v>0</v>
      </c>
      <c r="H341" s="590"/>
      <c r="I341" s="606"/>
      <c r="J341" s="606"/>
      <c r="K341" s="606"/>
      <c r="L341" s="606">
        <v>0</v>
      </c>
      <c r="M341" s="590">
        <f>G341+H341+I341+J341+K341+L341</f>
        <v>0</v>
      </c>
      <c r="N341" s="590">
        <v>0</v>
      </c>
      <c r="O341" s="590"/>
      <c r="P341" s="590"/>
      <c r="Q341" s="590"/>
      <c r="R341" s="590"/>
      <c r="S341" s="590"/>
      <c r="T341" s="590">
        <f>N341+O341+P341+Q341+R341+S341</f>
        <v>0</v>
      </c>
      <c r="U341" s="590">
        <f>M341-T341</f>
        <v>0</v>
      </c>
      <c r="V341" s="590">
        <v>0</v>
      </c>
      <c r="W341" s="602">
        <f>U341-V341</f>
        <v>0</v>
      </c>
      <c r="X341" s="604"/>
    </row>
    <row r="342" spans="1:24" s="297" customFormat="1" ht="65.25" customHeight="1" x14ac:dyDescent="0.5">
      <c r="A342" s="282"/>
      <c r="B342" s="295"/>
      <c r="C342" s="593"/>
      <c r="D342" s="595"/>
      <c r="E342" s="597"/>
      <c r="F342" s="599"/>
      <c r="G342" s="601"/>
      <c r="H342" s="591"/>
      <c r="I342" s="607"/>
      <c r="J342" s="607"/>
      <c r="K342" s="607"/>
      <c r="L342" s="607"/>
      <c r="M342" s="591"/>
      <c r="N342" s="591"/>
      <c r="O342" s="591"/>
      <c r="P342" s="591"/>
      <c r="Q342" s="591"/>
      <c r="R342" s="591"/>
      <c r="S342" s="591"/>
      <c r="T342" s="591"/>
      <c r="U342" s="591"/>
      <c r="V342" s="591"/>
      <c r="W342" s="603"/>
      <c r="X342" s="605"/>
    </row>
    <row r="343" spans="1:24" s="297" customFormat="1" ht="65.25" customHeight="1" x14ac:dyDescent="0.5">
      <c r="A343" s="281" t="s">
        <v>572</v>
      </c>
      <c r="B343" s="295"/>
      <c r="C343" s="592">
        <v>1202</v>
      </c>
      <c r="D343" s="594">
        <v>1201</v>
      </c>
      <c r="E343" s="596">
        <v>147.05000000000001</v>
      </c>
      <c r="F343" s="598">
        <v>15</v>
      </c>
      <c r="G343" s="600">
        <f>E343*F343</f>
        <v>2205.75</v>
      </c>
      <c r="H343" s="590"/>
      <c r="I343" s="606"/>
      <c r="J343" s="606"/>
      <c r="K343" s="606"/>
      <c r="L343" s="606">
        <v>38.880000000000003</v>
      </c>
      <c r="M343" s="590">
        <f>G343+H343+I343+J343+K343+L343</f>
        <v>2244.63</v>
      </c>
      <c r="N343" s="590">
        <v>0</v>
      </c>
      <c r="O343" s="590"/>
      <c r="P343" s="590"/>
      <c r="Q343" s="590"/>
      <c r="R343" s="590"/>
      <c r="S343" s="590"/>
      <c r="T343" s="590">
        <f>N343+O343+P343+Q343+R343+S343</f>
        <v>0</v>
      </c>
      <c r="U343" s="590">
        <f>M343-T343</f>
        <v>2244.63</v>
      </c>
      <c r="V343" s="590">
        <v>0</v>
      </c>
      <c r="W343" s="602">
        <f>U343-V343</f>
        <v>2244.63</v>
      </c>
      <c r="X343" s="604"/>
    </row>
    <row r="344" spans="1:24" s="297" customFormat="1" ht="65.25" customHeight="1" x14ac:dyDescent="0.5">
      <c r="A344" s="282" t="s">
        <v>573</v>
      </c>
      <c r="B344" s="295"/>
      <c r="C344" s="593"/>
      <c r="D344" s="595"/>
      <c r="E344" s="597"/>
      <c r="F344" s="599"/>
      <c r="G344" s="601"/>
      <c r="H344" s="591"/>
      <c r="I344" s="607"/>
      <c r="J344" s="607"/>
      <c r="K344" s="607"/>
      <c r="L344" s="607"/>
      <c r="M344" s="591"/>
      <c r="N344" s="591"/>
      <c r="O344" s="591"/>
      <c r="P344" s="591"/>
      <c r="Q344" s="591"/>
      <c r="R344" s="591"/>
      <c r="S344" s="591"/>
      <c r="T344" s="591"/>
      <c r="U344" s="591"/>
      <c r="V344" s="591"/>
      <c r="W344" s="603"/>
      <c r="X344" s="605"/>
    </row>
    <row r="345" spans="1:24" s="297" customFormat="1" ht="65.25" customHeight="1" x14ac:dyDescent="0.5">
      <c r="A345" s="281"/>
      <c r="B345" s="295"/>
      <c r="C345" s="592">
        <v>1202</v>
      </c>
      <c r="D345" s="594">
        <v>1201</v>
      </c>
      <c r="E345" s="596">
        <v>0</v>
      </c>
      <c r="F345" s="598">
        <v>0</v>
      </c>
      <c r="G345" s="600">
        <f>E345*F345</f>
        <v>0</v>
      </c>
      <c r="H345" s="590"/>
      <c r="I345" s="606"/>
      <c r="J345" s="606"/>
      <c r="K345" s="606"/>
      <c r="L345" s="606">
        <v>0</v>
      </c>
      <c r="M345" s="590">
        <f>G345+H345+I345+J345+K345+L345</f>
        <v>0</v>
      </c>
      <c r="N345" s="590">
        <v>0</v>
      </c>
      <c r="O345" s="590"/>
      <c r="P345" s="590"/>
      <c r="Q345" s="590"/>
      <c r="R345" s="590"/>
      <c r="S345" s="590"/>
      <c r="T345" s="590">
        <f>N345+O345+P345+Q345+R345+S345</f>
        <v>0</v>
      </c>
      <c r="U345" s="590">
        <f>M345-T345</f>
        <v>0</v>
      </c>
      <c r="V345" s="590">
        <v>0</v>
      </c>
      <c r="W345" s="602">
        <f>U345-V345</f>
        <v>0</v>
      </c>
      <c r="X345" s="604"/>
    </row>
    <row r="346" spans="1:24" s="297" customFormat="1" ht="65.25" customHeight="1" x14ac:dyDescent="0.5">
      <c r="A346" s="282"/>
      <c r="B346" s="295"/>
      <c r="C346" s="593"/>
      <c r="D346" s="595"/>
      <c r="E346" s="597"/>
      <c r="F346" s="599"/>
      <c r="G346" s="601"/>
      <c r="H346" s="591"/>
      <c r="I346" s="607"/>
      <c r="J346" s="607"/>
      <c r="K346" s="607"/>
      <c r="L346" s="607"/>
      <c r="M346" s="591"/>
      <c r="N346" s="591"/>
      <c r="O346" s="591"/>
      <c r="P346" s="591"/>
      <c r="Q346" s="591"/>
      <c r="R346" s="591"/>
      <c r="S346" s="591"/>
      <c r="T346" s="591"/>
      <c r="U346" s="591"/>
      <c r="V346" s="591"/>
      <c r="W346" s="603"/>
      <c r="X346" s="605"/>
    </row>
    <row r="347" spans="1:24" s="297" customFormat="1" ht="65.25" customHeight="1" x14ac:dyDescent="0.5">
      <c r="A347" s="281"/>
      <c r="B347" s="295"/>
      <c r="C347" s="592">
        <v>1202</v>
      </c>
      <c r="D347" s="594">
        <v>1201</v>
      </c>
      <c r="E347" s="596">
        <v>0</v>
      </c>
      <c r="F347" s="598">
        <v>0</v>
      </c>
      <c r="G347" s="600">
        <f>E347*F347</f>
        <v>0</v>
      </c>
      <c r="H347" s="590"/>
      <c r="I347" s="606"/>
      <c r="J347" s="606"/>
      <c r="K347" s="606"/>
      <c r="L347" s="606">
        <v>0</v>
      </c>
      <c r="M347" s="590">
        <f>G347+H347+I347+J347+K347+L347</f>
        <v>0</v>
      </c>
      <c r="N347" s="590">
        <v>0</v>
      </c>
      <c r="O347" s="574">
        <f>G347*1.1875%</f>
        <v>0</v>
      </c>
      <c r="P347" s="590"/>
      <c r="Q347" s="590"/>
      <c r="R347" s="590"/>
      <c r="S347" s="590"/>
      <c r="T347" s="590">
        <f>N347+O347+P347+Q347+R347+S347</f>
        <v>0</v>
      </c>
      <c r="U347" s="590">
        <f>M347-T347</f>
        <v>0</v>
      </c>
      <c r="V347" s="590">
        <v>0</v>
      </c>
      <c r="W347" s="602">
        <f>U347-V347</f>
        <v>0</v>
      </c>
      <c r="X347" s="604"/>
    </row>
    <row r="348" spans="1:24" s="297" customFormat="1" ht="65.25" customHeight="1" x14ac:dyDescent="0.5">
      <c r="A348" s="282"/>
      <c r="B348" s="295"/>
      <c r="C348" s="593"/>
      <c r="D348" s="595"/>
      <c r="E348" s="597"/>
      <c r="F348" s="599"/>
      <c r="G348" s="601"/>
      <c r="H348" s="591"/>
      <c r="I348" s="607"/>
      <c r="J348" s="607"/>
      <c r="K348" s="607"/>
      <c r="L348" s="607"/>
      <c r="M348" s="591"/>
      <c r="N348" s="591"/>
      <c r="O348" s="574"/>
      <c r="P348" s="591"/>
      <c r="Q348" s="591"/>
      <c r="R348" s="591"/>
      <c r="S348" s="591"/>
      <c r="T348" s="591"/>
      <c r="U348" s="591"/>
      <c r="V348" s="591"/>
      <c r="W348" s="603"/>
      <c r="X348" s="605"/>
    </row>
    <row r="349" spans="1:24" s="297" customFormat="1" ht="65.25" customHeight="1" x14ac:dyDescent="0.5">
      <c r="A349" s="281"/>
      <c r="B349" s="295"/>
      <c r="C349" s="592">
        <v>1202</v>
      </c>
      <c r="D349" s="594">
        <v>1201</v>
      </c>
      <c r="E349" s="596">
        <v>0</v>
      </c>
      <c r="F349" s="598">
        <v>0</v>
      </c>
      <c r="G349" s="600">
        <f>E349*F349</f>
        <v>0</v>
      </c>
      <c r="H349" s="590"/>
      <c r="I349" s="606"/>
      <c r="J349" s="606"/>
      <c r="K349" s="606"/>
      <c r="L349" s="606">
        <v>0</v>
      </c>
      <c r="M349" s="590">
        <f>G349+H349+I349+J349+K349+L349</f>
        <v>0</v>
      </c>
      <c r="N349" s="590">
        <v>0</v>
      </c>
      <c r="O349" s="574">
        <f>G349*1.1875%</f>
        <v>0</v>
      </c>
      <c r="P349" s="590"/>
      <c r="Q349" s="590"/>
      <c r="R349" s="590"/>
      <c r="S349" s="590"/>
      <c r="T349" s="590">
        <f>N349+O349+P349+Q349+R349+S349</f>
        <v>0</v>
      </c>
      <c r="U349" s="590">
        <f>M349-T349</f>
        <v>0</v>
      </c>
      <c r="V349" s="590">
        <v>0</v>
      </c>
      <c r="W349" s="602">
        <f>U349-V349</f>
        <v>0</v>
      </c>
      <c r="X349" s="604"/>
    </row>
    <row r="350" spans="1:24" s="297" customFormat="1" ht="65.25" customHeight="1" x14ac:dyDescent="0.5">
      <c r="A350" s="282"/>
      <c r="B350" s="295"/>
      <c r="C350" s="593"/>
      <c r="D350" s="595"/>
      <c r="E350" s="597"/>
      <c r="F350" s="599"/>
      <c r="G350" s="601"/>
      <c r="H350" s="591"/>
      <c r="I350" s="607"/>
      <c r="J350" s="607"/>
      <c r="K350" s="607"/>
      <c r="L350" s="607"/>
      <c r="M350" s="591"/>
      <c r="N350" s="591"/>
      <c r="O350" s="574"/>
      <c r="P350" s="591"/>
      <c r="Q350" s="591"/>
      <c r="R350" s="591"/>
      <c r="S350" s="591"/>
      <c r="T350" s="591"/>
      <c r="U350" s="591"/>
      <c r="V350" s="591"/>
      <c r="W350" s="603"/>
      <c r="X350" s="605"/>
    </row>
    <row r="351" spans="1:24" s="297" customFormat="1" ht="65.25" customHeight="1" x14ac:dyDescent="0.5">
      <c r="A351" s="281" t="s">
        <v>574</v>
      </c>
      <c r="B351" s="295"/>
      <c r="C351" s="592">
        <v>1202</v>
      </c>
      <c r="D351" s="594">
        <v>1201</v>
      </c>
      <c r="E351" s="596">
        <v>173.96</v>
      </c>
      <c r="F351" s="598">
        <v>15</v>
      </c>
      <c r="G351" s="600">
        <f>E351*F351</f>
        <v>2609.4</v>
      </c>
      <c r="H351" s="590"/>
      <c r="I351" s="606"/>
      <c r="J351" s="606"/>
      <c r="K351" s="606"/>
      <c r="L351" s="606">
        <v>0</v>
      </c>
      <c r="M351" s="590">
        <f>G351+H351+I351+J351+K351+L351</f>
        <v>2609.4</v>
      </c>
      <c r="N351" s="590">
        <v>19.52</v>
      </c>
      <c r="O351" s="590"/>
      <c r="P351" s="590"/>
      <c r="Q351" s="590"/>
      <c r="R351" s="590"/>
      <c r="S351" s="590"/>
      <c r="T351" s="590">
        <f>N351+O351+P351+Q351+R351+S351</f>
        <v>19.52</v>
      </c>
      <c r="U351" s="590">
        <f>M351-T351</f>
        <v>2589.88</v>
      </c>
      <c r="V351" s="590">
        <v>52.19</v>
      </c>
      <c r="W351" s="602">
        <f>U351-V351</f>
        <v>2537.69</v>
      </c>
      <c r="X351" s="604"/>
    </row>
    <row r="352" spans="1:24" s="297" customFormat="1" ht="65.25" customHeight="1" x14ac:dyDescent="0.5">
      <c r="A352" s="282" t="s">
        <v>575</v>
      </c>
      <c r="B352" s="295"/>
      <c r="C352" s="593"/>
      <c r="D352" s="595"/>
      <c r="E352" s="597"/>
      <c r="F352" s="599"/>
      <c r="G352" s="601"/>
      <c r="H352" s="591"/>
      <c r="I352" s="607"/>
      <c r="J352" s="607"/>
      <c r="K352" s="607"/>
      <c r="L352" s="607"/>
      <c r="M352" s="591"/>
      <c r="N352" s="591"/>
      <c r="O352" s="591"/>
      <c r="P352" s="591"/>
      <c r="Q352" s="591"/>
      <c r="R352" s="591"/>
      <c r="S352" s="591"/>
      <c r="T352" s="591"/>
      <c r="U352" s="591"/>
      <c r="V352" s="591"/>
      <c r="W352" s="603"/>
      <c r="X352" s="605"/>
    </row>
    <row r="353" spans="1:24" s="297" customFormat="1" ht="65.25" customHeight="1" x14ac:dyDescent="0.5">
      <c r="A353" s="281" t="s">
        <v>576</v>
      </c>
      <c r="B353" s="295"/>
      <c r="C353" s="592">
        <v>1202</v>
      </c>
      <c r="D353" s="594">
        <v>1201</v>
      </c>
      <c r="E353" s="596">
        <v>153.37</v>
      </c>
      <c r="F353" s="598">
        <v>15</v>
      </c>
      <c r="G353" s="600">
        <f>E353*F353</f>
        <v>2300.5500000000002</v>
      </c>
      <c r="H353" s="590"/>
      <c r="I353" s="606"/>
      <c r="J353" s="606"/>
      <c r="K353" s="606"/>
      <c r="L353" s="606">
        <v>28.56</v>
      </c>
      <c r="M353" s="590">
        <f>G353+H353+I353+J353+K353+L353</f>
        <v>2329.11</v>
      </c>
      <c r="N353" s="590">
        <v>0</v>
      </c>
      <c r="O353" s="590"/>
      <c r="P353" s="590"/>
      <c r="Q353" s="590"/>
      <c r="R353" s="590"/>
      <c r="S353" s="590"/>
      <c r="T353" s="590">
        <f>N353+O353+P353+Q353+R353+S353</f>
        <v>0</v>
      </c>
      <c r="U353" s="590">
        <f>M353-T353</f>
        <v>2329.11</v>
      </c>
      <c r="V353" s="590">
        <v>46.01</v>
      </c>
      <c r="W353" s="602">
        <f>U353-V353</f>
        <v>2283.1</v>
      </c>
      <c r="X353" s="604"/>
    </row>
    <row r="354" spans="1:24" s="297" customFormat="1" ht="65.25" customHeight="1" x14ac:dyDescent="0.5">
      <c r="A354" s="282" t="s">
        <v>577</v>
      </c>
      <c r="B354" s="295"/>
      <c r="C354" s="593"/>
      <c r="D354" s="595"/>
      <c r="E354" s="597"/>
      <c r="F354" s="599"/>
      <c r="G354" s="601"/>
      <c r="H354" s="591"/>
      <c r="I354" s="607"/>
      <c r="J354" s="607"/>
      <c r="K354" s="607"/>
      <c r="L354" s="607"/>
      <c r="M354" s="591"/>
      <c r="N354" s="591"/>
      <c r="O354" s="591"/>
      <c r="P354" s="591"/>
      <c r="Q354" s="591"/>
      <c r="R354" s="591"/>
      <c r="S354" s="591"/>
      <c r="T354" s="591"/>
      <c r="U354" s="591"/>
      <c r="V354" s="591"/>
      <c r="W354" s="603"/>
      <c r="X354" s="605"/>
    </row>
    <row r="355" spans="1:24" s="297" customFormat="1" ht="65.25" customHeight="1" thickBot="1" x14ac:dyDescent="0.55000000000000004">
      <c r="A355" s="326" t="s">
        <v>578</v>
      </c>
      <c r="B355" s="327"/>
      <c r="C355" s="327"/>
      <c r="D355" s="327"/>
      <c r="E355" s="327"/>
      <c r="F355" s="327"/>
      <c r="G355" s="328">
        <f>SUM(G42:G354)</f>
        <v>198186.39743999991</v>
      </c>
      <c r="H355" s="328"/>
      <c r="I355" s="328">
        <f>SUM(I42:I354)</f>
        <v>0</v>
      </c>
      <c r="J355" s="328"/>
      <c r="K355" s="328"/>
      <c r="L355" s="328">
        <f>SUM(L42:L354)</f>
        <v>1358.39</v>
      </c>
      <c r="M355" s="328">
        <f>SUM(M42:M354)</f>
        <v>199544.78743999993</v>
      </c>
      <c r="N355" s="328">
        <f>SUM(N42:N354)</f>
        <v>7429.6500000000033</v>
      </c>
      <c r="O355" s="328">
        <f>SUM(O42:O354)</f>
        <v>327.74465624999993</v>
      </c>
      <c r="P355" s="328">
        <f>SUM(P42:P354)</f>
        <v>0</v>
      </c>
      <c r="Q355" s="328"/>
      <c r="R355" s="328">
        <f>SUM(R42:R354)</f>
        <v>0</v>
      </c>
      <c r="S355" s="328"/>
      <c r="T355" s="328">
        <f>SUM(T42:T354)</f>
        <v>7757.3946562500041</v>
      </c>
      <c r="U355" s="328">
        <f>SUM(U42:U354)</f>
        <v>191787.39278375002</v>
      </c>
      <c r="V355" s="328">
        <f>SUM(V42:V354)</f>
        <v>2569.8300000000004</v>
      </c>
      <c r="W355" s="328">
        <f>SUM(W42:W354)</f>
        <v>189217.56278375001</v>
      </c>
    </row>
    <row r="356" spans="1:24" s="297" customFormat="1" ht="65.25" customHeight="1" thickBot="1" x14ac:dyDescent="0.55000000000000004">
      <c r="G356" s="329" t="s">
        <v>9</v>
      </c>
      <c r="H356" s="330" t="s">
        <v>579</v>
      </c>
      <c r="I356" s="331" t="s">
        <v>386</v>
      </c>
      <c r="J356" s="329" t="s">
        <v>385</v>
      </c>
      <c r="K356" s="330" t="s">
        <v>580</v>
      </c>
      <c r="L356" s="330" t="s">
        <v>581</v>
      </c>
      <c r="M356" s="329" t="s">
        <v>15</v>
      </c>
      <c r="N356" s="332" t="s">
        <v>389</v>
      </c>
      <c r="O356" s="329" t="s">
        <v>17</v>
      </c>
      <c r="P356" s="330" t="s">
        <v>582</v>
      </c>
      <c r="Q356" s="330" t="s">
        <v>583</v>
      </c>
      <c r="R356" s="330" t="s">
        <v>584</v>
      </c>
      <c r="S356" s="330" t="s">
        <v>585</v>
      </c>
      <c r="T356" s="333" t="s">
        <v>15</v>
      </c>
      <c r="U356" s="333" t="s">
        <v>394</v>
      </c>
      <c r="V356" s="334" t="s">
        <v>586</v>
      </c>
      <c r="W356" s="335" t="s">
        <v>587</v>
      </c>
    </row>
    <row r="357" spans="1:24" s="297" customFormat="1" ht="65.25" customHeight="1" thickBot="1" x14ac:dyDescent="0.55000000000000004">
      <c r="A357" s="336" t="s">
        <v>588</v>
      </c>
      <c r="B357" s="337"/>
      <c r="C357" s="337"/>
      <c r="D357" s="338"/>
      <c r="E357" s="338"/>
      <c r="F357" s="338"/>
      <c r="G357" s="339">
        <f t="shared" ref="G357:W357" si="1">G355+G37</f>
        <v>253556.79743999994</v>
      </c>
      <c r="H357" s="339">
        <f t="shared" si="1"/>
        <v>0</v>
      </c>
      <c r="I357" s="339">
        <f t="shared" si="1"/>
        <v>0</v>
      </c>
      <c r="J357" s="339">
        <f t="shared" si="1"/>
        <v>0</v>
      </c>
      <c r="K357" s="339">
        <f t="shared" si="1"/>
        <v>0</v>
      </c>
      <c r="L357" s="339">
        <f t="shared" si="1"/>
        <v>1432.4</v>
      </c>
      <c r="M357" s="339">
        <f t="shared" si="1"/>
        <v>254989.19743999993</v>
      </c>
      <c r="N357" s="339">
        <f t="shared" si="1"/>
        <v>12050.130000000003</v>
      </c>
      <c r="O357" s="339">
        <f t="shared" si="1"/>
        <v>374.82465624999992</v>
      </c>
      <c r="P357" s="339">
        <f t="shared" si="1"/>
        <v>0</v>
      </c>
      <c r="Q357" s="339">
        <f t="shared" si="1"/>
        <v>0</v>
      </c>
      <c r="R357" s="339">
        <f t="shared" si="1"/>
        <v>0</v>
      </c>
      <c r="S357" s="339">
        <f t="shared" si="1"/>
        <v>0</v>
      </c>
      <c r="T357" s="339">
        <f t="shared" si="1"/>
        <v>12424.954656250004</v>
      </c>
      <c r="U357" s="339">
        <f t="shared" si="1"/>
        <v>242564.24278375006</v>
      </c>
      <c r="V357" s="339">
        <f t="shared" si="1"/>
        <v>3742.8700000000003</v>
      </c>
      <c r="W357" s="339">
        <f t="shared" si="1"/>
        <v>238821.37278375</v>
      </c>
    </row>
    <row r="358" spans="1:24" s="297" customFormat="1" ht="65.25" customHeight="1" x14ac:dyDescent="0.45"/>
    <row r="359" spans="1:24" s="297" customFormat="1" ht="65.25" customHeight="1" x14ac:dyDescent="0.45"/>
    <row r="360" spans="1:24" s="297" customFormat="1" ht="65.25" customHeight="1" x14ac:dyDescent="0.45"/>
    <row r="361" spans="1:24" s="297" customFormat="1" ht="65.25" customHeight="1" x14ac:dyDescent="0.45"/>
    <row r="362" spans="1:24" s="297" customFormat="1" ht="65.25" customHeight="1" x14ac:dyDescent="0.45"/>
    <row r="363" spans="1:24" s="297" customFormat="1" ht="65.25" customHeight="1" x14ac:dyDescent="0.45"/>
    <row r="364" spans="1:24" s="297" customFormat="1" ht="65.25" customHeight="1" x14ac:dyDescent="0.45"/>
    <row r="365" spans="1:24" s="297" customFormat="1" ht="65.25" customHeight="1" x14ac:dyDescent="0.45"/>
    <row r="366" spans="1:24" s="297" customFormat="1" ht="65.25" customHeight="1" x14ac:dyDescent="0.45"/>
    <row r="367" spans="1:24" s="297" customFormat="1" ht="65.25" customHeight="1" x14ac:dyDescent="0.45"/>
    <row r="368" spans="1:24" s="297" customFormat="1" ht="65.25" customHeight="1" x14ac:dyDescent="0.45"/>
    <row r="369" s="297" customFormat="1" ht="65.25" customHeight="1" x14ac:dyDescent="0.45"/>
    <row r="370" s="297" customFormat="1" ht="65.25" customHeight="1" x14ac:dyDescent="0.45"/>
    <row r="371" s="297" customFormat="1" ht="65.25" customHeight="1" x14ac:dyDescent="0.45"/>
    <row r="372" s="297" customFormat="1" ht="65.25" customHeight="1" x14ac:dyDescent="0.45"/>
    <row r="373" s="297" customFormat="1" ht="65.25" customHeight="1" x14ac:dyDescent="0.45"/>
    <row r="374" s="297" customFormat="1" ht="65.25" customHeight="1" x14ac:dyDescent="0.45"/>
    <row r="375" s="297" customFormat="1" ht="65.25" customHeight="1" x14ac:dyDescent="0.45"/>
    <row r="376" s="297" customFormat="1" ht="65.25" customHeight="1" x14ac:dyDescent="0.45"/>
    <row r="377" s="297" customFormat="1" ht="65.25" customHeight="1" x14ac:dyDescent="0.45"/>
    <row r="378" s="297" customFormat="1" ht="65.25" customHeight="1" x14ac:dyDescent="0.45"/>
    <row r="379" s="297" customFormat="1" ht="65.25" customHeight="1" x14ac:dyDescent="0.45"/>
    <row r="380" s="297" customFormat="1" ht="65.25" customHeight="1" x14ac:dyDescent="0.45"/>
    <row r="381" s="297" customFormat="1" ht="65.25" customHeight="1" x14ac:dyDescent="0.45"/>
    <row r="382" s="297" customFormat="1" ht="65.25" customHeight="1" x14ac:dyDescent="0.45"/>
    <row r="383" s="297" customFormat="1" ht="65.25" customHeight="1" x14ac:dyDescent="0.45"/>
    <row r="384" s="297" customFormat="1" ht="65.25" customHeight="1" x14ac:dyDescent="0.45"/>
    <row r="385" s="297" customFormat="1" ht="65.25" customHeight="1" x14ac:dyDescent="0.45"/>
    <row r="386" s="297" customFormat="1" ht="65.25" customHeight="1" x14ac:dyDescent="0.45"/>
    <row r="387" s="297" customFormat="1" ht="65.25" customHeight="1" x14ac:dyDescent="0.45"/>
    <row r="388" s="297" customFormat="1" ht="65.25" customHeight="1" x14ac:dyDescent="0.45"/>
    <row r="389" s="297" customFormat="1" ht="65.25" customHeight="1" x14ac:dyDescent="0.45"/>
    <row r="390" s="297" customFormat="1" ht="65.25" customHeight="1" x14ac:dyDescent="0.45"/>
    <row r="391" s="297" customFormat="1" ht="65.25" customHeight="1" x14ac:dyDescent="0.45"/>
    <row r="392" s="297" customFormat="1" ht="65.25" customHeight="1" x14ac:dyDescent="0.45"/>
    <row r="393" s="297" customFormat="1" ht="65.25" customHeight="1" x14ac:dyDescent="0.45"/>
    <row r="394" s="297" customFormat="1" ht="65.25" customHeight="1" x14ac:dyDescent="0.45"/>
    <row r="395" s="297" customFormat="1" ht="65.25" customHeight="1" x14ac:dyDescent="0.45"/>
    <row r="396" s="297" customFormat="1" ht="65.25" customHeight="1" x14ac:dyDescent="0.45"/>
    <row r="397" s="297" customFormat="1" ht="65.25" customHeight="1" x14ac:dyDescent="0.45"/>
    <row r="398" s="297" customFormat="1" ht="65.25" customHeight="1" x14ac:dyDescent="0.45"/>
    <row r="399" s="297" customFormat="1" ht="65.25" customHeight="1" x14ac:dyDescent="0.45"/>
    <row r="400" s="297" customFormat="1" ht="65.25" customHeight="1" x14ac:dyDescent="0.45"/>
    <row r="401" s="297" customFormat="1" ht="65.25" customHeight="1" x14ac:dyDescent="0.45"/>
    <row r="402" s="297" customFormat="1" ht="65.25" customHeight="1" x14ac:dyDescent="0.45"/>
    <row r="403" s="297" customFormat="1" ht="65.25" customHeight="1" x14ac:dyDescent="0.45"/>
    <row r="404" s="297" customFormat="1" ht="65.25" customHeight="1" x14ac:dyDescent="0.45"/>
    <row r="405" s="297" customFormat="1" ht="65.25" customHeight="1" x14ac:dyDescent="0.45"/>
    <row r="406" s="297" customFormat="1" ht="65.25" customHeight="1" x14ac:dyDescent="0.45"/>
    <row r="407" s="297" customFormat="1" ht="65.25" customHeight="1" x14ac:dyDescent="0.45"/>
    <row r="408" s="297" customFormat="1" ht="65.25" customHeight="1" x14ac:dyDescent="0.45"/>
    <row r="409" s="297" customFormat="1" ht="65.25" customHeight="1" x14ac:dyDescent="0.45"/>
    <row r="410" s="297" customFormat="1" ht="65.25" customHeight="1" x14ac:dyDescent="0.45"/>
    <row r="411" s="297" customFormat="1" ht="65.25" customHeight="1" x14ac:dyDescent="0.45"/>
    <row r="412" s="297" customFormat="1" ht="65.25" customHeight="1" x14ac:dyDescent="0.45"/>
    <row r="413" s="297" customFormat="1" ht="65.25" customHeight="1" x14ac:dyDescent="0.45"/>
    <row r="414" s="297" customFormat="1" ht="65.25" customHeight="1" x14ac:dyDescent="0.45"/>
    <row r="415" s="297" customFormat="1" ht="65.25" customHeight="1" x14ac:dyDescent="0.45"/>
    <row r="416" s="297" customFormat="1" ht="65.25" customHeight="1" x14ac:dyDescent="0.45"/>
    <row r="417" s="297" customFormat="1" ht="65.25" customHeight="1" x14ac:dyDescent="0.45"/>
    <row r="418" s="297" customFormat="1" ht="65.25" customHeight="1" x14ac:dyDescent="0.45"/>
    <row r="419" s="297" customFormat="1" ht="65.25" customHeight="1" x14ac:dyDescent="0.45"/>
    <row r="420" s="297" customFormat="1" ht="65.25" customHeight="1" x14ac:dyDescent="0.45"/>
    <row r="421" s="297" customFormat="1" ht="65.25" customHeight="1" x14ac:dyDescent="0.45"/>
    <row r="422" s="297" customFormat="1" ht="65.25" customHeight="1" x14ac:dyDescent="0.45"/>
    <row r="423" s="297" customFormat="1" ht="65.25" customHeight="1" x14ac:dyDescent="0.45"/>
    <row r="424" s="297" customFormat="1" ht="65.25" customHeight="1" x14ac:dyDescent="0.45"/>
    <row r="425" s="297" customFormat="1" ht="65.25" customHeight="1" x14ac:dyDescent="0.45"/>
    <row r="426" s="297" customFormat="1" ht="65.25" customHeight="1" x14ac:dyDescent="0.45"/>
    <row r="427" s="297" customFormat="1" ht="65.25" customHeight="1" x14ac:dyDescent="0.45"/>
    <row r="428" s="297" customFormat="1" ht="65.25" customHeight="1" x14ac:dyDescent="0.45"/>
    <row r="429" s="297" customFormat="1" ht="65.25" customHeight="1" x14ac:dyDescent="0.45"/>
    <row r="430" s="297" customFormat="1" ht="65.25" customHeight="1" x14ac:dyDescent="0.45"/>
    <row r="431" s="297" customFormat="1" ht="65.25" customHeight="1" x14ac:dyDescent="0.45"/>
    <row r="432" s="297" customFormat="1" ht="65.25" customHeight="1" x14ac:dyDescent="0.45"/>
    <row r="433" s="297" customFormat="1" ht="65.25" customHeight="1" x14ac:dyDescent="0.45"/>
    <row r="434" s="297" customFormat="1" ht="65.25" customHeight="1" x14ac:dyDescent="0.45"/>
    <row r="435" s="297" customFormat="1" ht="65.25" customHeight="1" x14ac:dyDescent="0.45"/>
    <row r="436" s="297" customFormat="1" ht="65.25" customHeight="1" x14ac:dyDescent="0.45"/>
    <row r="437" s="297" customFormat="1" ht="65.25" customHeight="1" x14ac:dyDescent="0.45"/>
    <row r="438" s="297" customFormat="1" ht="65.25" customHeight="1" x14ac:dyDescent="0.45"/>
    <row r="439" s="297" customFormat="1" ht="65.25" customHeight="1" x14ac:dyDescent="0.45"/>
    <row r="440" s="297" customFormat="1" ht="65.25" customHeight="1" x14ac:dyDescent="0.45"/>
    <row r="441" s="297" customFormat="1" ht="65.25" customHeight="1" x14ac:dyDescent="0.45"/>
    <row r="442" s="297" customFormat="1" ht="65.25" customHeight="1" x14ac:dyDescent="0.45"/>
    <row r="443" s="297" customFormat="1" ht="65.25" customHeight="1" x14ac:dyDescent="0.45"/>
    <row r="444" s="297" customFormat="1" ht="65.25" customHeight="1" x14ac:dyDescent="0.45"/>
    <row r="445" s="297" customFormat="1" ht="65.25" customHeight="1" x14ac:dyDescent="0.45"/>
    <row r="446" s="297" customFormat="1" ht="65.25" customHeight="1" x14ac:dyDescent="0.45"/>
    <row r="447" s="297" customFormat="1" ht="65.25" customHeight="1" x14ac:dyDescent="0.45"/>
    <row r="448" s="297" customFormat="1" ht="65.25" customHeight="1" x14ac:dyDescent="0.45"/>
    <row r="449" s="297" customFormat="1" ht="65.25" customHeight="1" x14ac:dyDescent="0.45"/>
    <row r="450" s="297" customFormat="1" ht="65.25" customHeight="1" x14ac:dyDescent="0.45"/>
    <row r="451" s="297" customFormat="1" ht="65.25" customHeight="1" x14ac:dyDescent="0.45"/>
    <row r="452" s="297" customFormat="1" ht="65.25" customHeight="1" x14ac:dyDescent="0.45"/>
    <row r="453" s="297" customFormat="1" ht="65.25" customHeight="1" x14ac:dyDescent="0.45"/>
    <row r="454" s="297" customFormat="1" ht="65.25" customHeight="1" x14ac:dyDescent="0.45"/>
    <row r="455" s="297" customFormat="1" ht="65.25" customHeight="1" x14ac:dyDescent="0.45"/>
    <row r="456" s="297" customFormat="1" ht="65.25" customHeight="1" x14ac:dyDescent="0.45"/>
    <row r="457" s="297" customFormat="1" ht="65.25" customHeight="1" x14ac:dyDescent="0.45"/>
    <row r="458" s="297" customFormat="1" ht="65.25" customHeight="1" x14ac:dyDescent="0.45"/>
    <row r="459" s="297" customFormat="1" ht="65.25" customHeight="1" x14ac:dyDescent="0.45"/>
    <row r="460" s="297" customFormat="1" ht="65.25" customHeight="1" x14ac:dyDescent="0.45"/>
    <row r="461" s="297" customFormat="1" ht="65.25" customHeight="1" x14ac:dyDescent="0.45"/>
    <row r="462" s="297" customFormat="1" ht="65.25" customHeight="1" x14ac:dyDescent="0.45"/>
    <row r="463" s="297" customFormat="1" ht="65.25" customHeight="1" x14ac:dyDescent="0.45"/>
    <row r="464" s="297" customFormat="1" ht="65.25" customHeight="1" x14ac:dyDescent="0.45"/>
    <row r="465" s="297" customFormat="1" ht="65.25" customHeight="1" x14ac:dyDescent="0.45"/>
    <row r="466" s="297" customFormat="1" ht="65.25" customHeight="1" x14ac:dyDescent="0.45"/>
    <row r="467" s="297" customFormat="1" ht="65.25" customHeight="1" x14ac:dyDescent="0.45"/>
    <row r="468" s="297" customFormat="1" ht="65.25" customHeight="1" x14ac:dyDescent="0.45"/>
    <row r="469" s="297" customFormat="1" ht="65.25" customHeight="1" x14ac:dyDescent="0.45"/>
    <row r="470" s="297" customFormat="1" ht="65.25" customHeight="1" x14ac:dyDescent="0.45"/>
    <row r="471" s="297" customFormat="1" ht="65.25" customHeight="1" x14ac:dyDescent="0.45"/>
    <row r="472" s="297" customFormat="1" ht="65.25" customHeight="1" x14ac:dyDescent="0.45"/>
    <row r="473" s="297" customFormat="1" ht="65.25" customHeight="1" x14ac:dyDescent="0.45"/>
    <row r="474" s="297" customFormat="1" ht="65.25" customHeight="1" x14ac:dyDescent="0.45"/>
    <row r="475" s="297" customFormat="1" ht="65.25" customHeight="1" x14ac:dyDescent="0.45"/>
    <row r="476" s="297" customFormat="1" ht="65.25" customHeight="1" x14ac:dyDescent="0.45"/>
    <row r="477" s="297" customFormat="1" ht="65.25" customHeight="1" x14ac:dyDescent="0.45"/>
    <row r="478" s="297" customFormat="1" ht="65.25" customHeight="1" x14ac:dyDescent="0.45"/>
    <row r="479" s="297" customFormat="1" ht="65.25" customHeight="1" x14ac:dyDescent="0.45"/>
    <row r="480" s="297" customFormat="1" ht="65.25" customHeight="1" x14ac:dyDescent="0.45"/>
    <row r="481" s="297" customFormat="1" ht="65.25" customHeight="1" x14ac:dyDescent="0.45"/>
    <row r="482" s="297" customFormat="1" ht="65.25" customHeight="1" x14ac:dyDescent="0.45"/>
    <row r="483" s="297" customFormat="1" ht="65.25" customHeight="1" x14ac:dyDescent="0.45"/>
    <row r="484" s="297" customFormat="1" ht="65.25" customHeight="1" x14ac:dyDescent="0.45"/>
    <row r="485" s="297" customFormat="1" ht="65.25" customHeight="1" x14ac:dyDescent="0.45"/>
    <row r="486" s="297" customFormat="1" ht="65.25" customHeight="1" x14ac:dyDescent="0.45"/>
    <row r="487" s="297" customFormat="1" ht="65.25" customHeight="1" x14ac:dyDescent="0.45"/>
    <row r="488" s="297" customFormat="1" ht="65.25" customHeight="1" x14ac:dyDescent="0.45"/>
    <row r="489" s="297" customFormat="1" ht="65.25" customHeight="1" x14ac:dyDescent="0.45"/>
    <row r="490" s="297" customFormat="1" ht="65.25" customHeight="1" x14ac:dyDescent="0.45"/>
    <row r="491" s="297" customFormat="1" ht="65.25" customHeight="1" x14ac:dyDescent="0.45"/>
    <row r="492" s="297" customFormat="1" ht="65.25" customHeight="1" x14ac:dyDescent="0.45"/>
    <row r="493" s="297" customFormat="1" ht="65.25" customHeight="1" x14ac:dyDescent="0.45"/>
    <row r="494" s="297" customFormat="1" ht="65.25" customHeight="1" x14ac:dyDescent="0.45"/>
    <row r="495" s="297" customFormat="1" ht="65.25" customHeight="1" x14ac:dyDescent="0.45"/>
    <row r="496" s="297" customFormat="1" ht="65.25" customHeight="1" x14ac:dyDescent="0.45"/>
    <row r="497" s="297" customFormat="1" ht="65.25" customHeight="1" x14ac:dyDescent="0.45"/>
    <row r="498" s="297" customFormat="1" ht="65.25" customHeight="1" x14ac:dyDescent="0.45"/>
    <row r="499" s="297" customFormat="1" ht="65.25" customHeight="1" x14ac:dyDescent="0.45"/>
    <row r="500" s="297" customFormat="1" ht="65.25" customHeight="1" x14ac:dyDescent="0.45"/>
    <row r="501" s="297" customFormat="1" ht="65.25" customHeight="1" x14ac:dyDescent="0.45"/>
    <row r="502" s="297" customFormat="1" ht="65.25" customHeight="1" x14ac:dyDescent="0.45"/>
    <row r="503" s="297" customFormat="1" ht="65.25" customHeight="1" x14ac:dyDescent="0.45"/>
    <row r="504" s="297" customFormat="1" ht="65.25" customHeight="1" x14ac:dyDescent="0.45"/>
    <row r="505" s="297" customFormat="1" ht="65.25" customHeight="1" x14ac:dyDescent="0.45"/>
    <row r="506" s="297" customFormat="1" ht="65.25" customHeight="1" x14ac:dyDescent="0.45"/>
    <row r="507" s="297" customFormat="1" ht="65.25" customHeight="1" x14ac:dyDescent="0.45"/>
    <row r="508" s="297" customFormat="1" ht="65.25" customHeight="1" x14ac:dyDescent="0.45"/>
    <row r="509" s="297" customFormat="1" ht="65.25" customHeight="1" x14ac:dyDescent="0.45"/>
    <row r="510" s="297" customFormat="1" ht="65.25" customHeight="1" x14ac:dyDescent="0.45"/>
    <row r="511" s="297" customFormat="1" ht="65.25" customHeight="1" x14ac:dyDescent="0.45"/>
    <row r="512" s="297" customFormat="1" ht="65.25" customHeight="1" x14ac:dyDescent="0.45"/>
    <row r="513" s="297" customFormat="1" ht="65.25" customHeight="1" x14ac:dyDescent="0.45"/>
    <row r="514" s="297" customFormat="1" ht="65.25" customHeight="1" x14ac:dyDescent="0.45"/>
    <row r="515" s="297" customFormat="1" ht="65.25" customHeight="1" x14ac:dyDescent="0.45"/>
    <row r="516" s="297" customFormat="1" ht="65.25" customHeight="1" x14ac:dyDescent="0.45"/>
    <row r="517" s="297" customFormat="1" ht="65.25" customHeight="1" x14ac:dyDescent="0.45"/>
    <row r="518" s="297" customFormat="1" ht="65.25" customHeight="1" x14ac:dyDescent="0.45"/>
    <row r="519" s="297" customFormat="1" ht="65.25" customHeight="1" x14ac:dyDescent="0.45"/>
    <row r="520" s="297" customFormat="1" ht="65.25" customHeight="1" x14ac:dyDescent="0.45"/>
    <row r="521" s="297" customFormat="1" ht="65.25" customHeight="1" x14ac:dyDescent="0.45"/>
    <row r="522" s="297" customFormat="1" ht="65.25" customHeight="1" x14ac:dyDescent="0.45"/>
    <row r="523" s="297" customFormat="1" ht="65.25" customHeight="1" x14ac:dyDescent="0.45"/>
    <row r="524" s="297" customFormat="1" ht="65.25" customHeight="1" x14ac:dyDescent="0.45"/>
    <row r="525" s="297" customFormat="1" ht="65.25" customHeight="1" x14ac:dyDescent="0.45"/>
    <row r="526" s="297" customFormat="1" ht="65.25" customHeight="1" x14ac:dyDescent="0.45"/>
    <row r="527" s="297" customFormat="1" ht="65.25" customHeight="1" x14ac:dyDescent="0.45"/>
    <row r="528" s="297" customFormat="1" ht="65.25" customHeight="1" x14ac:dyDescent="0.45"/>
    <row r="529" s="297" customFormat="1" ht="65.25" customHeight="1" x14ac:dyDescent="0.45"/>
    <row r="530" s="297" customFormat="1" ht="65.25" customHeight="1" x14ac:dyDescent="0.45"/>
    <row r="531" s="297" customFormat="1" ht="65.25" customHeight="1" x14ac:dyDescent="0.45"/>
    <row r="532" s="297" customFormat="1" ht="65.25" customHeight="1" x14ac:dyDescent="0.45"/>
    <row r="533" s="297" customFormat="1" ht="65.25" customHeight="1" x14ac:dyDescent="0.45"/>
    <row r="534" s="297" customFormat="1" ht="65.25" customHeight="1" x14ac:dyDescent="0.45"/>
    <row r="535" s="297" customFormat="1" ht="65.25" customHeight="1" x14ac:dyDescent="0.45"/>
    <row r="536" s="297" customFormat="1" ht="65.25" customHeight="1" x14ac:dyDescent="0.45"/>
    <row r="537" s="297" customFormat="1" ht="65.25" customHeight="1" x14ac:dyDescent="0.45"/>
    <row r="538" s="297" customFormat="1" ht="65.25" customHeight="1" x14ac:dyDescent="0.45"/>
    <row r="539" s="297" customFormat="1" ht="65.25" customHeight="1" x14ac:dyDescent="0.45"/>
    <row r="540" s="297" customFormat="1" ht="65.25" customHeight="1" x14ac:dyDescent="0.45"/>
    <row r="541" s="297" customFormat="1" ht="65.25" customHeight="1" x14ac:dyDescent="0.45"/>
    <row r="542" s="297" customFormat="1" ht="65.25" customHeight="1" x14ac:dyDescent="0.45"/>
    <row r="543" s="297" customFormat="1" ht="65.25" customHeight="1" x14ac:dyDescent="0.45"/>
    <row r="544" s="297" customFormat="1" ht="65.25" customHeight="1" x14ac:dyDescent="0.45"/>
    <row r="545" s="297" customFormat="1" ht="65.25" customHeight="1" x14ac:dyDescent="0.45"/>
    <row r="546" s="297" customFormat="1" ht="65.25" customHeight="1" x14ac:dyDescent="0.45"/>
    <row r="547" s="297" customFormat="1" ht="65.25" customHeight="1" x14ac:dyDescent="0.45"/>
    <row r="548" s="297" customFormat="1" ht="65.25" customHeight="1" x14ac:dyDescent="0.45"/>
    <row r="549" s="297" customFormat="1" ht="65.25" customHeight="1" x14ac:dyDescent="0.45"/>
    <row r="550" s="297" customFormat="1" ht="65.25" customHeight="1" x14ac:dyDescent="0.45"/>
    <row r="551" s="297" customFormat="1" ht="65.25" customHeight="1" x14ac:dyDescent="0.45"/>
    <row r="552" s="297" customFormat="1" ht="65.25" customHeight="1" x14ac:dyDescent="0.45"/>
    <row r="553" s="297" customFormat="1" ht="65.25" customHeight="1" x14ac:dyDescent="0.45"/>
    <row r="554" s="297" customFormat="1" ht="65.25" customHeight="1" x14ac:dyDescent="0.45"/>
    <row r="555" s="297" customFormat="1" ht="65.25" customHeight="1" x14ac:dyDescent="0.45"/>
    <row r="556" s="297" customFormat="1" ht="65.25" customHeight="1" x14ac:dyDescent="0.45"/>
    <row r="557" s="297" customFormat="1" ht="65.25" customHeight="1" x14ac:dyDescent="0.45"/>
    <row r="558" s="297" customFormat="1" ht="65.25" customHeight="1" x14ac:dyDescent="0.45"/>
    <row r="559" s="297" customFormat="1" ht="65.25" customHeight="1" x14ac:dyDescent="0.45"/>
    <row r="560" s="297" customFormat="1" ht="65.25" customHeight="1" x14ac:dyDescent="0.45"/>
    <row r="561" s="297" customFormat="1" ht="65.25" customHeight="1" x14ac:dyDescent="0.45"/>
    <row r="562" s="297" customFormat="1" ht="65.25" customHeight="1" x14ac:dyDescent="0.45"/>
    <row r="563" s="297" customFormat="1" ht="65.25" customHeight="1" x14ac:dyDescent="0.45"/>
    <row r="564" s="297" customFormat="1" ht="65.25" customHeight="1" x14ac:dyDescent="0.45"/>
    <row r="565" s="297" customFormat="1" ht="65.25" customHeight="1" x14ac:dyDescent="0.45"/>
    <row r="566" s="297" customFormat="1" ht="65.25" customHeight="1" x14ac:dyDescent="0.45"/>
    <row r="567" s="297" customFormat="1" ht="65.25" customHeight="1" x14ac:dyDescent="0.45"/>
    <row r="568" s="297" customFormat="1" ht="65.25" customHeight="1" x14ac:dyDescent="0.45"/>
    <row r="569" s="297" customFormat="1" ht="65.25" customHeight="1" x14ac:dyDescent="0.45"/>
    <row r="570" s="297" customFormat="1" ht="65.25" customHeight="1" x14ac:dyDescent="0.45"/>
    <row r="571" s="297" customFormat="1" ht="65.25" customHeight="1" x14ac:dyDescent="0.45"/>
    <row r="572" s="297" customFormat="1" ht="65.25" customHeight="1" x14ac:dyDescent="0.45"/>
    <row r="573" s="297" customFormat="1" ht="65.25" customHeight="1" x14ac:dyDescent="0.45"/>
    <row r="574" s="297" customFormat="1" ht="65.25" customHeight="1" x14ac:dyDescent="0.45"/>
    <row r="575" s="297" customFormat="1" ht="65.25" customHeight="1" x14ac:dyDescent="0.45"/>
    <row r="576" s="297" customFormat="1" ht="65.25" customHeight="1" x14ac:dyDescent="0.45"/>
    <row r="577" s="297" customFormat="1" ht="65.25" customHeight="1" x14ac:dyDescent="0.45"/>
    <row r="578" s="297" customFormat="1" ht="65.25" customHeight="1" x14ac:dyDescent="0.45"/>
    <row r="579" s="297" customFormat="1" ht="65.25" customHeight="1" x14ac:dyDescent="0.45"/>
    <row r="580" s="297" customFormat="1" ht="65.25" customHeight="1" x14ac:dyDescent="0.45"/>
    <row r="581" s="297" customFormat="1" ht="65.25" customHeight="1" x14ac:dyDescent="0.45"/>
    <row r="582" s="297" customFormat="1" ht="65.25" customHeight="1" x14ac:dyDescent="0.45"/>
    <row r="583" s="297" customFormat="1" ht="65.25" customHeight="1" x14ac:dyDescent="0.45"/>
    <row r="584" s="297" customFormat="1" ht="65.25" customHeight="1" x14ac:dyDescent="0.45"/>
    <row r="585" s="297" customFormat="1" ht="65.25" customHeight="1" x14ac:dyDescent="0.45"/>
    <row r="586" s="297" customFormat="1" ht="65.25" customHeight="1" x14ac:dyDescent="0.45"/>
    <row r="587" s="297" customFormat="1" ht="65.25" customHeight="1" x14ac:dyDescent="0.45"/>
    <row r="588" s="297" customFormat="1" ht="65.25" customHeight="1" x14ac:dyDescent="0.45"/>
    <row r="589" s="297" customFormat="1" ht="65.25" customHeight="1" x14ac:dyDescent="0.45"/>
    <row r="590" s="297" customFormat="1" ht="65.25" customHeight="1" x14ac:dyDescent="0.45"/>
    <row r="591" s="297" customFormat="1" ht="65.25" customHeight="1" x14ac:dyDescent="0.45"/>
    <row r="592" s="297" customFormat="1" ht="65.25" customHeight="1" x14ac:dyDescent="0.45"/>
    <row r="593" s="297" customFormat="1" ht="65.25" customHeight="1" x14ac:dyDescent="0.45"/>
    <row r="594" s="297" customFormat="1" ht="65.25" customHeight="1" x14ac:dyDescent="0.45"/>
    <row r="595" s="297" customFormat="1" ht="65.25" customHeight="1" x14ac:dyDescent="0.45"/>
    <row r="596" s="297" customFormat="1" ht="65.25" customHeight="1" x14ac:dyDescent="0.45"/>
    <row r="597" s="297" customFormat="1" ht="65.25" customHeight="1" x14ac:dyDescent="0.45"/>
    <row r="598" s="297" customFormat="1" ht="65.25" customHeight="1" x14ac:dyDescent="0.45"/>
    <row r="599" s="297" customFormat="1" ht="65.25" customHeight="1" x14ac:dyDescent="0.45"/>
    <row r="600" s="297" customFormat="1" ht="65.25" customHeight="1" x14ac:dyDescent="0.45"/>
    <row r="601" s="297" customFormat="1" ht="65.25" customHeight="1" x14ac:dyDescent="0.45"/>
    <row r="602" s="297" customFormat="1" ht="65.25" customHeight="1" x14ac:dyDescent="0.45"/>
    <row r="603" s="297" customFormat="1" ht="65.25" customHeight="1" x14ac:dyDescent="0.45"/>
    <row r="604" s="297" customFormat="1" ht="65.25" customHeight="1" x14ac:dyDescent="0.45"/>
    <row r="605" s="297" customFormat="1" ht="65.25" customHeight="1" x14ac:dyDescent="0.45"/>
    <row r="606" s="297" customFormat="1" ht="65.25" customHeight="1" x14ac:dyDescent="0.45"/>
    <row r="607" s="297" customFormat="1" ht="65.25" customHeight="1" x14ac:dyDescent="0.45"/>
    <row r="608" s="297" customFormat="1" ht="65.25" customHeight="1" x14ac:dyDescent="0.45"/>
    <row r="609" s="297" customFormat="1" ht="65.25" customHeight="1" x14ac:dyDescent="0.45"/>
    <row r="610" s="297" customFormat="1" ht="65.25" customHeight="1" x14ac:dyDescent="0.45"/>
    <row r="611" s="297" customFormat="1" ht="65.25" customHeight="1" x14ac:dyDescent="0.45"/>
    <row r="612" s="297" customFormat="1" ht="65.25" customHeight="1" x14ac:dyDescent="0.45"/>
    <row r="613" s="297" customFormat="1" ht="65.25" customHeight="1" x14ac:dyDescent="0.45"/>
    <row r="614" s="297" customFormat="1" ht="65.25" customHeight="1" x14ac:dyDescent="0.45"/>
    <row r="615" s="297" customFormat="1" ht="65.25" customHeight="1" x14ac:dyDescent="0.45"/>
    <row r="616" s="297" customFormat="1" ht="65.25" customHeight="1" x14ac:dyDescent="0.45"/>
    <row r="617" s="297" customFormat="1" ht="65.25" customHeight="1" x14ac:dyDescent="0.45"/>
    <row r="618" s="297" customFormat="1" ht="65.25" customHeight="1" x14ac:dyDescent="0.45"/>
    <row r="619" s="297" customFormat="1" ht="65.25" customHeight="1" x14ac:dyDescent="0.45"/>
    <row r="620" s="297" customFormat="1" ht="65.25" customHeight="1" x14ac:dyDescent="0.45"/>
    <row r="621" s="297" customFormat="1" ht="65.25" customHeight="1" x14ac:dyDescent="0.45"/>
    <row r="622" s="297" customFormat="1" ht="65.25" customHeight="1" x14ac:dyDescent="0.45"/>
    <row r="623" s="297" customFormat="1" ht="65.25" customHeight="1" x14ac:dyDescent="0.45"/>
    <row r="624" s="297" customFormat="1" ht="65.25" customHeight="1" x14ac:dyDescent="0.45"/>
    <row r="625" s="297" customFormat="1" ht="65.25" customHeight="1" x14ac:dyDescent="0.45"/>
    <row r="626" s="297" customFormat="1" ht="65.25" customHeight="1" x14ac:dyDescent="0.45"/>
    <row r="627" s="297" customFormat="1" ht="65.25" customHeight="1" x14ac:dyDescent="0.45"/>
    <row r="628" s="297" customFormat="1" ht="65.25" customHeight="1" x14ac:dyDescent="0.45"/>
    <row r="629" s="297" customFormat="1" ht="65.25" customHeight="1" x14ac:dyDescent="0.45"/>
    <row r="630" s="297" customFormat="1" ht="65.25" customHeight="1" x14ac:dyDescent="0.45"/>
    <row r="631" s="297" customFormat="1" ht="65.25" customHeight="1" x14ac:dyDescent="0.45"/>
    <row r="632" s="297" customFormat="1" ht="65.25" customHeight="1" x14ac:dyDescent="0.45"/>
    <row r="633" s="297" customFormat="1" ht="65.25" customHeight="1" x14ac:dyDescent="0.45"/>
    <row r="634" s="297" customFormat="1" ht="65.25" customHeight="1" x14ac:dyDescent="0.45"/>
    <row r="635" s="297" customFormat="1" ht="65.25" customHeight="1" x14ac:dyDescent="0.45"/>
    <row r="636" s="297" customFormat="1" ht="65.25" customHeight="1" x14ac:dyDescent="0.45"/>
    <row r="637" s="297" customFormat="1" ht="65.25" customHeight="1" x14ac:dyDescent="0.45"/>
    <row r="638" s="297" customFormat="1" ht="65.25" customHeight="1" x14ac:dyDescent="0.45"/>
    <row r="639" s="297" customFormat="1" ht="65.25" customHeight="1" x14ac:dyDescent="0.45"/>
    <row r="640" s="297" customFormat="1" ht="65.25" customHeight="1" x14ac:dyDescent="0.45"/>
    <row r="641" s="297" customFormat="1" ht="65.25" customHeight="1" x14ac:dyDescent="0.45"/>
    <row r="642" s="297" customFormat="1" ht="65.25" customHeight="1" x14ac:dyDescent="0.45"/>
    <row r="643" s="297" customFormat="1" ht="65.25" customHeight="1" x14ac:dyDescent="0.45"/>
    <row r="644" s="297" customFormat="1" ht="65.25" customHeight="1" x14ac:dyDescent="0.45"/>
    <row r="645" s="297" customFormat="1" ht="65.25" customHeight="1" x14ac:dyDescent="0.45"/>
    <row r="646" s="297" customFormat="1" ht="65.25" customHeight="1" x14ac:dyDescent="0.45"/>
    <row r="647" s="297" customFormat="1" ht="65.25" customHeight="1" x14ac:dyDescent="0.45"/>
    <row r="648" s="297" customFormat="1" ht="65.25" customHeight="1" x14ac:dyDescent="0.45"/>
    <row r="649" s="297" customFormat="1" ht="65.25" customHeight="1" x14ac:dyDescent="0.45"/>
    <row r="650" s="297" customFormat="1" ht="65.25" customHeight="1" x14ac:dyDescent="0.45"/>
    <row r="651" s="297" customFormat="1" ht="65.25" customHeight="1" x14ac:dyDescent="0.45"/>
    <row r="652" s="297" customFormat="1" ht="65.25" customHeight="1" x14ac:dyDescent="0.45"/>
    <row r="653" s="297" customFormat="1" ht="65.25" customHeight="1" x14ac:dyDescent="0.45"/>
    <row r="654" s="297" customFormat="1" ht="65.25" customHeight="1" x14ac:dyDescent="0.45"/>
    <row r="655" s="297" customFormat="1" ht="65.25" customHeight="1" x14ac:dyDescent="0.45"/>
    <row r="656" s="297" customFormat="1" ht="65.25" customHeight="1" x14ac:dyDescent="0.45"/>
    <row r="657" s="297" customFormat="1" ht="65.25" customHeight="1" x14ac:dyDescent="0.45"/>
    <row r="658" s="297" customFormat="1" ht="65.25" customHeight="1" x14ac:dyDescent="0.45"/>
    <row r="659" s="297" customFormat="1" ht="65.25" customHeight="1" x14ac:dyDescent="0.45"/>
    <row r="660" s="297" customFormat="1" ht="65.25" customHeight="1" x14ac:dyDescent="0.45"/>
    <row r="661" s="297" customFormat="1" ht="65.25" customHeight="1" x14ac:dyDescent="0.45"/>
    <row r="662" s="297" customFormat="1" ht="65.25" customHeight="1" x14ac:dyDescent="0.45"/>
    <row r="663" s="297" customFormat="1" ht="65.25" customHeight="1" x14ac:dyDescent="0.45"/>
    <row r="664" s="297" customFormat="1" ht="65.25" customHeight="1" x14ac:dyDescent="0.45"/>
    <row r="665" s="297" customFormat="1" ht="65.25" customHeight="1" x14ac:dyDescent="0.45"/>
    <row r="666" s="297" customFormat="1" ht="65.25" customHeight="1" x14ac:dyDescent="0.45"/>
    <row r="667" s="297" customFormat="1" ht="65.25" customHeight="1" x14ac:dyDescent="0.45"/>
    <row r="668" s="297" customFormat="1" ht="65.25" customHeight="1" x14ac:dyDescent="0.45"/>
    <row r="669" s="297" customFormat="1" ht="65.25" customHeight="1" x14ac:dyDescent="0.45"/>
    <row r="670" s="297" customFormat="1" ht="65.25" customHeight="1" x14ac:dyDescent="0.45"/>
    <row r="671" s="297" customFormat="1" ht="65.25" customHeight="1" x14ac:dyDescent="0.45"/>
    <row r="672" s="297" customFormat="1" ht="65.25" customHeight="1" x14ac:dyDescent="0.45"/>
    <row r="673" spans="1:24" s="297" customFormat="1" ht="65.25" customHeight="1" x14ac:dyDescent="0.45"/>
    <row r="674" spans="1:24" s="297" customFormat="1" ht="65.25" customHeight="1" x14ac:dyDescent="0.4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</row>
    <row r="675" spans="1:24" s="297" customFormat="1" ht="65.25" customHeight="1" x14ac:dyDescent="0.4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</row>
    <row r="676" spans="1:24" s="297" customFormat="1" ht="65.25" customHeight="1" x14ac:dyDescent="0.4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</row>
    <row r="677" spans="1:24" s="297" customFormat="1" ht="65.25" customHeight="1" x14ac:dyDescent="0.4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</row>
    <row r="678" spans="1:24" s="297" customFormat="1" ht="65.25" customHeight="1" x14ac:dyDescent="0.4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</row>
    <row r="679" spans="1:24" s="297" customFormat="1" ht="65.25" customHeight="1" x14ac:dyDescent="0.4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</row>
    <row r="680" spans="1:24" s="297" customFormat="1" ht="65.25" customHeight="1" x14ac:dyDescent="0.4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</row>
    <row r="681" spans="1:24" s="297" customFormat="1" ht="65.25" customHeight="1" x14ac:dyDescent="0.4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</row>
    <row r="682" spans="1:24" s="297" customFormat="1" ht="65.25" customHeight="1" x14ac:dyDescent="0.4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</row>
    <row r="683" spans="1:24" s="297" customFormat="1" ht="65.25" customHeight="1" x14ac:dyDescent="0.4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</row>
    <row r="684" spans="1:24" s="297" customFormat="1" ht="65.25" customHeight="1" x14ac:dyDescent="0.4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</row>
    <row r="685" spans="1:24" s="297" customFormat="1" ht="65.25" customHeight="1" x14ac:dyDescent="0.4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</row>
    <row r="686" spans="1:24" s="297" customFormat="1" ht="65.25" customHeight="1" x14ac:dyDescent="0.4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</row>
    <row r="687" spans="1:24" s="297" customFormat="1" ht="65.25" customHeight="1" x14ac:dyDescent="0.4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</row>
    <row r="688" spans="1:24" s="297" customFormat="1" ht="65.25" customHeight="1" x14ac:dyDescent="0.4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</row>
    <row r="689" spans="1:24" s="297" customFormat="1" ht="65.25" customHeight="1" x14ac:dyDescent="0.4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</row>
    <row r="690" spans="1:24" s="297" customFormat="1" ht="65.25" customHeight="1" x14ac:dyDescent="0.4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</row>
    <row r="691" spans="1:24" s="297" customFormat="1" ht="65.25" customHeight="1" x14ac:dyDescent="0.4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</row>
    <row r="692" spans="1:24" s="297" customFormat="1" ht="65.25" customHeight="1" x14ac:dyDescent="0.4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</row>
    <row r="693" spans="1:24" s="297" customFormat="1" ht="65.25" customHeight="1" x14ac:dyDescent="0.4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</row>
    <row r="694" spans="1:24" s="297" customFormat="1" ht="65.25" customHeight="1" x14ac:dyDescent="0.4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</row>
    <row r="695" spans="1:24" s="297" customFormat="1" ht="65.25" customHeight="1" x14ac:dyDescent="0.4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</row>
    <row r="696" spans="1:24" s="297" customFormat="1" ht="65.25" customHeight="1" x14ac:dyDescent="0.4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</row>
    <row r="697" spans="1:24" s="297" customFormat="1" ht="65.25" customHeight="1" x14ac:dyDescent="0.4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</row>
    <row r="698" spans="1:24" s="297" customFormat="1" ht="65.25" customHeight="1" x14ac:dyDescent="0.4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</row>
    <row r="699" spans="1:24" s="297" customFormat="1" ht="65.25" customHeight="1" x14ac:dyDescent="0.4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</row>
    <row r="700" spans="1:24" s="297" customFormat="1" ht="65.25" customHeight="1" x14ac:dyDescent="0.4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</row>
    <row r="701" spans="1:24" s="297" customFormat="1" ht="65.25" customHeight="1" x14ac:dyDescent="0.4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</row>
    <row r="702" spans="1:24" s="297" customFormat="1" ht="65.25" customHeight="1" x14ac:dyDescent="0.4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</row>
    <row r="703" spans="1:24" s="297" customFormat="1" ht="65.25" customHeight="1" x14ac:dyDescent="0.4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</row>
    <row r="704" spans="1:24" s="297" customFormat="1" ht="65.25" customHeight="1" x14ac:dyDescent="0.4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</row>
    <row r="705" spans="1:24" s="297" customFormat="1" ht="65.25" customHeight="1" x14ac:dyDescent="0.4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</row>
    <row r="706" spans="1:24" s="297" customFormat="1" ht="65.25" customHeight="1" x14ac:dyDescent="0.4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</row>
    <row r="707" spans="1:24" s="297" customFormat="1" ht="65.25" customHeight="1" x14ac:dyDescent="0.4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</row>
    <row r="708" spans="1:24" s="297" customFormat="1" ht="65.25" customHeight="1" x14ac:dyDescent="0.4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</row>
    <row r="709" spans="1:24" s="297" customFormat="1" ht="65.25" customHeight="1" x14ac:dyDescent="0.4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</row>
    <row r="710" spans="1:24" s="297" customFormat="1" ht="65.25" customHeight="1" x14ac:dyDescent="0.4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</row>
    <row r="711" spans="1:24" s="297" customFormat="1" ht="65.25" customHeight="1" x14ac:dyDescent="0.4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</row>
    <row r="712" spans="1:24" s="297" customFormat="1" ht="65.25" customHeight="1" x14ac:dyDescent="0.4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</row>
    <row r="713" spans="1:24" s="297" customFormat="1" ht="65.25" customHeight="1" x14ac:dyDescent="0.4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</row>
    <row r="714" spans="1:24" s="297" customFormat="1" ht="65.25" customHeight="1" x14ac:dyDescent="0.4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</row>
    <row r="715" spans="1:24" s="297" customFormat="1" ht="65.25" customHeight="1" x14ac:dyDescent="0.4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</row>
    <row r="716" spans="1:24" s="297" customFormat="1" ht="65.25" customHeight="1" x14ac:dyDescent="0.4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</row>
    <row r="717" spans="1:24" s="297" customFormat="1" ht="65.25" customHeight="1" x14ac:dyDescent="0.4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</row>
    <row r="718" spans="1:24" s="297" customFormat="1" ht="65.25" customHeight="1" x14ac:dyDescent="0.4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</row>
    <row r="719" spans="1:24" s="297" customFormat="1" ht="65.25" customHeight="1" x14ac:dyDescent="0.4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</row>
    <row r="720" spans="1:24" s="297" customFormat="1" ht="65.25" customHeight="1" x14ac:dyDescent="0.4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</row>
    <row r="721" spans="1:24" s="297" customFormat="1" ht="65.25" customHeight="1" x14ac:dyDescent="0.4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</row>
    <row r="722" spans="1:24" s="297" customFormat="1" ht="65.25" customHeight="1" x14ac:dyDescent="0.4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</row>
    <row r="723" spans="1:24" s="297" customFormat="1" ht="65.25" customHeight="1" x14ac:dyDescent="0.4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</row>
    <row r="724" spans="1:24" s="297" customFormat="1" ht="65.25" customHeight="1" x14ac:dyDescent="0.4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</row>
    <row r="725" spans="1:24" s="297" customFormat="1" ht="65.25" customHeight="1" x14ac:dyDescent="0.4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</row>
    <row r="726" spans="1:24" s="297" customFormat="1" ht="65.25" customHeight="1" x14ac:dyDescent="0.4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</row>
    <row r="727" spans="1:24" s="297" customFormat="1" ht="65.25" customHeight="1" x14ac:dyDescent="0.4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</row>
    <row r="728" spans="1:24" s="297" customFormat="1" ht="65.25" customHeight="1" x14ac:dyDescent="0.4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</row>
    <row r="729" spans="1:24" s="297" customFormat="1" ht="65.25" customHeight="1" x14ac:dyDescent="0.4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</row>
    <row r="730" spans="1:24" s="297" customFormat="1" ht="65.25" customHeight="1" x14ac:dyDescent="0.4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</row>
    <row r="731" spans="1:24" s="297" customFormat="1" ht="65.25" customHeight="1" x14ac:dyDescent="0.4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</row>
    <row r="732" spans="1:24" s="297" customFormat="1" ht="65.25" customHeight="1" x14ac:dyDescent="0.4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</row>
    <row r="733" spans="1:24" s="297" customFormat="1" ht="65.25" customHeight="1" x14ac:dyDescent="0.4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</row>
    <row r="734" spans="1:24" s="297" customFormat="1" ht="65.25" customHeight="1" x14ac:dyDescent="0.4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</row>
    <row r="735" spans="1:24" s="297" customFormat="1" ht="65.25" customHeight="1" x14ac:dyDescent="0.4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</row>
    <row r="736" spans="1:24" s="297" customFormat="1" ht="65.25" customHeight="1" x14ac:dyDescent="0.4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</row>
    <row r="737" spans="1:26" s="297" customFormat="1" ht="65.25" customHeight="1" x14ac:dyDescent="0.4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</row>
    <row r="738" spans="1:26" s="297" customFormat="1" ht="65.25" customHeight="1" x14ac:dyDescent="0.4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</row>
    <row r="739" spans="1:26" s="297" customFormat="1" ht="65.25" customHeight="1" x14ac:dyDescent="0.4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</row>
    <row r="740" spans="1:26" s="297" customFormat="1" ht="65.25" customHeight="1" x14ac:dyDescent="0.4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</sheetData>
  <mergeCells count="3216">
    <mergeCell ref="U353:U354"/>
    <mergeCell ref="V353:V354"/>
    <mergeCell ref="W353:W354"/>
    <mergeCell ref="X353:X354"/>
    <mergeCell ref="O353:O354"/>
    <mergeCell ref="P353:P354"/>
    <mergeCell ref="Q353:Q354"/>
    <mergeCell ref="R353:R354"/>
    <mergeCell ref="S353:S354"/>
    <mergeCell ref="T353:T354"/>
    <mergeCell ref="I353:I354"/>
    <mergeCell ref="J353:J354"/>
    <mergeCell ref="K353:K354"/>
    <mergeCell ref="L353:L354"/>
    <mergeCell ref="M353:M354"/>
    <mergeCell ref="N353:N354"/>
    <mergeCell ref="U351:U352"/>
    <mergeCell ref="V351:V352"/>
    <mergeCell ref="W351:W352"/>
    <mergeCell ref="X351:X352"/>
    <mergeCell ref="C353:C354"/>
    <mergeCell ref="D353:D354"/>
    <mergeCell ref="E353:E354"/>
    <mergeCell ref="F353:F354"/>
    <mergeCell ref="G353:G354"/>
    <mergeCell ref="H353:H354"/>
    <mergeCell ref="O351:O352"/>
    <mergeCell ref="P351:P352"/>
    <mergeCell ref="Q351:Q352"/>
    <mergeCell ref="R351:R352"/>
    <mergeCell ref="S351:S352"/>
    <mergeCell ref="T351:T352"/>
    <mergeCell ref="I351:I352"/>
    <mergeCell ref="J351:J352"/>
    <mergeCell ref="K351:K352"/>
    <mergeCell ref="L351:L352"/>
    <mergeCell ref="M351:M352"/>
    <mergeCell ref="N351:N352"/>
    <mergeCell ref="C351:C352"/>
    <mergeCell ref="D351:D352"/>
    <mergeCell ref="E351:E352"/>
    <mergeCell ref="F351:F352"/>
    <mergeCell ref="G351:G352"/>
    <mergeCell ref="H351:H352"/>
    <mergeCell ref="O349:O350"/>
    <mergeCell ref="P349:P350"/>
    <mergeCell ref="Q349:Q350"/>
    <mergeCell ref="R349:R350"/>
    <mergeCell ref="S349:S350"/>
    <mergeCell ref="T349:T350"/>
    <mergeCell ref="I349:I350"/>
    <mergeCell ref="J349:J350"/>
    <mergeCell ref="K349:K350"/>
    <mergeCell ref="L349:L350"/>
    <mergeCell ref="M349:M350"/>
    <mergeCell ref="N349:N350"/>
    <mergeCell ref="U347:U348"/>
    <mergeCell ref="V347:V348"/>
    <mergeCell ref="W347:W348"/>
    <mergeCell ref="X347:X348"/>
    <mergeCell ref="C349:C350"/>
    <mergeCell ref="D349:D350"/>
    <mergeCell ref="E349:E350"/>
    <mergeCell ref="F349:F350"/>
    <mergeCell ref="G349:G350"/>
    <mergeCell ref="H349:H350"/>
    <mergeCell ref="O347:O348"/>
    <mergeCell ref="P347:P348"/>
    <mergeCell ref="Q347:Q348"/>
    <mergeCell ref="R347:R348"/>
    <mergeCell ref="S347:S348"/>
    <mergeCell ref="T347:T348"/>
    <mergeCell ref="I347:I348"/>
    <mergeCell ref="J347:J348"/>
    <mergeCell ref="K347:K348"/>
    <mergeCell ref="L347:L348"/>
    <mergeCell ref="M347:M348"/>
    <mergeCell ref="N347:N348"/>
    <mergeCell ref="U349:U350"/>
    <mergeCell ref="V349:V350"/>
    <mergeCell ref="W349:W350"/>
    <mergeCell ref="X349:X350"/>
    <mergeCell ref="C347:C348"/>
    <mergeCell ref="D347:D348"/>
    <mergeCell ref="E347:E348"/>
    <mergeCell ref="F347:F348"/>
    <mergeCell ref="G347:G348"/>
    <mergeCell ref="H347:H348"/>
    <mergeCell ref="O345:O346"/>
    <mergeCell ref="P345:P346"/>
    <mergeCell ref="Q345:Q346"/>
    <mergeCell ref="R345:R346"/>
    <mergeCell ref="S345:S346"/>
    <mergeCell ref="T345:T346"/>
    <mergeCell ref="I345:I346"/>
    <mergeCell ref="J345:J346"/>
    <mergeCell ref="K345:K346"/>
    <mergeCell ref="L345:L346"/>
    <mergeCell ref="M345:M346"/>
    <mergeCell ref="N345:N346"/>
    <mergeCell ref="U343:U344"/>
    <mergeCell ref="V343:V344"/>
    <mergeCell ref="W343:W344"/>
    <mergeCell ref="X343:X344"/>
    <mergeCell ref="C345:C346"/>
    <mergeCell ref="D345:D346"/>
    <mergeCell ref="E345:E346"/>
    <mergeCell ref="F345:F346"/>
    <mergeCell ref="G345:G346"/>
    <mergeCell ref="H345:H346"/>
    <mergeCell ref="O343:O344"/>
    <mergeCell ref="P343:P344"/>
    <mergeCell ref="Q343:Q344"/>
    <mergeCell ref="R343:R344"/>
    <mergeCell ref="S343:S344"/>
    <mergeCell ref="T343:T344"/>
    <mergeCell ref="I343:I344"/>
    <mergeCell ref="J343:J344"/>
    <mergeCell ref="K343:K344"/>
    <mergeCell ref="L343:L344"/>
    <mergeCell ref="M343:M344"/>
    <mergeCell ref="N343:N344"/>
    <mergeCell ref="U345:U346"/>
    <mergeCell ref="V345:V346"/>
    <mergeCell ref="W345:W346"/>
    <mergeCell ref="X345:X346"/>
    <mergeCell ref="C343:C344"/>
    <mergeCell ref="D343:D344"/>
    <mergeCell ref="E343:E344"/>
    <mergeCell ref="F343:F344"/>
    <mergeCell ref="G343:G344"/>
    <mergeCell ref="H343:H344"/>
    <mergeCell ref="O341:O342"/>
    <mergeCell ref="P341:P342"/>
    <mergeCell ref="Q341:Q342"/>
    <mergeCell ref="R341:R342"/>
    <mergeCell ref="S341:S342"/>
    <mergeCell ref="T341:T342"/>
    <mergeCell ref="I341:I342"/>
    <mergeCell ref="J341:J342"/>
    <mergeCell ref="K341:K342"/>
    <mergeCell ref="L341:L342"/>
    <mergeCell ref="M341:M342"/>
    <mergeCell ref="N341:N342"/>
    <mergeCell ref="U339:U340"/>
    <mergeCell ref="V339:V340"/>
    <mergeCell ref="W339:W340"/>
    <mergeCell ref="X339:X340"/>
    <mergeCell ref="C341:C342"/>
    <mergeCell ref="D341:D342"/>
    <mergeCell ref="E341:E342"/>
    <mergeCell ref="F341:F342"/>
    <mergeCell ref="G341:G342"/>
    <mergeCell ref="H341:H342"/>
    <mergeCell ref="O339:O340"/>
    <mergeCell ref="P339:P340"/>
    <mergeCell ref="Q339:Q340"/>
    <mergeCell ref="R339:R340"/>
    <mergeCell ref="S339:S340"/>
    <mergeCell ref="T339:T340"/>
    <mergeCell ref="I339:I340"/>
    <mergeCell ref="J339:J340"/>
    <mergeCell ref="K339:K340"/>
    <mergeCell ref="L339:L340"/>
    <mergeCell ref="M339:M340"/>
    <mergeCell ref="N339:N340"/>
    <mergeCell ref="U341:U342"/>
    <mergeCell ref="V341:V342"/>
    <mergeCell ref="W341:W342"/>
    <mergeCell ref="X341:X342"/>
    <mergeCell ref="C339:C340"/>
    <mergeCell ref="D339:D340"/>
    <mergeCell ref="E339:E340"/>
    <mergeCell ref="F339:F340"/>
    <mergeCell ref="G339:G340"/>
    <mergeCell ref="H339:H340"/>
    <mergeCell ref="O337:O338"/>
    <mergeCell ref="P337:P338"/>
    <mergeCell ref="Q337:Q338"/>
    <mergeCell ref="R337:R338"/>
    <mergeCell ref="S337:S338"/>
    <mergeCell ref="T337:T338"/>
    <mergeCell ref="I337:I338"/>
    <mergeCell ref="J337:J338"/>
    <mergeCell ref="K337:K338"/>
    <mergeCell ref="L337:L338"/>
    <mergeCell ref="M337:M338"/>
    <mergeCell ref="N337:N338"/>
    <mergeCell ref="U335:U336"/>
    <mergeCell ref="V335:V336"/>
    <mergeCell ref="W335:W336"/>
    <mergeCell ref="X335:X336"/>
    <mergeCell ref="C337:C338"/>
    <mergeCell ref="D337:D338"/>
    <mergeCell ref="E337:E338"/>
    <mergeCell ref="F337:F338"/>
    <mergeCell ref="G337:G338"/>
    <mergeCell ref="H337:H338"/>
    <mergeCell ref="O335:O336"/>
    <mergeCell ref="P335:P336"/>
    <mergeCell ref="Q335:Q336"/>
    <mergeCell ref="R335:R336"/>
    <mergeCell ref="S335:S336"/>
    <mergeCell ref="T335:T336"/>
    <mergeCell ref="I335:I336"/>
    <mergeCell ref="J335:J336"/>
    <mergeCell ref="K335:K336"/>
    <mergeCell ref="L335:L336"/>
    <mergeCell ref="M335:M336"/>
    <mergeCell ref="N335:N336"/>
    <mergeCell ref="U337:U338"/>
    <mergeCell ref="V337:V338"/>
    <mergeCell ref="W337:W338"/>
    <mergeCell ref="X337:X338"/>
    <mergeCell ref="C335:C336"/>
    <mergeCell ref="D335:D336"/>
    <mergeCell ref="E335:E336"/>
    <mergeCell ref="F335:F336"/>
    <mergeCell ref="G335:G336"/>
    <mergeCell ref="H335:H336"/>
    <mergeCell ref="O333:O334"/>
    <mergeCell ref="P333:P334"/>
    <mergeCell ref="Q333:Q334"/>
    <mergeCell ref="R333:R334"/>
    <mergeCell ref="S333:S334"/>
    <mergeCell ref="T333:T334"/>
    <mergeCell ref="I333:I334"/>
    <mergeCell ref="J333:J334"/>
    <mergeCell ref="K333:K334"/>
    <mergeCell ref="L333:L334"/>
    <mergeCell ref="M333:M334"/>
    <mergeCell ref="N333:N334"/>
    <mergeCell ref="U331:U332"/>
    <mergeCell ref="V331:V332"/>
    <mergeCell ref="W331:W332"/>
    <mergeCell ref="X331:X332"/>
    <mergeCell ref="C333:C334"/>
    <mergeCell ref="D333:D334"/>
    <mergeCell ref="E333:E334"/>
    <mergeCell ref="F333:F334"/>
    <mergeCell ref="G333:G334"/>
    <mergeCell ref="H333:H334"/>
    <mergeCell ref="O331:O332"/>
    <mergeCell ref="P331:P332"/>
    <mergeCell ref="Q331:Q332"/>
    <mergeCell ref="R331:R332"/>
    <mergeCell ref="S331:S332"/>
    <mergeCell ref="T331:T332"/>
    <mergeCell ref="I331:I332"/>
    <mergeCell ref="J331:J332"/>
    <mergeCell ref="K331:K332"/>
    <mergeCell ref="L331:L332"/>
    <mergeCell ref="M331:M332"/>
    <mergeCell ref="N331:N332"/>
    <mergeCell ref="U333:U334"/>
    <mergeCell ref="V333:V334"/>
    <mergeCell ref="W333:W334"/>
    <mergeCell ref="X333:X334"/>
    <mergeCell ref="C331:C332"/>
    <mergeCell ref="D331:D332"/>
    <mergeCell ref="E331:E332"/>
    <mergeCell ref="F331:F332"/>
    <mergeCell ref="G331:G332"/>
    <mergeCell ref="H331:H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U327:U328"/>
    <mergeCell ref="V327:V328"/>
    <mergeCell ref="W327:W328"/>
    <mergeCell ref="X327:X328"/>
    <mergeCell ref="C329:C330"/>
    <mergeCell ref="D329:D330"/>
    <mergeCell ref="E329:E330"/>
    <mergeCell ref="F329:F330"/>
    <mergeCell ref="G329:G330"/>
    <mergeCell ref="H329:H330"/>
    <mergeCell ref="O327:O328"/>
    <mergeCell ref="P327:P328"/>
    <mergeCell ref="Q327:Q328"/>
    <mergeCell ref="R327:R328"/>
    <mergeCell ref="S327:S328"/>
    <mergeCell ref="T327:T328"/>
    <mergeCell ref="I327:I328"/>
    <mergeCell ref="J327:J328"/>
    <mergeCell ref="K327:K328"/>
    <mergeCell ref="L327:L328"/>
    <mergeCell ref="M327:M328"/>
    <mergeCell ref="N327:N328"/>
    <mergeCell ref="U329:U330"/>
    <mergeCell ref="V329:V330"/>
    <mergeCell ref="W329:W330"/>
    <mergeCell ref="X329:X330"/>
    <mergeCell ref="C327:C328"/>
    <mergeCell ref="D327:D328"/>
    <mergeCell ref="E327:E328"/>
    <mergeCell ref="F327:F328"/>
    <mergeCell ref="G327:G328"/>
    <mergeCell ref="H327:H328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U322:U323"/>
    <mergeCell ref="V322:V323"/>
    <mergeCell ref="W322:W323"/>
    <mergeCell ref="X322:X323"/>
    <mergeCell ref="C324:C325"/>
    <mergeCell ref="D324:D325"/>
    <mergeCell ref="E324:E325"/>
    <mergeCell ref="F324:F325"/>
    <mergeCell ref="G324:G325"/>
    <mergeCell ref="H324:H325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U324:U325"/>
    <mergeCell ref="V324:V325"/>
    <mergeCell ref="W324:W325"/>
    <mergeCell ref="X324:X325"/>
    <mergeCell ref="C322:C323"/>
    <mergeCell ref="D322:D323"/>
    <mergeCell ref="E322:E323"/>
    <mergeCell ref="F322:F323"/>
    <mergeCell ref="G322:G323"/>
    <mergeCell ref="H322:H323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U318:U319"/>
    <mergeCell ref="V318:V319"/>
    <mergeCell ref="W318:W319"/>
    <mergeCell ref="X318:X319"/>
    <mergeCell ref="C320:C321"/>
    <mergeCell ref="D320:D321"/>
    <mergeCell ref="E320:E321"/>
    <mergeCell ref="F320:F321"/>
    <mergeCell ref="G320:G321"/>
    <mergeCell ref="H320:H321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U320:U321"/>
    <mergeCell ref="V320:V321"/>
    <mergeCell ref="W320:W321"/>
    <mergeCell ref="X320:X321"/>
    <mergeCell ref="C318:C319"/>
    <mergeCell ref="D318:D319"/>
    <mergeCell ref="E318:E319"/>
    <mergeCell ref="F318:F319"/>
    <mergeCell ref="G318:G319"/>
    <mergeCell ref="H318:H319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U314:U315"/>
    <mergeCell ref="V314:V315"/>
    <mergeCell ref="W314:W315"/>
    <mergeCell ref="X314:X315"/>
    <mergeCell ref="C316:C317"/>
    <mergeCell ref="D316:D317"/>
    <mergeCell ref="E316:E317"/>
    <mergeCell ref="F316:F317"/>
    <mergeCell ref="G316:G317"/>
    <mergeCell ref="H316:H317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U316:U317"/>
    <mergeCell ref="V316:V317"/>
    <mergeCell ref="W316:W317"/>
    <mergeCell ref="X316:X317"/>
    <mergeCell ref="C314:C315"/>
    <mergeCell ref="D314:D315"/>
    <mergeCell ref="E314:E315"/>
    <mergeCell ref="F314:F315"/>
    <mergeCell ref="G314:G315"/>
    <mergeCell ref="H314:H315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U310:U311"/>
    <mergeCell ref="V310:V311"/>
    <mergeCell ref="W310:W311"/>
    <mergeCell ref="X310:X311"/>
    <mergeCell ref="C312:C313"/>
    <mergeCell ref="D312:D313"/>
    <mergeCell ref="E312:E313"/>
    <mergeCell ref="F312:F313"/>
    <mergeCell ref="G312:G313"/>
    <mergeCell ref="H312:H313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U312:U313"/>
    <mergeCell ref="V312:V313"/>
    <mergeCell ref="W312:W313"/>
    <mergeCell ref="X312:X313"/>
    <mergeCell ref="C310:C311"/>
    <mergeCell ref="D310:D311"/>
    <mergeCell ref="E310:E311"/>
    <mergeCell ref="F310:F311"/>
    <mergeCell ref="G310:G311"/>
    <mergeCell ref="H310:H311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U306:U307"/>
    <mergeCell ref="V306:V307"/>
    <mergeCell ref="W306:W307"/>
    <mergeCell ref="X306:X307"/>
    <mergeCell ref="C308:C309"/>
    <mergeCell ref="D308:D309"/>
    <mergeCell ref="E308:E309"/>
    <mergeCell ref="F308:F309"/>
    <mergeCell ref="G308:G309"/>
    <mergeCell ref="H308:H309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U308:U309"/>
    <mergeCell ref="V308:V309"/>
    <mergeCell ref="W308:W309"/>
    <mergeCell ref="X308:X309"/>
    <mergeCell ref="C306:C307"/>
    <mergeCell ref="D306:D307"/>
    <mergeCell ref="E306:E307"/>
    <mergeCell ref="F306:F307"/>
    <mergeCell ref="G306:G307"/>
    <mergeCell ref="H306:H307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U302:U303"/>
    <mergeCell ref="V302:V303"/>
    <mergeCell ref="W302:W303"/>
    <mergeCell ref="X302:X303"/>
    <mergeCell ref="C304:C305"/>
    <mergeCell ref="D304:D305"/>
    <mergeCell ref="E304:E305"/>
    <mergeCell ref="F304:F305"/>
    <mergeCell ref="G304:G305"/>
    <mergeCell ref="H304:H305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U304:U305"/>
    <mergeCell ref="V304:V305"/>
    <mergeCell ref="W304:W305"/>
    <mergeCell ref="X304:X305"/>
    <mergeCell ref="C302:C303"/>
    <mergeCell ref="D302:D303"/>
    <mergeCell ref="E302:E303"/>
    <mergeCell ref="F302:F303"/>
    <mergeCell ref="G302:G303"/>
    <mergeCell ref="H302:H303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U298:U299"/>
    <mergeCell ref="V298:V299"/>
    <mergeCell ref="W298:W299"/>
    <mergeCell ref="X298:X299"/>
    <mergeCell ref="C300:C301"/>
    <mergeCell ref="D300:D301"/>
    <mergeCell ref="E300:E301"/>
    <mergeCell ref="F300:F301"/>
    <mergeCell ref="G300:G301"/>
    <mergeCell ref="H300:H301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U300:U301"/>
    <mergeCell ref="V300:V301"/>
    <mergeCell ref="W300:W301"/>
    <mergeCell ref="X300:X301"/>
    <mergeCell ref="C298:C299"/>
    <mergeCell ref="D298:D299"/>
    <mergeCell ref="E298:E299"/>
    <mergeCell ref="F298:F299"/>
    <mergeCell ref="G298:G299"/>
    <mergeCell ref="H298:H299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U294:U295"/>
    <mergeCell ref="V294:V295"/>
    <mergeCell ref="W294:W295"/>
    <mergeCell ref="X294:X295"/>
    <mergeCell ref="C296:C297"/>
    <mergeCell ref="D296:D297"/>
    <mergeCell ref="E296:E297"/>
    <mergeCell ref="F296:F297"/>
    <mergeCell ref="G296:G297"/>
    <mergeCell ref="H296:H297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U296:U297"/>
    <mergeCell ref="V296:V297"/>
    <mergeCell ref="W296:W297"/>
    <mergeCell ref="X296:X297"/>
    <mergeCell ref="C294:C295"/>
    <mergeCell ref="D294:D295"/>
    <mergeCell ref="E294:E295"/>
    <mergeCell ref="F294:F295"/>
    <mergeCell ref="G294:G295"/>
    <mergeCell ref="H294:H295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U290:U291"/>
    <mergeCell ref="V290:V291"/>
    <mergeCell ref="W290:W291"/>
    <mergeCell ref="X290:X291"/>
    <mergeCell ref="C292:C293"/>
    <mergeCell ref="D292:D293"/>
    <mergeCell ref="E292:E293"/>
    <mergeCell ref="F292:F293"/>
    <mergeCell ref="G292:G293"/>
    <mergeCell ref="H292:H293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U292:U293"/>
    <mergeCell ref="V292:V293"/>
    <mergeCell ref="W292:W293"/>
    <mergeCell ref="X292:X293"/>
    <mergeCell ref="C290:C291"/>
    <mergeCell ref="D290:D291"/>
    <mergeCell ref="E290:E291"/>
    <mergeCell ref="F290:F291"/>
    <mergeCell ref="G290:G291"/>
    <mergeCell ref="H290:H291"/>
    <mergeCell ref="O287:O288"/>
    <mergeCell ref="P287:P288"/>
    <mergeCell ref="Q287:Q288"/>
    <mergeCell ref="R287:R288"/>
    <mergeCell ref="S287:S288"/>
    <mergeCell ref="T287:T288"/>
    <mergeCell ref="I287:I288"/>
    <mergeCell ref="J287:J288"/>
    <mergeCell ref="K287:K288"/>
    <mergeCell ref="L287:L288"/>
    <mergeCell ref="M287:M288"/>
    <mergeCell ref="N287:N288"/>
    <mergeCell ref="U285:U286"/>
    <mergeCell ref="V285:V286"/>
    <mergeCell ref="W285:W286"/>
    <mergeCell ref="X285:X286"/>
    <mergeCell ref="C287:C288"/>
    <mergeCell ref="D287:D288"/>
    <mergeCell ref="E287:E288"/>
    <mergeCell ref="F287:F288"/>
    <mergeCell ref="G287:G288"/>
    <mergeCell ref="H287:H288"/>
    <mergeCell ref="O285:O286"/>
    <mergeCell ref="P285:P286"/>
    <mergeCell ref="Q285:Q286"/>
    <mergeCell ref="R285:R286"/>
    <mergeCell ref="S285:S286"/>
    <mergeCell ref="T285:T286"/>
    <mergeCell ref="I285:I286"/>
    <mergeCell ref="J285:J286"/>
    <mergeCell ref="K285:K286"/>
    <mergeCell ref="L285:L286"/>
    <mergeCell ref="M285:M286"/>
    <mergeCell ref="N285:N286"/>
    <mergeCell ref="U287:U288"/>
    <mergeCell ref="V287:V288"/>
    <mergeCell ref="W287:W288"/>
    <mergeCell ref="X287:X288"/>
    <mergeCell ref="C285:C286"/>
    <mergeCell ref="D285:D286"/>
    <mergeCell ref="E285:E286"/>
    <mergeCell ref="F285:F286"/>
    <mergeCell ref="G285:G286"/>
    <mergeCell ref="H285:H286"/>
    <mergeCell ref="O283:O284"/>
    <mergeCell ref="P283:P284"/>
    <mergeCell ref="Q283:Q284"/>
    <mergeCell ref="R283:R284"/>
    <mergeCell ref="S283:S284"/>
    <mergeCell ref="T283:T284"/>
    <mergeCell ref="I283:I284"/>
    <mergeCell ref="J283:J284"/>
    <mergeCell ref="K283:K284"/>
    <mergeCell ref="L283:L284"/>
    <mergeCell ref="M283:M284"/>
    <mergeCell ref="N283:N284"/>
    <mergeCell ref="U281:U282"/>
    <mergeCell ref="V281:V282"/>
    <mergeCell ref="W281:W282"/>
    <mergeCell ref="X281:X282"/>
    <mergeCell ref="C283:C284"/>
    <mergeCell ref="D283:D284"/>
    <mergeCell ref="E283:E284"/>
    <mergeCell ref="F283:F284"/>
    <mergeCell ref="G283:G284"/>
    <mergeCell ref="H283:H284"/>
    <mergeCell ref="O281:O282"/>
    <mergeCell ref="P281:P282"/>
    <mergeCell ref="Q281:Q282"/>
    <mergeCell ref="R281:R282"/>
    <mergeCell ref="S281:S282"/>
    <mergeCell ref="T281:T282"/>
    <mergeCell ref="I281:I282"/>
    <mergeCell ref="J281:J282"/>
    <mergeCell ref="K281:K282"/>
    <mergeCell ref="L281:L282"/>
    <mergeCell ref="M281:M282"/>
    <mergeCell ref="N281:N282"/>
    <mergeCell ref="U283:U284"/>
    <mergeCell ref="V283:V284"/>
    <mergeCell ref="W283:W284"/>
    <mergeCell ref="X283:X284"/>
    <mergeCell ref="C281:C282"/>
    <mergeCell ref="D281:D282"/>
    <mergeCell ref="E281:E282"/>
    <mergeCell ref="F281:F282"/>
    <mergeCell ref="G281:G282"/>
    <mergeCell ref="H281:H282"/>
    <mergeCell ref="O279:O280"/>
    <mergeCell ref="P279:P280"/>
    <mergeCell ref="Q279:Q280"/>
    <mergeCell ref="R279:R280"/>
    <mergeCell ref="S279:S280"/>
    <mergeCell ref="T279:T280"/>
    <mergeCell ref="I279:I280"/>
    <mergeCell ref="J279:J280"/>
    <mergeCell ref="K279:K280"/>
    <mergeCell ref="L279:L280"/>
    <mergeCell ref="M279:M280"/>
    <mergeCell ref="N279:N280"/>
    <mergeCell ref="U277:U278"/>
    <mergeCell ref="V277:V278"/>
    <mergeCell ref="W277:W278"/>
    <mergeCell ref="X277:X278"/>
    <mergeCell ref="C279:C280"/>
    <mergeCell ref="D279:D280"/>
    <mergeCell ref="E279:E280"/>
    <mergeCell ref="F279:F280"/>
    <mergeCell ref="G279:G280"/>
    <mergeCell ref="H279:H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U279:U280"/>
    <mergeCell ref="V279:V280"/>
    <mergeCell ref="W279:W280"/>
    <mergeCell ref="X279:X280"/>
    <mergeCell ref="C277:C278"/>
    <mergeCell ref="D277:D278"/>
    <mergeCell ref="E277:E278"/>
    <mergeCell ref="F277:F278"/>
    <mergeCell ref="G277:G278"/>
    <mergeCell ref="H277:H278"/>
    <mergeCell ref="O275:O276"/>
    <mergeCell ref="P275:P276"/>
    <mergeCell ref="Q275:Q276"/>
    <mergeCell ref="R275:R276"/>
    <mergeCell ref="S275:S276"/>
    <mergeCell ref="T275:T276"/>
    <mergeCell ref="I275:I276"/>
    <mergeCell ref="J275:J276"/>
    <mergeCell ref="K275:K276"/>
    <mergeCell ref="L275:L276"/>
    <mergeCell ref="M275:M276"/>
    <mergeCell ref="N275:N276"/>
    <mergeCell ref="U271:U272"/>
    <mergeCell ref="V271:V272"/>
    <mergeCell ref="W271:W272"/>
    <mergeCell ref="X271:X272"/>
    <mergeCell ref="C275:C276"/>
    <mergeCell ref="D275:D276"/>
    <mergeCell ref="E275:E276"/>
    <mergeCell ref="F275:F276"/>
    <mergeCell ref="G275:G276"/>
    <mergeCell ref="H275:H276"/>
    <mergeCell ref="O271:O272"/>
    <mergeCell ref="P271:P272"/>
    <mergeCell ref="Q271:Q272"/>
    <mergeCell ref="R271:R272"/>
    <mergeCell ref="S271:S272"/>
    <mergeCell ref="T271:T272"/>
    <mergeCell ref="I271:I272"/>
    <mergeCell ref="J271:J272"/>
    <mergeCell ref="K271:K272"/>
    <mergeCell ref="L271:L272"/>
    <mergeCell ref="M271:M272"/>
    <mergeCell ref="N271:N272"/>
    <mergeCell ref="U275:U276"/>
    <mergeCell ref="V275:V276"/>
    <mergeCell ref="W275:W276"/>
    <mergeCell ref="X275:X276"/>
    <mergeCell ref="C271:C272"/>
    <mergeCell ref="D271:D272"/>
    <mergeCell ref="E271:E272"/>
    <mergeCell ref="F271:F272"/>
    <mergeCell ref="G271:G272"/>
    <mergeCell ref="H271:H272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U264:U265"/>
    <mergeCell ref="V264:V265"/>
    <mergeCell ref="W264:W265"/>
    <mergeCell ref="X264:X265"/>
    <mergeCell ref="C266:C267"/>
    <mergeCell ref="D266:D267"/>
    <mergeCell ref="E266:E267"/>
    <mergeCell ref="F266:F267"/>
    <mergeCell ref="G266:G267"/>
    <mergeCell ref="H266:H267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U266:U267"/>
    <mergeCell ref="V266:V267"/>
    <mergeCell ref="W266:W267"/>
    <mergeCell ref="X266:X267"/>
    <mergeCell ref="C264:C265"/>
    <mergeCell ref="D264:D265"/>
    <mergeCell ref="E264:E265"/>
    <mergeCell ref="F264:F265"/>
    <mergeCell ref="G264:G265"/>
    <mergeCell ref="H264:H265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U257:U258"/>
    <mergeCell ref="V257:V258"/>
    <mergeCell ref="W257:W258"/>
    <mergeCell ref="X257:X258"/>
    <mergeCell ref="C260:C261"/>
    <mergeCell ref="D260:D261"/>
    <mergeCell ref="E260:E261"/>
    <mergeCell ref="F260:F261"/>
    <mergeCell ref="G260:G261"/>
    <mergeCell ref="H260:H261"/>
    <mergeCell ref="O257:O258"/>
    <mergeCell ref="P257:P258"/>
    <mergeCell ref="Q257:Q258"/>
    <mergeCell ref="R257:R258"/>
    <mergeCell ref="S257:S258"/>
    <mergeCell ref="T257:T258"/>
    <mergeCell ref="I257:I258"/>
    <mergeCell ref="J257:J258"/>
    <mergeCell ref="K257:K258"/>
    <mergeCell ref="L257:L258"/>
    <mergeCell ref="M257:M258"/>
    <mergeCell ref="N257:N258"/>
    <mergeCell ref="U260:U261"/>
    <mergeCell ref="V260:V261"/>
    <mergeCell ref="W260:W261"/>
    <mergeCell ref="X260:X261"/>
    <mergeCell ref="C257:C258"/>
    <mergeCell ref="D257:D258"/>
    <mergeCell ref="E257:E258"/>
    <mergeCell ref="F257:F258"/>
    <mergeCell ref="G257:G258"/>
    <mergeCell ref="H257:H258"/>
    <mergeCell ref="O255:O256"/>
    <mergeCell ref="P255:P256"/>
    <mergeCell ref="Q255:Q256"/>
    <mergeCell ref="R255:R256"/>
    <mergeCell ref="S255:S256"/>
    <mergeCell ref="T255:T256"/>
    <mergeCell ref="I255:I256"/>
    <mergeCell ref="J255:J256"/>
    <mergeCell ref="K255:K256"/>
    <mergeCell ref="L255:L256"/>
    <mergeCell ref="M255:M256"/>
    <mergeCell ref="N255:N256"/>
    <mergeCell ref="U253:U254"/>
    <mergeCell ref="V253:V254"/>
    <mergeCell ref="W253:W254"/>
    <mergeCell ref="X253:X254"/>
    <mergeCell ref="C255:C256"/>
    <mergeCell ref="D255:D256"/>
    <mergeCell ref="E255:E256"/>
    <mergeCell ref="F255:F256"/>
    <mergeCell ref="G255:G256"/>
    <mergeCell ref="H255:H256"/>
    <mergeCell ref="O253:O254"/>
    <mergeCell ref="P253:P254"/>
    <mergeCell ref="Q253:Q254"/>
    <mergeCell ref="R253:R254"/>
    <mergeCell ref="S253:S254"/>
    <mergeCell ref="T253:T254"/>
    <mergeCell ref="I253:I254"/>
    <mergeCell ref="J253:J254"/>
    <mergeCell ref="K253:K254"/>
    <mergeCell ref="L253:L254"/>
    <mergeCell ref="M253:M254"/>
    <mergeCell ref="N253:N254"/>
    <mergeCell ref="U255:U256"/>
    <mergeCell ref="V255:V256"/>
    <mergeCell ref="W255:W256"/>
    <mergeCell ref="X255:X256"/>
    <mergeCell ref="C253:C254"/>
    <mergeCell ref="D253:D254"/>
    <mergeCell ref="E253:E254"/>
    <mergeCell ref="F253:F254"/>
    <mergeCell ref="G253:G254"/>
    <mergeCell ref="H253:H254"/>
    <mergeCell ref="O251:O252"/>
    <mergeCell ref="P251:P252"/>
    <mergeCell ref="Q251:Q252"/>
    <mergeCell ref="R251:R252"/>
    <mergeCell ref="S251:S252"/>
    <mergeCell ref="T251:T252"/>
    <mergeCell ref="I251:I252"/>
    <mergeCell ref="J251:J252"/>
    <mergeCell ref="K251:K252"/>
    <mergeCell ref="L251:L252"/>
    <mergeCell ref="M251:M252"/>
    <mergeCell ref="N251:N252"/>
    <mergeCell ref="U249:U250"/>
    <mergeCell ref="V249:V250"/>
    <mergeCell ref="W249:W250"/>
    <mergeCell ref="X249:X250"/>
    <mergeCell ref="C251:C252"/>
    <mergeCell ref="D251:D252"/>
    <mergeCell ref="E251:E252"/>
    <mergeCell ref="F251:F252"/>
    <mergeCell ref="G251:G252"/>
    <mergeCell ref="H251:H252"/>
    <mergeCell ref="O249:O250"/>
    <mergeCell ref="P249:P250"/>
    <mergeCell ref="Q249:Q250"/>
    <mergeCell ref="R249:R250"/>
    <mergeCell ref="S249:S250"/>
    <mergeCell ref="T249:T250"/>
    <mergeCell ref="I249:I250"/>
    <mergeCell ref="J249:J250"/>
    <mergeCell ref="K249:K250"/>
    <mergeCell ref="L249:L250"/>
    <mergeCell ref="M249:M250"/>
    <mergeCell ref="N249:N250"/>
    <mergeCell ref="U251:U252"/>
    <mergeCell ref="V251:V252"/>
    <mergeCell ref="W251:W252"/>
    <mergeCell ref="X251:X252"/>
    <mergeCell ref="C249:C250"/>
    <mergeCell ref="D249:D250"/>
    <mergeCell ref="E249:E250"/>
    <mergeCell ref="F249:F250"/>
    <mergeCell ref="G249:G250"/>
    <mergeCell ref="H249:H250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U236:U237"/>
    <mergeCell ref="V236:V237"/>
    <mergeCell ref="W236:W237"/>
    <mergeCell ref="X236:X237"/>
    <mergeCell ref="C244:C245"/>
    <mergeCell ref="D244:D245"/>
    <mergeCell ref="E244:E245"/>
    <mergeCell ref="F244:F245"/>
    <mergeCell ref="G244:G245"/>
    <mergeCell ref="H244:H245"/>
    <mergeCell ref="O236:O237"/>
    <mergeCell ref="P236:P237"/>
    <mergeCell ref="Q236:Q237"/>
    <mergeCell ref="R236:R237"/>
    <mergeCell ref="S236:S237"/>
    <mergeCell ref="T236:T237"/>
    <mergeCell ref="I236:I237"/>
    <mergeCell ref="J236:J237"/>
    <mergeCell ref="K236:K237"/>
    <mergeCell ref="L236:L237"/>
    <mergeCell ref="M236:M237"/>
    <mergeCell ref="N236:N237"/>
    <mergeCell ref="U244:U245"/>
    <mergeCell ref="V244:V245"/>
    <mergeCell ref="W244:W245"/>
    <mergeCell ref="X244:X245"/>
    <mergeCell ref="C236:C237"/>
    <mergeCell ref="D236:D237"/>
    <mergeCell ref="E236:E237"/>
    <mergeCell ref="F236:F237"/>
    <mergeCell ref="G236:G237"/>
    <mergeCell ref="H236:H237"/>
    <mergeCell ref="O234:O235"/>
    <mergeCell ref="P234:P235"/>
    <mergeCell ref="Q234:Q235"/>
    <mergeCell ref="R234:R235"/>
    <mergeCell ref="S234:S235"/>
    <mergeCell ref="T234:T235"/>
    <mergeCell ref="I234:I235"/>
    <mergeCell ref="J234:J235"/>
    <mergeCell ref="K234:K235"/>
    <mergeCell ref="L234:L235"/>
    <mergeCell ref="M234:M235"/>
    <mergeCell ref="N234:N235"/>
    <mergeCell ref="U231:U232"/>
    <mergeCell ref="V231:V232"/>
    <mergeCell ref="W231:W232"/>
    <mergeCell ref="X231:X232"/>
    <mergeCell ref="C234:C235"/>
    <mergeCell ref="D234:D235"/>
    <mergeCell ref="E234:E235"/>
    <mergeCell ref="F234:F235"/>
    <mergeCell ref="G234:G235"/>
    <mergeCell ref="H234:H235"/>
    <mergeCell ref="O231:O232"/>
    <mergeCell ref="P231:P232"/>
    <mergeCell ref="Q231:Q232"/>
    <mergeCell ref="R231:R232"/>
    <mergeCell ref="S231:S232"/>
    <mergeCell ref="T231:T232"/>
    <mergeCell ref="I231:I232"/>
    <mergeCell ref="J231:J232"/>
    <mergeCell ref="K231:K232"/>
    <mergeCell ref="L231:L232"/>
    <mergeCell ref="M231:M232"/>
    <mergeCell ref="N231:N232"/>
    <mergeCell ref="U234:U235"/>
    <mergeCell ref="V234:V235"/>
    <mergeCell ref="W234:W235"/>
    <mergeCell ref="X234:X235"/>
    <mergeCell ref="C231:C232"/>
    <mergeCell ref="D231:D232"/>
    <mergeCell ref="E231:E232"/>
    <mergeCell ref="F231:F232"/>
    <mergeCell ref="G231:G232"/>
    <mergeCell ref="H231:H232"/>
    <mergeCell ref="O225:O226"/>
    <mergeCell ref="P225:P226"/>
    <mergeCell ref="Q225:Q226"/>
    <mergeCell ref="R225:R226"/>
    <mergeCell ref="S225:S226"/>
    <mergeCell ref="T225:T226"/>
    <mergeCell ref="I225:I226"/>
    <mergeCell ref="J225:J226"/>
    <mergeCell ref="K225:K226"/>
    <mergeCell ref="L225:L226"/>
    <mergeCell ref="M225:M226"/>
    <mergeCell ref="N225:N226"/>
    <mergeCell ref="U221:U222"/>
    <mergeCell ref="V221:V222"/>
    <mergeCell ref="W221:W222"/>
    <mergeCell ref="X221:X222"/>
    <mergeCell ref="C225:C226"/>
    <mergeCell ref="D225:D226"/>
    <mergeCell ref="E225:E226"/>
    <mergeCell ref="F225:F226"/>
    <mergeCell ref="G225:G226"/>
    <mergeCell ref="H225:H226"/>
    <mergeCell ref="O221:O222"/>
    <mergeCell ref="P221:P222"/>
    <mergeCell ref="Q221:Q222"/>
    <mergeCell ref="R221:R222"/>
    <mergeCell ref="S221:S222"/>
    <mergeCell ref="T221:T222"/>
    <mergeCell ref="I221:I222"/>
    <mergeCell ref="J221:J222"/>
    <mergeCell ref="K221:K222"/>
    <mergeCell ref="L221:L222"/>
    <mergeCell ref="M221:M222"/>
    <mergeCell ref="N221:N222"/>
    <mergeCell ref="U225:U226"/>
    <mergeCell ref="V225:V226"/>
    <mergeCell ref="W225:W226"/>
    <mergeCell ref="X225:X226"/>
    <mergeCell ref="C221:C222"/>
    <mergeCell ref="D221:D222"/>
    <mergeCell ref="E221:E222"/>
    <mergeCell ref="F221:F222"/>
    <mergeCell ref="G221:G222"/>
    <mergeCell ref="H221:H222"/>
    <mergeCell ref="O219:O220"/>
    <mergeCell ref="P219:P220"/>
    <mergeCell ref="Q219:Q220"/>
    <mergeCell ref="R219:R220"/>
    <mergeCell ref="S219:S220"/>
    <mergeCell ref="T219:T220"/>
    <mergeCell ref="I219:I220"/>
    <mergeCell ref="J219:J220"/>
    <mergeCell ref="K219:K220"/>
    <mergeCell ref="L219:L220"/>
    <mergeCell ref="M219:M220"/>
    <mergeCell ref="N219:N220"/>
    <mergeCell ref="U217:U218"/>
    <mergeCell ref="V217:V218"/>
    <mergeCell ref="W217:W218"/>
    <mergeCell ref="X217:X218"/>
    <mergeCell ref="C219:C220"/>
    <mergeCell ref="D219:D220"/>
    <mergeCell ref="E219:E220"/>
    <mergeCell ref="F219:F220"/>
    <mergeCell ref="G219:G220"/>
    <mergeCell ref="H219:H220"/>
    <mergeCell ref="O217:O218"/>
    <mergeCell ref="P217:P218"/>
    <mergeCell ref="Q217:Q218"/>
    <mergeCell ref="R217:R218"/>
    <mergeCell ref="S217:S218"/>
    <mergeCell ref="T217:T218"/>
    <mergeCell ref="I217:I218"/>
    <mergeCell ref="J217:J218"/>
    <mergeCell ref="K217:K218"/>
    <mergeCell ref="L217:L218"/>
    <mergeCell ref="M217:M218"/>
    <mergeCell ref="N217:N218"/>
    <mergeCell ref="U219:U220"/>
    <mergeCell ref="V219:V220"/>
    <mergeCell ref="W219:W220"/>
    <mergeCell ref="X219:X220"/>
    <mergeCell ref="C217:C218"/>
    <mergeCell ref="D217:D218"/>
    <mergeCell ref="E217:E218"/>
    <mergeCell ref="F217:F218"/>
    <mergeCell ref="G217:G218"/>
    <mergeCell ref="H217:H218"/>
    <mergeCell ref="O215:O216"/>
    <mergeCell ref="P215:P216"/>
    <mergeCell ref="Q215:Q216"/>
    <mergeCell ref="R215:R216"/>
    <mergeCell ref="S215:S216"/>
    <mergeCell ref="T215:T216"/>
    <mergeCell ref="I215:I216"/>
    <mergeCell ref="J215:J216"/>
    <mergeCell ref="K215:K216"/>
    <mergeCell ref="L215:L216"/>
    <mergeCell ref="M215:M216"/>
    <mergeCell ref="N215:N216"/>
    <mergeCell ref="U213:U214"/>
    <mergeCell ref="V213:V214"/>
    <mergeCell ref="W213:W214"/>
    <mergeCell ref="X213:X214"/>
    <mergeCell ref="C215:C216"/>
    <mergeCell ref="D215:D216"/>
    <mergeCell ref="E215:E216"/>
    <mergeCell ref="F215:F216"/>
    <mergeCell ref="G215:G216"/>
    <mergeCell ref="H215:H216"/>
    <mergeCell ref="O213:O214"/>
    <mergeCell ref="P213:P214"/>
    <mergeCell ref="Q213:Q214"/>
    <mergeCell ref="R213:R214"/>
    <mergeCell ref="S213:S214"/>
    <mergeCell ref="T213:T214"/>
    <mergeCell ref="I213:I214"/>
    <mergeCell ref="J213:J214"/>
    <mergeCell ref="K213:K214"/>
    <mergeCell ref="L213:L214"/>
    <mergeCell ref="M213:M214"/>
    <mergeCell ref="N213:N214"/>
    <mergeCell ref="U215:U216"/>
    <mergeCell ref="V215:V216"/>
    <mergeCell ref="W215:W216"/>
    <mergeCell ref="X215:X216"/>
    <mergeCell ref="C213:C214"/>
    <mergeCell ref="D213:D214"/>
    <mergeCell ref="E213:E214"/>
    <mergeCell ref="F213:F214"/>
    <mergeCell ref="G213:G214"/>
    <mergeCell ref="H213:H214"/>
    <mergeCell ref="O211:O212"/>
    <mergeCell ref="P211:P212"/>
    <mergeCell ref="Q211:Q212"/>
    <mergeCell ref="R211:R212"/>
    <mergeCell ref="S211:S212"/>
    <mergeCell ref="T211:T212"/>
    <mergeCell ref="I211:I212"/>
    <mergeCell ref="J211:J212"/>
    <mergeCell ref="K211:K212"/>
    <mergeCell ref="L211:L212"/>
    <mergeCell ref="M211:M212"/>
    <mergeCell ref="N211:N212"/>
    <mergeCell ref="U209:U210"/>
    <mergeCell ref="V209:V210"/>
    <mergeCell ref="W209:W210"/>
    <mergeCell ref="X209:X210"/>
    <mergeCell ref="C211:C212"/>
    <mergeCell ref="D211:D212"/>
    <mergeCell ref="E211:E212"/>
    <mergeCell ref="F211:F212"/>
    <mergeCell ref="G211:G212"/>
    <mergeCell ref="H211:H212"/>
    <mergeCell ref="O209:O210"/>
    <mergeCell ref="P209:P210"/>
    <mergeCell ref="Q209:Q210"/>
    <mergeCell ref="R209:R210"/>
    <mergeCell ref="S209:S210"/>
    <mergeCell ref="T209:T210"/>
    <mergeCell ref="I209:I210"/>
    <mergeCell ref="J209:J210"/>
    <mergeCell ref="K209:K210"/>
    <mergeCell ref="L209:L210"/>
    <mergeCell ref="M209:M210"/>
    <mergeCell ref="N209:N210"/>
    <mergeCell ref="U211:U212"/>
    <mergeCell ref="V211:V212"/>
    <mergeCell ref="W211:W212"/>
    <mergeCell ref="X211:X212"/>
    <mergeCell ref="C209:C210"/>
    <mergeCell ref="D209:D210"/>
    <mergeCell ref="E209:E210"/>
    <mergeCell ref="F209:F210"/>
    <mergeCell ref="G209:G210"/>
    <mergeCell ref="H209:H210"/>
    <mergeCell ref="O207:O208"/>
    <mergeCell ref="P207:P208"/>
    <mergeCell ref="Q207:Q208"/>
    <mergeCell ref="R207:R208"/>
    <mergeCell ref="S207:S208"/>
    <mergeCell ref="T207:T208"/>
    <mergeCell ref="I207:I208"/>
    <mergeCell ref="J207:J208"/>
    <mergeCell ref="K207:K208"/>
    <mergeCell ref="L207:L208"/>
    <mergeCell ref="M207:M208"/>
    <mergeCell ref="N207:N208"/>
    <mergeCell ref="U205:U206"/>
    <mergeCell ref="V205:V206"/>
    <mergeCell ref="W205:W206"/>
    <mergeCell ref="X205:X206"/>
    <mergeCell ref="C207:C208"/>
    <mergeCell ref="D207:D208"/>
    <mergeCell ref="E207:E208"/>
    <mergeCell ref="F207:F208"/>
    <mergeCell ref="G207:G208"/>
    <mergeCell ref="H207:H208"/>
    <mergeCell ref="O205:O206"/>
    <mergeCell ref="P205:P206"/>
    <mergeCell ref="Q205:Q206"/>
    <mergeCell ref="R205:R206"/>
    <mergeCell ref="S205:S206"/>
    <mergeCell ref="T205:T206"/>
    <mergeCell ref="I205:I206"/>
    <mergeCell ref="J205:J206"/>
    <mergeCell ref="K205:K206"/>
    <mergeCell ref="L205:L206"/>
    <mergeCell ref="M205:M206"/>
    <mergeCell ref="N205:N206"/>
    <mergeCell ref="U207:U208"/>
    <mergeCell ref="V207:V208"/>
    <mergeCell ref="W207:W208"/>
    <mergeCell ref="X207:X208"/>
    <mergeCell ref="C205:C206"/>
    <mergeCell ref="D205:D206"/>
    <mergeCell ref="E205:E206"/>
    <mergeCell ref="F205:F206"/>
    <mergeCell ref="G205:G206"/>
    <mergeCell ref="H205:H206"/>
    <mergeCell ref="O200:O201"/>
    <mergeCell ref="P200:P201"/>
    <mergeCell ref="Q200:Q201"/>
    <mergeCell ref="R200:R201"/>
    <mergeCell ref="S200:S201"/>
    <mergeCell ref="T200:T201"/>
    <mergeCell ref="I200:I201"/>
    <mergeCell ref="J200:J201"/>
    <mergeCell ref="K200:K201"/>
    <mergeCell ref="L200:L201"/>
    <mergeCell ref="M200:M201"/>
    <mergeCell ref="N200:N201"/>
    <mergeCell ref="U198:U199"/>
    <mergeCell ref="V198:V199"/>
    <mergeCell ref="W198:W199"/>
    <mergeCell ref="X198:X199"/>
    <mergeCell ref="C200:C201"/>
    <mergeCell ref="D200:D201"/>
    <mergeCell ref="E200:E201"/>
    <mergeCell ref="F200:F201"/>
    <mergeCell ref="G200:G201"/>
    <mergeCell ref="H200:H201"/>
    <mergeCell ref="O198:O199"/>
    <mergeCell ref="P198:P199"/>
    <mergeCell ref="Q198:Q199"/>
    <mergeCell ref="R198:R199"/>
    <mergeCell ref="S198:S199"/>
    <mergeCell ref="T198:T199"/>
    <mergeCell ref="I198:I199"/>
    <mergeCell ref="J198:J199"/>
    <mergeCell ref="K198:K199"/>
    <mergeCell ref="L198:L199"/>
    <mergeCell ref="M198:M199"/>
    <mergeCell ref="N198:N199"/>
    <mergeCell ref="U200:U201"/>
    <mergeCell ref="V200:V201"/>
    <mergeCell ref="W200:W201"/>
    <mergeCell ref="X200:X201"/>
    <mergeCell ref="C198:C199"/>
    <mergeCell ref="D198:D199"/>
    <mergeCell ref="E198:E199"/>
    <mergeCell ref="F198:F199"/>
    <mergeCell ref="G198:G199"/>
    <mergeCell ref="H198:H199"/>
    <mergeCell ref="O192:O193"/>
    <mergeCell ref="P192:P193"/>
    <mergeCell ref="Q192:Q193"/>
    <mergeCell ref="R192:R193"/>
    <mergeCell ref="S192:S193"/>
    <mergeCell ref="T192:T193"/>
    <mergeCell ref="I192:I193"/>
    <mergeCell ref="J192:J193"/>
    <mergeCell ref="K192:K193"/>
    <mergeCell ref="L192:L193"/>
    <mergeCell ref="M192:M193"/>
    <mergeCell ref="N192:N193"/>
    <mergeCell ref="U187:U188"/>
    <mergeCell ref="V187:V188"/>
    <mergeCell ref="W187:W188"/>
    <mergeCell ref="X187:X188"/>
    <mergeCell ref="C192:C193"/>
    <mergeCell ref="D192:D193"/>
    <mergeCell ref="E192:E193"/>
    <mergeCell ref="F192:F193"/>
    <mergeCell ref="G192:G193"/>
    <mergeCell ref="H192:H193"/>
    <mergeCell ref="O187:O188"/>
    <mergeCell ref="P187:P188"/>
    <mergeCell ref="Q187:Q188"/>
    <mergeCell ref="R187:R188"/>
    <mergeCell ref="S187:S188"/>
    <mergeCell ref="T187:T188"/>
    <mergeCell ref="I187:I188"/>
    <mergeCell ref="J187:J188"/>
    <mergeCell ref="K187:K188"/>
    <mergeCell ref="L187:L188"/>
    <mergeCell ref="M187:M188"/>
    <mergeCell ref="N187:N188"/>
    <mergeCell ref="U192:U193"/>
    <mergeCell ref="V192:V193"/>
    <mergeCell ref="W192:W193"/>
    <mergeCell ref="X192:X193"/>
    <mergeCell ref="C187:C188"/>
    <mergeCell ref="D187:D188"/>
    <mergeCell ref="E187:E188"/>
    <mergeCell ref="F187:F188"/>
    <mergeCell ref="G187:G188"/>
    <mergeCell ref="H187:H188"/>
    <mergeCell ref="O185:O186"/>
    <mergeCell ref="P185:P186"/>
    <mergeCell ref="Q185:Q186"/>
    <mergeCell ref="R185:R186"/>
    <mergeCell ref="S185:S186"/>
    <mergeCell ref="T185:T186"/>
    <mergeCell ref="I185:I186"/>
    <mergeCell ref="J185:J186"/>
    <mergeCell ref="K185:K186"/>
    <mergeCell ref="L185:L186"/>
    <mergeCell ref="M185:M186"/>
    <mergeCell ref="N185:N186"/>
    <mergeCell ref="U181:U182"/>
    <mergeCell ref="V181:V182"/>
    <mergeCell ref="W181:W182"/>
    <mergeCell ref="X181:X182"/>
    <mergeCell ref="C185:C186"/>
    <mergeCell ref="D185:D186"/>
    <mergeCell ref="E185:E186"/>
    <mergeCell ref="F185:F186"/>
    <mergeCell ref="G185:G186"/>
    <mergeCell ref="H185:H186"/>
    <mergeCell ref="O181:O182"/>
    <mergeCell ref="P181:P182"/>
    <mergeCell ref="Q181:Q182"/>
    <mergeCell ref="R181:R182"/>
    <mergeCell ref="S181:S182"/>
    <mergeCell ref="T181:T182"/>
    <mergeCell ref="I181:I182"/>
    <mergeCell ref="J181:J182"/>
    <mergeCell ref="K181:K182"/>
    <mergeCell ref="L181:L182"/>
    <mergeCell ref="M181:M182"/>
    <mergeCell ref="N181:N182"/>
    <mergeCell ref="U185:U186"/>
    <mergeCell ref="V185:V186"/>
    <mergeCell ref="W185:W186"/>
    <mergeCell ref="X185:X186"/>
    <mergeCell ref="C181:C182"/>
    <mergeCell ref="D181:D182"/>
    <mergeCell ref="E181:E182"/>
    <mergeCell ref="F181:F182"/>
    <mergeCell ref="G181:G182"/>
    <mergeCell ref="H181:H182"/>
    <mergeCell ref="O178:O179"/>
    <mergeCell ref="P178:P179"/>
    <mergeCell ref="Q178:Q179"/>
    <mergeCell ref="R178:R179"/>
    <mergeCell ref="S178:S179"/>
    <mergeCell ref="T178:T179"/>
    <mergeCell ref="I178:I179"/>
    <mergeCell ref="J178:J179"/>
    <mergeCell ref="K178:K179"/>
    <mergeCell ref="L178:L179"/>
    <mergeCell ref="M178:M179"/>
    <mergeCell ref="N178:N179"/>
    <mergeCell ref="U175:U176"/>
    <mergeCell ref="V175:V176"/>
    <mergeCell ref="W175:W176"/>
    <mergeCell ref="X175:X176"/>
    <mergeCell ref="C178:C179"/>
    <mergeCell ref="D178:D179"/>
    <mergeCell ref="E178:E179"/>
    <mergeCell ref="F178:F179"/>
    <mergeCell ref="G178:G179"/>
    <mergeCell ref="H178:H179"/>
    <mergeCell ref="O175:O176"/>
    <mergeCell ref="P175:P176"/>
    <mergeCell ref="Q175:Q176"/>
    <mergeCell ref="R175:R176"/>
    <mergeCell ref="S175:S176"/>
    <mergeCell ref="T175:T176"/>
    <mergeCell ref="I175:I176"/>
    <mergeCell ref="J175:J176"/>
    <mergeCell ref="K175:K176"/>
    <mergeCell ref="L175:L176"/>
    <mergeCell ref="M175:M176"/>
    <mergeCell ref="N175:N176"/>
    <mergeCell ref="U178:U179"/>
    <mergeCell ref="V178:V179"/>
    <mergeCell ref="W178:W179"/>
    <mergeCell ref="X178:X179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S171:S172"/>
    <mergeCell ref="T171:T172"/>
    <mergeCell ref="I171:I172"/>
    <mergeCell ref="J171:J172"/>
    <mergeCell ref="K171:K172"/>
    <mergeCell ref="L171:L172"/>
    <mergeCell ref="M171:M172"/>
    <mergeCell ref="N171:N172"/>
    <mergeCell ref="U168:U169"/>
    <mergeCell ref="V168:V169"/>
    <mergeCell ref="W168:W169"/>
    <mergeCell ref="X168:X169"/>
    <mergeCell ref="C171:C172"/>
    <mergeCell ref="D171:D172"/>
    <mergeCell ref="E171:E172"/>
    <mergeCell ref="F171:F172"/>
    <mergeCell ref="G171:G172"/>
    <mergeCell ref="H171:H172"/>
    <mergeCell ref="O168:O169"/>
    <mergeCell ref="P168:P169"/>
    <mergeCell ref="Q168:Q169"/>
    <mergeCell ref="R168:R169"/>
    <mergeCell ref="S168:S169"/>
    <mergeCell ref="T168:T169"/>
    <mergeCell ref="I168:I169"/>
    <mergeCell ref="J168:J169"/>
    <mergeCell ref="K168:K169"/>
    <mergeCell ref="L168:L169"/>
    <mergeCell ref="M168:M169"/>
    <mergeCell ref="N168:N169"/>
    <mergeCell ref="U171:U172"/>
    <mergeCell ref="V171:V172"/>
    <mergeCell ref="W171:W172"/>
    <mergeCell ref="X171:X172"/>
    <mergeCell ref="C168:C169"/>
    <mergeCell ref="D168:D169"/>
    <mergeCell ref="E168:E169"/>
    <mergeCell ref="F168:F169"/>
    <mergeCell ref="G168:G169"/>
    <mergeCell ref="H168:H169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U163:U164"/>
    <mergeCell ref="V163:V164"/>
    <mergeCell ref="W163:W164"/>
    <mergeCell ref="X163:X164"/>
    <mergeCell ref="C165:C166"/>
    <mergeCell ref="D165:D166"/>
    <mergeCell ref="E165:E166"/>
    <mergeCell ref="F165:F166"/>
    <mergeCell ref="G165:G166"/>
    <mergeCell ref="H165:H166"/>
    <mergeCell ref="O163:O164"/>
    <mergeCell ref="P163:P164"/>
    <mergeCell ref="Q163:Q164"/>
    <mergeCell ref="R163:R164"/>
    <mergeCell ref="S163:S164"/>
    <mergeCell ref="T163:T164"/>
    <mergeCell ref="I163:I164"/>
    <mergeCell ref="J163:J164"/>
    <mergeCell ref="K163:K164"/>
    <mergeCell ref="L163:L164"/>
    <mergeCell ref="M163:M164"/>
    <mergeCell ref="N163:N164"/>
    <mergeCell ref="U165:U166"/>
    <mergeCell ref="V165:V166"/>
    <mergeCell ref="W165:W166"/>
    <mergeCell ref="X165:X166"/>
    <mergeCell ref="C163:C164"/>
    <mergeCell ref="D163:D164"/>
    <mergeCell ref="E163:E164"/>
    <mergeCell ref="F163:F164"/>
    <mergeCell ref="G163:G164"/>
    <mergeCell ref="H163:H164"/>
    <mergeCell ref="O159:O160"/>
    <mergeCell ref="P159:P160"/>
    <mergeCell ref="Q159:Q160"/>
    <mergeCell ref="R159:R160"/>
    <mergeCell ref="S159:S160"/>
    <mergeCell ref="T159:T160"/>
    <mergeCell ref="I159:I160"/>
    <mergeCell ref="J159:J160"/>
    <mergeCell ref="K159:K160"/>
    <mergeCell ref="L159:L160"/>
    <mergeCell ref="M159:M160"/>
    <mergeCell ref="N159:N160"/>
    <mergeCell ref="U156:U157"/>
    <mergeCell ref="V156:V157"/>
    <mergeCell ref="W156:W157"/>
    <mergeCell ref="X156:X157"/>
    <mergeCell ref="C159:C160"/>
    <mergeCell ref="D159:D160"/>
    <mergeCell ref="E159:E160"/>
    <mergeCell ref="F159:F160"/>
    <mergeCell ref="G159:G160"/>
    <mergeCell ref="H159:H160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U159:U160"/>
    <mergeCell ref="V159:V160"/>
    <mergeCell ref="W159:W160"/>
    <mergeCell ref="X159:X160"/>
    <mergeCell ref="C156:C157"/>
    <mergeCell ref="D156:D157"/>
    <mergeCell ref="E156:E157"/>
    <mergeCell ref="F156:F157"/>
    <mergeCell ref="G156:G157"/>
    <mergeCell ref="H156:H157"/>
    <mergeCell ref="O153:O154"/>
    <mergeCell ref="P153:P154"/>
    <mergeCell ref="Q153:Q154"/>
    <mergeCell ref="R153:R154"/>
    <mergeCell ref="S153:S154"/>
    <mergeCell ref="T153:T154"/>
    <mergeCell ref="I153:I154"/>
    <mergeCell ref="J153:J154"/>
    <mergeCell ref="K153:K154"/>
    <mergeCell ref="L153:L154"/>
    <mergeCell ref="M153:M154"/>
    <mergeCell ref="N153:N154"/>
    <mergeCell ref="U151:U152"/>
    <mergeCell ref="V151:V152"/>
    <mergeCell ref="W151:W152"/>
    <mergeCell ref="X151:X152"/>
    <mergeCell ref="C153:C154"/>
    <mergeCell ref="D153:D154"/>
    <mergeCell ref="E153:E154"/>
    <mergeCell ref="F153:F154"/>
    <mergeCell ref="G153:G154"/>
    <mergeCell ref="H153:H154"/>
    <mergeCell ref="O151:O152"/>
    <mergeCell ref="P151:P152"/>
    <mergeCell ref="Q151:Q152"/>
    <mergeCell ref="R151:R152"/>
    <mergeCell ref="S151:S152"/>
    <mergeCell ref="T151:T152"/>
    <mergeCell ref="I151:I152"/>
    <mergeCell ref="J151:J152"/>
    <mergeCell ref="K151:K152"/>
    <mergeCell ref="L151:L152"/>
    <mergeCell ref="M151:M152"/>
    <mergeCell ref="N151:N152"/>
    <mergeCell ref="U153:U154"/>
    <mergeCell ref="V153:V154"/>
    <mergeCell ref="W153:W154"/>
    <mergeCell ref="X153:X154"/>
    <mergeCell ref="C151:C152"/>
    <mergeCell ref="D151:D152"/>
    <mergeCell ref="E151:E152"/>
    <mergeCell ref="F151:F152"/>
    <mergeCell ref="G151:G152"/>
    <mergeCell ref="H151:H152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U147:U148"/>
    <mergeCell ref="V147:V148"/>
    <mergeCell ref="W147:W148"/>
    <mergeCell ref="X147:X148"/>
    <mergeCell ref="C149:C150"/>
    <mergeCell ref="D149:D150"/>
    <mergeCell ref="E149:E150"/>
    <mergeCell ref="F149:F150"/>
    <mergeCell ref="G149:G150"/>
    <mergeCell ref="H149:H150"/>
    <mergeCell ref="O147:O148"/>
    <mergeCell ref="P147:P148"/>
    <mergeCell ref="Q147:Q148"/>
    <mergeCell ref="R147:R148"/>
    <mergeCell ref="S147:S148"/>
    <mergeCell ref="T147:T148"/>
    <mergeCell ref="I147:I148"/>
    <mergeCell ref="J147:J148"/>
    <mergeCell ref="K147:K148"/>
    <mergeCell ref="L147:L148"/>
    <mergeCell ref="M147:M148"/>
    <mergeCell ref="N147:N148"/>
    <mergeCell ref="U149:U150"/>
    <mergeCell ref="V149:V150"/>
    <mergeCell ref="W149:W150"/>
    <mergeCell ref="X149:X150"/>
    <mergeCell ref="C147:C148"/>
    <mergeCell ref="D147:D148"/>
    <mergeCell ref="E147:E148"/>
    <mergeCell ref="F147:F148"/>
    <mergeCell ref="G147:G148"/>
    <mergeCell ref="H147:H148"/>
    <mergeCell ref="O144:O145"/>
    <mergeCell ref="P144:P145"/>
    <mergeCell ref="Q144:Q145"/>
    <mergeCell ref="R144:R145"/>
    <mergeCell ref="S144:S145"/>
    <mergeCell ref="T144:T145"/>
    <mergeCell ref="I144:I145"/>
    <mergeCell ref="J144:J145"/>
    <mergeCell ref="K144:K145"/>
    <mergeCell ref="L144:L145"/>
    <mergeCell ref="M144:M145"/>
    <mergeCell ref="N144:N145"/>
    <mergeCell ref="U141:U142"/>
    <mergeCell ref="V141:V142"/>
    <mergeCell ref="W141:W142"/>
    <mergeCell ref="X141:X142"/>
    <mergeCell ref="C144:C145"/>
    <mergeCell ref="D144:D145"/>
    <mergeCell ref="E144:E145"/>
    <mergeCell ref="F144:F145"/>
    <mergeCell ref="G144:G145"/>
    <mergeCell ref="H144:H145"/>
    <mergeCell ref="O141:O142"/>
    <mergeCell ref="P141:P142"/>
    <mergeCell ref="Q141:Q142"/>
    <mergeCell ref="R141:R142"/>
    <mergeCell ref="S141:S142"/>
    <mergeCell ref="T141:T142"/>
    <mergeCell ref="I141:I142"/>
    <mergeCell ref="J141:J142"/>
    <mergeCell ref="K141:K142"/>
    <mergeCell ref="L141:L142"/>
    <mergeCell ref="M141:M142"/>
    <mergeCell ref="N141:N142"/>
    <mergeCell ref="U144:U145"/>
    <mergeCell ref="V144:V145"/>
    <mergeCell ref="W144:W145"/>
    <mergeCell ref="X144:X145"/>
    <mergeCell ref="C141:C142"/>
    <mergeCell ref="D141:D142"/>
    <mergeCell ref="E141:E142"/>
    <mergeCell ref="F141:F142"/>
    <mergeCell ref="G141:G142"/>
    <mergeCell ref="H141:H142"/>
    <mergeCell ref="O139:O140"/>
    <mergeCell ref="P139:P140"/>
    <mergeCell ref="Q139:Q140"/>
    <mergeCell ref="R139:R140"/>
    <mergeCell ref="S139:S140"/>
    <mergeCell ref="T139:T140"/>
    <mergeCell ref="I139:I140"/>
    <mergeCell ref="J139:J140"/>
    <mergeCell ref="K139:K140"/>
    <mergeCell ref="L139:L140"/>
    <mergeCell ref="M139:M140"/>
    <mergeCell ref="N139:N140"/>
    <mergeCell ref="U136:U137"/>
    <mergeCell ref="V136:V137"/>
    <mergeCell ref="W136:W137"/>
    <mergeCell ref="X136:X137"/>
    <mergeCell ref="C139:C140"/>
    <mergeCell ref="D139:D140"/>
    <mergeCell ref="E139:E140"/>
    <mergeCell ref="F139:F140"/>
    <mergeCell ref="G139:G140"/>
    <mergeCell ref="H139:H140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U139:U140"/>
    <mergeCell ref="V139:V140"/>
    <mergeCell ref="W139:W140"/>
    <mergeCell ref="X139:X140"/>
    <mergeCell ref="C136:C137"/>
    <mergeCell ref="D136:D137"/>
    <mergeCell ref="E136:E137"/>
    <mergeCell ref="F136:F137"/>
    <mergeCell ref="G136:G137"/>
    <mergeCell ref="H136:H137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U131:U132"/>
    <mergeCell ref="V131:V132"/>
    <mergeCell ref="W131:W132"/>
    <mergeCell ref="X131:X132"/>
    <mergeCell ref="C133:C134"/>
    <mergeCell ref="D133:D134"/>
    <mergeCell ref="E133:E134"/>
    <mergeCell ref="F133:F134"/>
    <mergeCell ref="G133:G134"/>
    <mergeCell ref="H133:H134"/>
    <mergeCell ref="O131:O132"/>
    <mergeCell ref="P131:P132"/>
    <mergeCell ref="Q131:Q132"/>
    <mergeCell ref="R131:R132"/>
    <mergeCell ref="S131:S132"/>
    <mergeCell ref="T131:T132"/>
    <mergeCell ref="I131:I132"/>
    <mergeCell ref="J131:J132"/>
    <mergeCell ref="K131:K132"/>
    <mergeCell ref="L131:L132"/>
    <mergeCell ref="M131:M132"/>
    <mergeCell ref="N131:N132"/>
    <mergeCell ref="U133:U134"/>
    <mergeCell ref="V133:V134"/>
    <mergeCell ref="W133:W134"/>
    <mergeCell ref="X133:X134"/>
    <mergeCell ref="C131:C132"/>
    <mergeCell ref="D131:D132"/>
    <mergeCell ref="E131:E132"/>
    <mergeCell ref="F131:F132"/>
    <mergeCell ref="G131:G132"/>
    <mergeCell ref="H131:H132"/>
    <mergeCell ref="O128:O129"/>
    <mergeCell ref="P128:P129"/>
    <mergeCell ref="Q128:Q129"/>
    <mergeCell ref="R128:R129"/>
    <mergeCell ref="S128:S129"/>
    <mergeCell ref="T128:T129"/>
    <mergeCell ref="I128:I129"/>
    <mergeCell ref="J128:J129"/>
    <mergeCell ref="K128:K129"/>
    <mergeCell ref="L128:L129"/>
    <mergeCell ref="M128:M129"/>
    <mergeCell ref="N128:N129"/>
    <mergeCell ref="U126:U127"/>
    <mergeCell ref="V126:V127"/>
    <mergeCell ref="W126:W127"/>
    <mergeCell ref="X126:X127"/>
    <mergeCell ref="C128:C129"/>
    <mergeCell ref="D128:D129"/>
    <mergeCell ref="E128:E129"/>
    <mergeCell ref="F128:F129"/>
    <mergeCell ref="G128:G129"/>
    <mergeCell ref="H128:H129"/>
    <mergeCell ref="O126:O127"/>
    <mergeCell ref="P126:P127"/>
    <mergeCell ref="Q126:Q127"/>
    <mergeCell ref="R126:R127"/>
    <mergeCell ref="S126:S127"/>
    <mergeCell ref="T126:T127"/>
    <mergeCell ref="I126:I127"/>
    <mergeCell ref="J126:J127"/>
    <mergeCell ref="K126:K127"/>
    <mergeCell ref="L126:L127"/>
    <mergeCell ref="M126:M127"/>
    <mergeCell ref="N126:N127"/>
    <mergeCell ref="U128:U129"/>
    <mergeCell ref="V128:V129"/>
    <mergeCell ref="W128:W129"/>
    <mergeCell ref="X128:X129"/>
    <mergeCell ref="C126:C127"/>
    <mergeCell ref="D126:D127"/>
    <mergeCell ref="E126:E127"/>
    <mergeCell ref="F126:F127"/>
    <mergeCell ref="G126:G127"/>
    <mergeCell ref="H126:H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U122:U123"/>
    <mergeCell ref="V122:V123"/>
    <mergeCell ref="W122:W123"/>
    <mergeCell ref="X122:X123"/>
    <mergeCell ref="C124:C125"/>
    <mergeCell ref="D124:D125"/>
    <mergeCell ref="E124:E125"/>
    <mergeCell ref="F124:F125"/>
    <mergeCell ref="G124:G125"/>
    <mergeCell ref="H124:H125"/>
    <mergeCell ref="O122:O123"/>
    <mergeCell ref="P122:P123"/>
    <mergeCell ref="Q122:Q123"/>
    <mergeCell ref="R122:R123"/>
    <mergeCell ref="S122:S123"/>
    <mergeCell ref="T122:T123"/>
    <mergeCell ref="I122:I123"/>
    <mergeCell ref="J122:J123"/>
    <mergeCell ref="K122:K123"/>
    <mergeCell ref="L122:L123"/>
    <mergeCell ref="M122:M123"/>
    <mergeCell ref="N122:N123"/>
    <mergeCell ref="U124:U125"/>
    <mergeCell ref="V124:V125"/>
    <mergeCell ref="W124:W125"/>
    <mergeCell ref="X124:X125"/>
    <mergeCell ref="C122:C123"/>
    <mergeCell ref="D122:D123"/>
    <mergeCell ref="E122:E123"/>
    <mergeCell ref="F122:F123"/>
    <mergeCell ref="G122:G123"/>
    <mergeCell ref="H122:H123"/>
    <mergeCell ref="O120:O121"/>
    <mergeCell ref="P120:P121"/>
    <mergeCell ref="Q120:Q121"/>
    <mergeCell ref="R120:R121"/>
    <mergeCell ref="S120:S121"/>
    <mergeCell ref="T120:T121"/>
    <mergeCell ref="I120:I121"/>
    <mergeCell ref="J120:J121"/>
    <mergeCell ref="K120:K121"/>
    <mergeCell ref="L120:L121"/>
    <mergeCell ref="M120:M121"/>
    <mergeCell ref="N120:N121"/>
    <mergeCell ref="U118:U119"/>
    <mergeCell ref="V118:V119"/>
    <mergeCell ref="W118:W119"/>
    <mergeCell ref="X118:X119"/>
    <mergeCell ref="C120:C121"/>
    <mergeCell ref="D120:D121"/>
    <mergeCell ref="E120:E121"/>
    <mergeCell ref="F120:F121"/>
    <mergeCell ref="G120:G121"/>
    <mergeCell ref="H120:H121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U120:U121"/>
    <mergeCell ref="V120:V121"/>
    <mergeCell ref="W120:W121"/>
    <mergeCell ref="X120:X121"/>
    <mergeCell ref="C118:C119"/>
    <mergeCell ref="D118:D119"/>
    <mergeCell ref="E118:E119"/>
    <mergeCell ref="F118:F119"/>
    <mergeCell ref="G118:G119"/>
    <mergeCell ref="H118:H119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U114:U115"/>
    <mergeCell ref="V114:V115"/>
    <mergeCell ref="W114:W115"/>
    <mergeCell ref="X114:X115"/>
    <mergeCell ref="C116:C117"/>
    <mergeCell ref="D116:D117"/>
    <mergeCell ref="E116:E117"/>
    <mergeCell ref="F116:F117"/>
    <mergeCell ref="G116:G117"/>
    <mergeCell ref="H116:H117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U116:U117"/>
    <mergeCell ref="V116:V117"/>
    <mergeCell ref="W116:W117"/>
    <mergeCell ref="X116:X117"/>
    <mergeCell ref="C114:C115"/>
    <mergeCell ref="D114:D115"/>
    <mergeCell ref="E114:E115"/>
    <mergeCell ref="F114:F115"/>
    <mergeCell ref="G114:G115"/>
    <mergeCell ref="H114:H115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U110:U111"/>
    <mergeCell ref="V110:V111"/>
    <mergeCell ref="W110:W111"/>
    <mergeCell ref="X110:X111"/>
    <mergeCell ref="C112:C113"/>
    <mergeCell ref="D112:D113"/>
    <mergeCell ref="E112:E113"/>
    <mergeCell ref="F112:F113"/>
    <mergeCell ref="G112:G113"/>
    <mergeCell ref="H112:H113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U112:U113"/>
    <mergeCell ref="V112:V113"/>
    <mergeCell ref="W112:W113"/>
    <mergeCell ref="X112:X113"/>
    <mergeCell ref="C110:C111"/>
    <mergeCell ref="D110:D111"/>
    <mergeCell ref="E110:E111"/>
    <mergeCell ref="F110:F111"/>
    <mergeCell ref="G110:G111"/>
    <mergeCell ref="H110:H111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U106:U107"/>
    <mergeCell ref="V106:V107"/>
    <mergeCell ref="W106:W107"/>
    <mergeCell ref="X106:X107"/>
    <mergeCell ref="C108:C109"/>
    <mergeCell ref="D108:D109"/>
    <mergeCell ref="E108:E109"/>
    <mergeCell ref="F108:F109"/>
    <mergeCell ref="G108:G109"/>
    <mergeCell ref="H108:H109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U108:U109"/>
    <mergeCell ref="V108:V109"/>
    <mergeCell ref="W108:W109"/>
    <mergeCell ref="X108:X109"/>
    <mergeCell ref="C106:C107"/>
    <mergeCell ref="D106:D107"/>
    <mergeCell ref="E106:E107"/>
    <mergeCell ref="F106:F107"/>
    <mergeCell ref="G106:G107"/>
    <mergeCell ref="H106:H107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U102:U103"/>
    <mergeCell ref="V102:V103"/>
    <mergeCell ref="W102:W103"/>
    <mergeCell ref="X102:X103"/>
    <mergeCell ref="C104:C105"/>
    <mergeCell ref="D104:D105"/>
    <mergeCell ref="E104:E105"/>
    <mergeCell ref="F104:F105"/>
    <mergeCell ref="G104:G105"/>
    <mergeCell ref="H104:H105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U104:U105"/>
    <mergeCell ref="V104:V105"/>
    <mergeCell ref="W104:W105"/>
    <mergeCell ref="X104:X105"/>
    <mergeCell ref="C102:C103"/>
    <mergeCell ref="D102:D103"/>
    <mergeCell ref="E102:E103"/>
    <mergeCell ref="F102:F103"/>
    <mergeCell ref="G102:G103"/>
    <mergeCell ref="H102:H103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U98:U99"/>
    <mergeCell ref="V98:V99"/>
    <mergeCell ref="W98:W99"/>
    <mergeCell ref="X98:X99"/>
    <mergeCell ref="C100:C101"/>
    <mergeCell ref="D100:D101"/>
    <mergeCell ref="E100:E101"/>
    <mergeCell ref="F100:F101"/>
    <mergeCell ref="G100:G101"/>
    <mergeCell ref="H100:H101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U100:U101"/>
    <mergeCell ref="V100:V101"/>
    <mergeCell ref="W100:W101"/>
    <mergeCell ref="X100:X101"/>
    <mergeCell ref="C98:C99"/>
    <mergeCell ref="D98:D99"/>
    <mergeCell ref="E98:E99"/>
    <mergeCell ref="F98:F99"/>
    <mergeCell ref="G98:G99"/>
    <mergeCell ref="H98:H99"/>
    <mergeCell ref="O95:O96"/>
    <mergeCell ref="P95:P96"/>
    <mergeCell ref="Q95:Q96"/>
    <mergeCell ref="R95:R96"/>
    <mergeCell ref="S95:S96"/>
    <mergeCell ref="T95:T96"/>
    <mergeCell ref="I95:I96"/>
    <mergeCell ref="J95:J96"/>
    <mergeCell ref="K95:K96"/>
    <mergeCell ref="L95:L96"/>
    <mergeCell ref="M95:M96"/>
    <mergeCell ref="N95:N96"/>
    <mergeCell ref="U93:U94"/>
    <mergeCell ref="V93:V94"/>
    <mergeCell ref="W93:W94"/>
    <mergeCell ref="X93:X94"/>
    <mergeCell ref="C95:C96"/>
    <mergeCell ref="D95:D96"/>
    <mergeCell ref="E95:E96"/>
    <mergeCell ref="F95:F96"/>
    <mergeCell ref="G95:G96"/>
    <mergeCell ref="H95:H96"/>
    <mergeCell ref="O93:O94"/>
    <mergeCell ref="P93:P94"/>
    <mergeCell ref="Q93:Q94"/>
    <mergeCell ref="R93:R94"/>
    <mergeCell ref="S93:S94"/>
    <mergeCell ref="T93:T94"/>
    <mergeCell ref="I93:I94"/>
    <mergeCell ref="J93:J94"/>
    <mergeCell ref="K93:K94"/>
    <mergeCell ref="L93:L94"/>
    <mergeCell ref="M93:M94"/>
    <mergeCell ref="N93:N94"/>
    <mergeCell ref="U95:U96"/>
    <mergeCell ref="V95:V96"/>
    <mergeCell ref="W95:W96"/>
    <mergeCell ref="X95:X96"/>
    <mergeCell ref="C93:C94"/>
    <mergeCell ref="D93:D94"/>
    <mergeCell ref="E93:E94"/>
    <mergeCell ref="F93:F94"/>
    <mergeCell ref="G93:G94"/>
    <mergeCell ref="H93:H94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M91:M92"/>
    <mergeCell ref="N91:N92"/>
    <mergeCell ref="U89:U90"/>
    <mergeCell ref="V89:V90"/>
    <mergeCell ref="W89:W90"/>
    <mergeCell ref="X89:X90"/>
    <mergeCell ref="C91:C92"/>
    <mergeCell ref="D91:D92"/>
    <mergeCell ref="E91:E92"/>
    <mergeCell ref="F91:F92"/>
    <mergeCell ref="G91:G92"/>
    <mergeCell ref="H91:H92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U91:U92"/>
    <mergeCell ref="V91:V92"/>
    <mergeCell ref="W91:W92"/>
    <mergeCell ref="X91:X92"/>
    <mergeCell ref="C89:C90"/>
    <mergeCell ref="D89:D90"/>
    <mergeCell ref="E89:E90"/>
    <mergeCell ref="F89:F90"/>
    <mergeCell ref="G89:G90"/>
    <mergeCell ref="H89:H90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U83:U84"/>
    <mergeCell ref="V83:V84"/>
    <mergeCell ref="W83:W84"/>
    <mergeCell ref="X83:X84"/>
    <mergeCell ref="C85:C86"/>
    <mergeCell ref="D85:D86"/>
    <mergeCell ref="E85:E86"/>
    <mergeCell ref="F85:F86"/>
    <mergeCell ref="G85:G86"/>
    <mergeCell ref="H85:H86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U85:U86"/>
    <mergeCell ref="V85:V86"/>
    <mergeCell ref="W85:W86"/>
    <mergeCell ref="X85:X86"/>
    <mergeCell ref="C83:C84"/>
    <mergeCell ref="D83:D84"/>
    <mergeCell ref="E83:E84"/>
    <mergeCell ref="F83:F84"/>
    <mergeCell ref="G83:G84"/>
    <mergeCell ref="H83:H84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H81:H82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U81:U82"/>
    <mergeCell ref="V81:V82"/>
    <mergeCell ref="W81:W82"/>
    <mergeCell ref="X81:X82"/>
    <mergeCell ref="C79:C80"/>
    <mergeCell ref="D79:D80"/>
    <mergeCell ref="E79:E80"/>
    <mergeCell ref="F79:F80"/>
    <mergeCell ref="G79:G80"/>
    <mergeCell ref="H79:H80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U75:U76"/>
    <mergeCell ref="V75:V76"/>
    <mergeCell ref="W75:W76"/>
    <mergeCell ref="X75:X76"/>
    <mergeCell ref="C77:C78"/>
    <mergeCell ref="D77:D78"/>
    <mergeCell ref="E77:E78"/>
    <mergeCell ref="F77:F78"/>
    <mergeCell ref="G77:G78"/>
    <mergeCell ref="H77:H78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U77:U78"/>
    <mergeCell ref="V77:V78"/>
    <mergeCell ref="W77:W78"/>
    <mergeCell ref="X77:X78"/>
    <mergeCell ref="C75:C76"/>
    <mergeCell ref="D75:D76"/>
    <mergeCell ref="E75:E76"/>
    <mergeCell ref="F75:F76"/>
    <mergeCell ref="G75:G76"/>
    <mergeCell ref="H75:H76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U70:U71"/>
    <mergeCell ref="V70:V71"/>
    <mergeCell ref="W70:W71"/>
    <mergeCell ref="X70:X71"/>
    <mergeCell ref="C72:C73"/>
    <mergeCell ref="D72:D73"/>
    <mergeCell ref="E72:E73"/>
    <mergeCell ref="F72:F73"/>
    <mergeCell ref="G72:G73"/>
    <mergeCell ref="H72:H73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U72:U73"/>
    <mergeCell ref="V72:V73"/>
    <mergeCell ref="W72:W73"/>
    <mergeCell ref="X72:X73"/>
    <mergeCell ref="C70:C71"/>
    <mergeCell ref="D70:D71"/>
    <mergeCell ref="E70:E71"/>
    <mergeCell ref="F70:F71"/>
    <mergeCell ref="G70:G71"/>
    <mergeCell ref="H70:H71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U66:U67"/>
    <mergeCell ref="V66:V67"/>
    <mergeCell ref="W66:W67"/>
    <mergeCell ref="X66:X67"/>
    <mergeCell ref="C68:C69"/>
    <mergeCell ref="D68:D69"/>
    <mergeCell ref="E68:E69"/>
    <mergeCell ref="F68:F69"/>
    <mergeCell ref="G68:G69"/>
    <mergeCell ref="H68:H69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U68:U69"/>
    <mergeCell ref="V68:V69"/>
    <mergeCell ref="W68:W69"/>
    <mergeCell ref="X68:X69"/>
    <mergeCell ref="C66:C67"/>
    <mergeCell ref="D66:D67"/>
    <mergeCell ref="E66:E67"/>
    <mergeCell ref="F66:F67"/>
    <mergeCell ref="G66:G67"/>
    <mergeCell ref="H66:H67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U62:U63"/>
    <mergeCell ref="V62:V63"/>
    <mergeCell ref="W62:W63"/>
    <mergeCell ref="X62:X63"/>
    <mergeCell ref="C64:C65"/>
    <mergeCell ref="D64:D65"/>
    <mergeCell ref="E64:E65"/>
    <mergeCell ref="F64:F65"/>
    <mergeCell ref="G64:G65"/>
    <mergeCell ref="H64:H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U64:U65"/>
    <mergeCell ref="V64:V65"/>
    <mergeCell ref="W64:W65"/>
    <mergeCell ref="X64:X65"/>
    <mergeCell ref="C62:C63"/>
    <mergeCell ref="D62:D63"/>
    <mergeCell ref="E62:E63"/>
    <mergeCell ref="F62:F63"/>
    <mergeCell ref="G62:G63"/>
    <mergeCell ref="H62:H63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U58:U59"/>
    <mergeCell ref="V58:V59"/>
    <mergeCell ref="W58:W59"/>
    <mergeCell ref="X58:X59"/>
    <mergeCell ref="C60:C61"/>
    <mergeCell ref="D60:D61"/>
    <mergeCell ref="E60:E61"/>
    <mergeCell ref="F60:F61"/>
    <mergeCell ref="G60:G61"/>
    <mergeCell ref="H60:H61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U60:U61"/>
    <mergeCell ref="V60:V61"/>
    <mergeCell ref="W60:W61"/>
    <mergeCell ref="X60:X61"/>
    <mergeCell ref="C58:C59"/>
    <mergeCell ref="D58:D59"/>
    <mergeCell ref="E58:E59"/>
    <mergeCell ref="F58:F59"/>
    <mergeCell ref="G58:G59"/>
    <mergeCell ref="H58:H59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U56:U57"/>
    <mergeCell ref="V56:V57"/>
    <mergeCell ref="W56:W57"/>
    <mergeCell ref="X56:X57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S54:S55"/>
    <mergeCell ref="T54:T55"/>
    <mergeCell ref="U54:U55"/>
    <mergeCell ref="V54:V55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B50:B51"/>
    <mergeCell ref="C50:C51"/>
    <mergeCell ref="D50:D51"/>
    <mergeCell ref="E50:E51"/>
    <mergeCell ref="F50:F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S50:S51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T48:T49"/>
    <mergeCell ref="U48:U49"/>
    <mergeCell ref="V48:V49"/>
    <mergeCell ref="W48:W49"/>
    <mergeCell ref="X48:X49"/>
    <mergeCell ref="B46:B47"/>
    <mergeCell ref="C46:C47"/>
    <mergeCell ref="D46:D47"/>
    <mergeCell ref="E46:E47"/>
    <mergeCell ref="F46:F47"/>
    <mergeCell ref="G46:G47"/>
    <mergeCell ref="H46:H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U46:U47"/>
    <mergeCell ref="X42:X43"/>
    <mergeCell ref="B44:B45"/>
    <mergeCell ref="C44:C45"/>
    <mergeCell ref="D44:D45"/>
    <mergeCell ref="E44:E45"/>
    <mergeCell ref="F44:F45"/>
    <mergeCell ref="G44:G45"/>
    <mergeCell ref="H44:H45"/>
    <mergeCell ref="I44:I45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4:V45"/>
    <mergeCell ref="W44:W45"/>
    <mergeCell ref="X44:X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C39:C40"/>
    <mergeCell ref="D39:D40"/>
    <mergeCell ref="G39:G40"/>
    <mergeCell ref="H39:H40"/>
    <mergeCell ref="M39:M40"/>
    <mergeCell ref="O39:O40"/>
    <mergeCell ref="T35:T36"/>
    <mergeCell ref="W42:W43"/>
    <mergeCell ref="A38:A39"/>
    <mergeCell ref="B38:B40"/>
    <mergeCell ref="C38:M38"/>
    <mergeCell ref="N38:S38"/>
    <mergeCell ref="X38:X40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39:T40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U35:U36"/>
    <mergeCell ref="V35:V36"/>
    <mergeCell ref="W35:W36"/>
    <mergeCell ref="X35:X36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EVENTUAL  DEL 01 AL 15 DE ABRIL
  DEL   2017.&amp;24
</oddHeader>
    <oddFooter>&amp;R&amp;N</oddFooter>
  </headerFooter>
  <rowBreaks count="1" manualBreakCount="1">
    <brk id="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9"/>
  <sheetViews>
    <sheetView view="pageLayout" zoomScale="50" zoomScaleNormal="47" zoomScaleSheetLayoutView="25" zoomScalePageLayoutView="50" workbookViewId="0">
      <selection activeCell="A5" sqref="A5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4.8867187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1.4414062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608" t="s">
        <v>0</v>
      </c>
      <c r="B1" s="610" t="s">
        <v>1</v>
      </c>
      <c r="C1" s="613" t="s">
        <v>2</v>
      </c>
      <c r="D1" s="614"/>
      <c r="E1" s="614"/>
      <c r="F1" s="614"/>
      <c r="G1" s="614"/>
      <c r="H1" s="614"/>
      <c r="I1" s="614"/>
      <c r="J1" s="614"/>
      <c r="K1" s="614"/>
      <c r="L1" s="614"/>
      <c r="M1" s="615"/>
      <c r="N1" s="613" t="s">
        <v>3</v>
      </c>
      <c r="O1" s="614"/>
      <c r="P1" s="614"/>
      <c r="Q1" s="614"/>
      <c r="R1" s="614"/>
      <c r="S1" s="615"/>
      <c r="T1" s="340"/>
      <c r="U1" s="340"/>
      <c r="V1" s="341"/>
      <c r="W1" s="342"/>
      <c r="X1" s="616" t="s">
        <v>4</v>
      </c>
    </row>
    <row r="2" spans="1:24" s="252" customFormat="1" ht="65.25" customHeight="1" x14ac:dyDescent="0.45">
      <c r="A2" s="609"/>
      <c r="B2" s="611"/>
      <c r="C2" s="619" t="s">
        <v>5</v>
      </c>
      <c r="D2" s="619" t="s">
        <v>6</v>
      </c>
      <c r="E2" s="343" t="s">
        <v>7</v>
      </c>
      <c r="F2" s="344" t="s">
        <v>8</v>
      </c>
      <c r="G2" s="621" t="s">
        <v>9</v>
      </c>
      <c r="H2" s="623" t="s">
        <v>10</v>
      </c>
      <c r="I2" s="345" t="s">
        <v>12</v>
      </c>
      <c r="J2" s="346" t="s">
        <v>11</v>
      </c>
      <c r="K2" s="346" t="s">
        <v>13</v>
      </c>
      <c r="L2" s="346" t="s">
        <v>417</v>
      </c>
      <c r="M2" s="610" t="s">
        <v>15</v>
      </c>
      <c r="N2" s="347" t="s">
        <v>589</v>
      </c>
      <c r="O2" s="625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7" t="s">
        <v>15</v>
      </c>
      <c r="U2" s="350" t="s">
        <v>15</v>
      </c>
      <c r="V2" s="351" t="s">
        <v>590</v>
      </c>
      <c r="W2" s="352" t="s">
        <v>24</v>
      </c>
      <c r="X2" s="617"/>
    </row>
    <row r="3" spans="1:24" s="252" customFormat="1" ht="65.25" customHeight="1" thickBot="1" x14ac:dyDescent="0.5">
      <c r="A3" s="353" t="s">
        <v>25</v>
      </c>
      <c r="B3" s="612"/>
      <c r="C3" s="620"/>
      <c r="D3" s="620"/>
      <c r="E3" s="354" t="s">
        <v>26</v>
      </c>
      <c r="F3" s="355" t="s">
        <v>419</v>
      </c>
      <c r="G3" s="622"/>
      <c r="H3" s="624"/>
      <c r="I3" s="356" t="s">
        <v>29</v>
      </c>
      <c r="J3" s="357" t="s">
        <v>28</v>
      </c>
      <c r="K3" s="358" t="s">
        <v>30</v>
      </c>
      <c r="L3" s="357" t="s">
        <v>31</v>
      </c>
      <c r="M3" s="612"/>
      <c r="N3" s="359">
        <v>1</v>
      </c>
      <c r="O3" s="626"/>
      <c r="P3" s="360" t="s">
        <v>12</v>
      </c>
      <c r="Q3" s="361" t="s">
        <v>32</v>
      </c>
      <c r="R3" s="361" t="s">
        <v>33</v>
      </c>
      <c r="S3" s="361" t="s">
        <v>34</v>
      </c>
      <c r="T3" s="628"/>
      <c r="U3" s="362" t="s">
        <v>35</v>
      </c>
      <c r="V3" s="353" t="s">
        <v>591</v>
      </c>
      <c r="W3" s="363" t="s">
        <v>37</v>
      </c>
      <c r="X3" s="618"/>
    </row>
    <row r="4" spans="1:24" s="263" customFormat="1" ht="65.25" customHeight="1" x14ac:dyDescent="0.45">
      <c r="A4" s="364" t="s">
        <v>592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64" t="s">
        <v>593</v>
      </c>
      <c r="B5" s="570"/>
      <c r="C5" s="594"/>
      <c r="D5" s="594"/>
      <c r="E5" s="629">
        <v>214.8</v>
      </c>
      <c r="F5" s="631">
        <v>15</v>
      </c>
      <c r="G5" s="633">
        <f>E5*F5</f>
        <v>3222</v>
      </c>
      <c r="H5" s="635">
        <v>0</v>
      </c>
      <c r="I5" s="635">
        <v>0</v>
      </c>
      <c r="J5" s="635">
        <v>0</v>
      </c>
      <c r="K5" s="638">
        <v>0</v>
      </c>
      <c r="L5" s="638">
        <v>0</v>
      </c>
      <c r="M5" s="635">
        <f>G5+H5+I5+J5+K5+L5</f>
        <v>3222</v>
      </c>
      <c r="N5" s="635">
        <v>121.37</v>
      </c>
      <c r="O5" s="635">
        <v>0</v>
      </c>
      <c r="P5" s="635">
        <v>0</v>
      </c>
      <c r="Q5" s="635">
        <v>0</v>
      </c>
      <c r="R5" s="635">
        <v>0</v>
      </c>
      <c r="S5" s="635">
        <v>0</v>
      </c>
      <c r="T5" s="635">
        <f>N5+O5+P5+Q5+R5+S5</f>
        <v>121.37</v>
      </c>
      <c r="U5" s="635">
        <f>M5-T5</f>
        <v>3100.63</v>
      </c>
      <c r="V5" s="635">
        <v>0</v>
      </c>
      <c r="W5" s="638">
        <f>U5-V5</f>
        <v>3100.63</v>
      </c>
      <c r="X5" s="570"/>
    </row>
    <row r="6" spans="1:24" ht="65.25" customHeight="1" x14ac:dyDescent="0.5">
      <c r="A6" s="269" t="s">
        <v>594</v>
      </c>
      <c r="B6" s="570"/>
      <c r="C6" s="595"/>
      <c r="D6" s="595"/>
      <c r="E6" s="630"/>
      <c r="F6" s="632"/>
      <c r="G6" s="634"/>
      <c r="H6" s="636"/>
      <c r="I6" s="637"/>
      <c r="J6" s="637"/>
      <c r="K6" s="639"/>
      <c r="L6" s="639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9"/>
      <c r="X6" s="570"/>
    </row>
    <row r="7" spans="1:24" ht="65.25" customHeight="1" x14ac:dyDescent="0.5">
      <c r="A7" s="270" t="s">
        <v>62</v>
      </c>
      <c r="B7" s="570"/>
      <c r="C7" s="594"/>
      <c r="D7" s="594"/>
      <c r="E7" s="596">
        <v>207.33332999999999</v>
      </c>
      <c r="F7" s="631">
        <v>15</v>
      </c>
      <c r="G7" s="600">
        <f>E7*F7</f>
        <v>3109.9999499999999</v>
      </c>
      <c r="H7" s="590">
        <v>0</v>
      </c>
      <c r="I7" s="590"/>
      <c r="J7" s="590">
        <v>0</v>
      </c>
      <c r="K7" s="635">
        <f>C7*1.1875%</f>
        <v>0</v>
      </c>
      <c r="L7" s="602">
        <v>0</v>
      </c>
      <c r="M7" s="590">
        <f>G7+H7+I7+J7+K7+L7</f>
        <v>3109.9999499999999</v>
      </c>
      <c r="N7" s="590">
        <v>109.18</v>
      </c>
      <c r="O7" s="635">
        <v>0</v>
      </c>
      <c r="P7" s="590">
        <v>0</v>
      </c>
      <c r="Q7" s="590">
        <v>0</v>
      </c>
      <c r="R7" s="590">
        <v>0</v>
      </c>
      <c r="S7" s="590">
        <v>0</v>
      </c>
      <c r="T7" s="590">
        <f>N7+O7+P7+Q7+R7+S7</f>
        <v>109.18</v>
      </c>
      <c r="U7" s="590">
        <f>M7-T7</f>
        <v>3000.8199500000001</v>
      </c>
      <c r="V7" s="590">
        <v>0</v>
      </c>
      <c r="W7" s="602">
        <f>U7-V7</f>
        <v>3000.8199500000001</v>
      </c>
      <c r="X7" s="570"/>
    </row>
    <row r="8" spans="1:24" ht="65.25" customHeight="1" x14ac:dyDescent="0.5">
      <c r="A8" s="366" t="s">
        <v>595</v>
      </c>
      <c r="B8" s="570"/>
      <c r="C8" s="595"/>
      <c r="D8" s="595"/>
      <c r="E8" s="597"/>
      <c r="F8" s="632"/>
      <c r="G8" s="601"/>
      <c r="H8" s="640"/>
      <c r="I8" s="591"/>
      <c r="J8" s="591"/>
      <c r="K8" s="637"/>
      <c r="L8" s="603"/>
      <c r="M8" s="591"/>
      <c r="N8" s="591"/>
      <c r="O8" s="637"/>
      <c r="P8" s="591"/>
      <c r="Q8" s="591"/>
      <c r="R8" s="591"/>
      <c r="S8" s="591"/>
      <c r="T8" s="591"/>
      <c r="U8" s="591"/>
      <c r="V8" s="591"/>
      <c r="W8" s="603"/>
      <c r="X8" s="570"/>
    </row>
    <row r="9" spans="1:24" ht="65.25" customHeight="1" x14ac:dyDescent="0.5">
      <c r="A9" s="270" t="s">
        <v>596</v>
      </c>
      <c r="B9" s="594"/>
      <c r="C9" s="570"/>
      <c r="D9" s="570"/>
      <c r="E9" s="571">
        <v>183.33330000000001</v>
      </c>
      <c r="F9" s="631">
        <v>13</v>
      </c>
      <c r="G9" s="600">
        <f>E9*F9</f>
        <v>2383.3329000000003</v>
      </c>
      <c r="H9" s="574">
        <v>0</v>
      </c>
      <c r="I9" s="574"/>
      <c r="J9" s="574">
        <v>0</v>
      </c>
      <c r="K9" s="590">
        <v>0</v>
      </c>
      <c r="L9" s="590">
        <v>5.08</v>
      </c>
      <c r="M9" s="590">
        <f>G9+H9+I9+J9+K9+L9</f>
        <v>2388.4129000000003</v>
      </c>
      <c r="N9" s="574">
        <v>0</v>
      </c>
      <c r="O9" s="635">
        <v>0</v>
      </c>
      <c r="P9" s="590">
        <v>0</v>
      </c>
      <c r="Q9" s="590">
        <v>0</v>
      </c>
      <c r="R9" s="590">
        <v>0</v>
      </c>
      <c r="S9" s="590">
        <v>0</v>
      </c>
      <c r="T9" s="590">
        <f>N9+O9+P9+Q9+R9+S9</f>
        <v>0</v>
      </c>
      <c r="U9" s="590">
        <f>M9-T9</f>
        <v>2388.4129000000003</v>
      </c>
      <c r="V9" s="590">
        <v>0</v>
      </c>
      <c r="W9" s="602">
        <f>U9-V9</f>
        <v>2388.4129000000003</v>
      </c>
      <c r="X9" s="594"/>
    </row>
    <row r="10" spans="1:24" ht="65.25" customHeight="1" x14ac:dyDescent="0.5">
      <c r="A10" s="366" t="s">
        <v>597</v>
      </c>
      <c r="B10" s="595"/>
      <c r="C10" s="570"/>
      <c r="D10" s="570"/>
      <c r="E10" s="571"/>
      <c r="F10" s="632"/>
      <c r="G10" s="601"/>
      <c r="H10" s="574"/>
      <c r="I10" s="574"/>
      <c r="J10" s="574"/>
      <c r="K10" s="591"/>
      <c r="L10" s="591"/>
      <c r="M10" s="591"/>
      <c r="N10" s="574"/>
      <c r="O10" s="637"/>
      <c r="P10" s="591"/>
      <c r="Q10" s="591"/>
      <c r="R10" s="591"/>
      <c r="S10" s="591"/>
      <c r="T10" s="591"/>
      <c r="U10" s="591"/>
      <c r="V10" s="591"/>
      <c r="W10" s="603"/>
      <c r="X10" s="595"/>
    </row>
    <row r="11" spans="1:24" ht="65.25" customHeight="1" x14ac:dyDescent="0.5">
      <c r="A11" s="270" t="s">
        <v>596</v>
      </c>
      <c r="B11" s="594"/>
      <c r="C11" s="570"/>
      <c r="D11" s="570"/>
      <c r="E11" s="571">
        <v>183.33330000000001</v>
      </c>
      <c r="F11" s="631">
        <v>15</v>
      </c>
      <c r="G11" s="600">
        <f>E11*F11</f>
        <v>2749.9994999999999</v>
      </c>
      <c r="H11" s="574">
        <v>0</v>
      </c>
      <c r="I11" s="574"/>
      <c r="J11" s="574">
        <v>0</v>
      </c>
      <c r="K11" s="590">
        <v>0</v>
      </c>
      <c r="L11" s="590">
        <v>0</v>
      </c>
      <c r="M11" s="590">
        <f>G11+H11+I11+J11+K11+L11</f>
        <v>2749.9994999999999</v>
      </c>
      <c r="N11" s="574">
        <v>49.74</v>
      </c>
      <c r="O11" s="635">
        <v>0</v>
      </c>
      <c r="P11" s="590">
        <v>0</v>
      </c>
      <c r="Q11" s="590">
        <v>0</v>
      </c>
      <c r="R11" s="590">
        <v>0</v>
      </c>
      <c r="S11" s="590"/>
      <c r="T11" s="590">
        <f>N11+O11+P11+Q11+R11+S11</f>
        <v>49.74</v>
      </c>
      <c r="U11" s="590">
        <f>M11-T11</f>
        <v>2700.2595000000001</v>
      </c>
      <c r="V11" s="590">
        <v>0</v>
      </c>
      <c r="W11" s="602">
        <f>U11-V11</f>
        <v>2700.2595000000001</v>
      </c>
      <c r="X11" s="594"/>
    </row>
    <row r="12" spans="1:24" ht="65.25" customHeight="1" x14ac:dyDescent="0.5">
      <c r="A12" s="367" t="s">
        <v>598</v>
      </c>
      <c r="B12" s="595"/>
      <c r="C12" s="570"/>
      <c r="D12" s="570"/>
      <c r="E12" s="571"/>
      <c r="F12" s="632"/>
      <c r="G12" s="601"/>
      <c r="H12" s="574"/>
      <c r="I12" s="574"/>
      <c r="J12" s="574"/>
      <c r="K12" s="591"/>
      <c r="L12" s="591"/>
      <c r="M12" s="591"/>
      <c r="N12" s="574"/>
      <c r="O12" s="637"/>
      <c r="P12" s="591"/>
      <c r="Q12" s="591"/>
      <c r="R12" s="591"/>
      <c r="S12" s="591"/>
      <c r="T12" s="591"/>
      <c r="U12" s="591"/>
      <c r="V12" s="591"/>
      <c r="W12" s="603"/>
      <c r="X12" s="641"/>
    </row>
    <row r="13" spans="1:24" ht="65.25" customHeight="1" x14ac:dyDescent="0.5">
      <c r="A13" s="270" t="s">
        <v>596</v>
      </c>
      <c r="B13" s="594"/>
      <c r="C13" s="570"/>
      <c r="D13" s="570"/>
      <c r="E13" s="571">
        <v>183.33330000000001</v>
      </c>
      <c r="F13" s="631">
        <v>15</v>
      </c>
      <c r="G13" s="600">
        <f>E13*F13</f>
        <v>2749.9994999999999</v>
      </c>
      <c r="H13" s="574">
        <v>0</v>
      </c>
      <c r="I13" s="574">
        <v>0</v>
      </c>
      <c r="J13" s="574">
        <v>0</v>
      </c>
      <c r="K13" s="590">
        <v>0</v>
      </c>
      <c r="L13" s="590">
        <v>0</v>
      </c>
      <c r="M13" s="590">
        <f>G13+H13+I13+J13+K13+L13</f>
        <v>2749.9994999999999</v>
      </c>
      <c r="N13" s="574">
        <v>49.74</v>
      </c>
      <c r="O13" s="635">
        <v>0</v>
      </c>
      <c r="P13" s="590">
        <v>0</v>
      </c>
      <c r="Q13" s="590">
        <v>0</v>
      </c>
      <c r="R13" s="590">
        <v>0</v>
      </c>
      <c r="S13" s="590">
        <v>0</v>
      </c>
      <c r="T13" s="590">
        <f>N13+O13+P13+Q13+R13+S13</f>
        <v>49.74</v>
      </c>
      <c r="U13" s="590">
        <f>M13-T13</f>
        <v>2700.2595000000001</v>
      </c>
      <c r="V13" s="590">
        <v>0</v>
      </c>
      <c r="W13" s="602">
        <f>U13-V13</f>
        <v>2700.2595000000001</v>
      </c>
      <c r="X13" s="594"/>
    </row>
    <row r="14" spans="1:24" ht="65.25" customHeight="1" x14ac:dyDescent="0.5">
      <c r="A14" s="368" t="s">
        <v>599</v>
      </c>
      <c r="B14" s="595"/>
      <c r="C14" s="570"/>
      <c r="D14" s="570"/>
      <c r="E14" s="571"/>
      <c r="F14" s="632"/>
      <c r="G14" s="601"/>
      <c r="H14" s="574"/>
      <c r="I14" s="574"/>
      <c r="J14" s="574"/>
      <c r="K14" s="591"/>
      <c r="L14" s="591"/>
      <c r="M14" s="591"/>
      <c r="N14" s="574"/>
      <c r="O14" s="637"/>
      <c r="P14" s="591"/>
      <c r="Q14" s="591"/>
      <c r="R14" s="591"/>
      <c r="S14" s="591"/>
      <c r="T14" s="591"/>
      <c r="U14" s="591"/>
      <c r="V14" s="591"/>
      <c r="W14" s="603"/>
      <c r="X14" s="641"/>
    </row>
    <row r="15" spans="1:24" ht="65.25" customHeight="1" x14ac:dyDescent="0.5">
      <c r="A15" s="270" t="s">
        <v>596</v>
      </c>
      <c r="B15" s="594"/>
      <c r="C15" s="570"/>
      <c r="D15" s="570"/>
      <c r="E15" s="571">
        <v>183.33330000000001</v>
      </c>
      <c r="F15" s="631">
        <v>15</v>
      </c>
      <c r="G15" s="600">
        <f>E15*F15</f>
        <v>2749.9994999999999</v>
      </c>
      <c r="H15" s="574">
        <v>0</v>
      </c>
      <c r="I15" s="574"/>
      <c r="J15" s="574">
        <v>0</v>
      </c>
      <c r="K15" s="590">
        <v>0</v>
      </c>
      <c r="L15" s="590">
        <v>0</v>
      </c>
      <c r="M15" s="590">
        <f>G15+H15+I15+J15+K15+L15</f>
        <v>2749.9994999999999</v>
      </c>
      <c r="N15" s="574">
        <v>49.74</v>
      </c>
      <c r="O15" s="635">
        <v>0</v>
      </c>
      <c r="P15" s="590">
        <v>0</v>
      </c>
      <c r="Q15" s="590">
        <v>0</v>
      </c>
      <c r="R15" s="590">
        <v>0</v>
      </c>
      <c r="S15" s="590">
        <v>0</v>
      </c>
      <c r="T15" s="590">
        <f>N15+O15+P15+Q15+R15+S15</f>
        <v>49.74</v>
      </c>
      <c r="U15" s="590">
        <f>M15-T15</f>
        <v>2700.2595000000001</v>
      </c>
      <c r="V15" s="590">
        <v>0</v>
      </c>
      <c r="W15" s="602">
        <f>U15-V15</f>
        <v>2700.2595000000001</v>
      </c>
      <c r="X15" s="594"/>
    </row>
    <row r="16" spans="1:24" ht="65.25" customHeight="1" x14ac:dyDescent="0.5">
      <c r="A16" s="367" t="s">
        <v>600</v>
      </c>
      <c r="B16" s="595"/>
      <c r="C16" s="570"/>
      <c r="D16" s="570"/>
      <c r="E16" s="571"/>
      <c r="F16" s="632"/>
      <c r="G16" s="601"/>
      <c r="H16" s="574"/>
      <c r="I16" s="574"/>
      <c r="J16" s="574"/>
      <c r="K16" s="591"/>
      <c r="L16" s="591"/>
      <c r="M16" s="591"/>
      <c r="N16" s="574"/>
      <c r="O16" s="637"/>
      <c r="P16" s="591"/>
      <c r="Q16" s="591"/>
      <c r="R16" s="591"/>
      <c r="S16" s="591"/>
      <c r="T16" s="591"/>
      <c r="U16" s="591"/>
      <c r="V16" s="591"/>
      <c r="W16" s="603"/>
      <c r="X16" s="641"/>
    </row>
    <row r="17" spans="1:24" ht="65.25" customHeight="1" x14ac:dyDescent="0.5">
      <c r="A17" s="270" t="s">
        <v>596</v>
      </c>
      <c r="B17" s="594"/>
      <c r="C17" s="570"/>
      <c r="D17" s="570"/>
      <c r="E17" s="571">
        <v>183.33332999999999</v>
      </c>
      <c r="F17" s="631">
        <v>15</v>
      </c>
      <c r="G17" s="600">
        <f>E17*F17</f>
        <v>2749.9999499999999</v>
      </c>
      <c r="H17" s="574">
        <v>0</v>
      </c>
      <c r="I17" s="574">
        <v>0</v>
      </c>
      <c r="J17" s="574">
        <v>0</v>
      </c>
      <c r="K17" s="590">
        <v>0</v>
      </c>
      <c r="L17" s="590">
        <v>0</v>
      </c>
      <c r="M17" s="590">
        <f>G17+H17+I17+J17+K17+L17</f>
        <v>2749.9999499999999</v>
      </c>
      <c r="N17" s="574">
        <v>49.74</v>
      </c>
      <c r="O17" s="635">
        <v>0</v>
      </c>
      <c r="P17" s="590">
        <v>0</v>
      </c>
      <c r="Q17" s="590">
        <v>0</v>
      </c>
      <c r="R17" s="590">
        <v>0</v>
      </c>
      <c r="S17" s="590">
        <v>0</v>
      </c>
      <c r="T17" s="590">
        <f>N17+O17+P17+Q17+R17+S17</f>
        <v>49.74</v>
      </c>
      <c r="U17" s="590">
        <f>M17-T17</f>
        <v>2700.2599500000001</v>
      </c>
      <c r="V17" s="590">
        <v>0</v>
      </c>
      <c r="W17" s="602">
        <f>U17-V17</f>
        <v>2700.2599500000001</v>
      </c>
      <c r="X17" s="594"/>
    </row>
    <row r="18" spans="1:24" ht="65.25" customHeight="1" x14ac:dyDescent="0.5">
      <c r="A18" s="367" t="s">
        <v>601</v>
      </c>
      <c r="B18" s="595"/>
      <c r="C18" s="570"/>
      <c r="D18" s="570"/>
      <c r="E18" s="571"/>
      <c r="F18" s="632"/>
      <c r="G18" s="601"/>
      <c r="H18" s="574"/>
      <c r="I18" s="574"/>
      <c r="J18" s="574"/>
      <c r="K18" s="591"/>
      <c r="L18" s="591"/>
      <c r="M18" s="591"/>
      <c r="N18" s="574"/>
      <c r="O18" s="637"/>
      <c r="P18" s="591"/>
      <c r="Q18" s="591"/>
      <c r="R18" s="591"/>
      <c r="S18" s="591"/>
      <c r="T18" s="591"/>
      <c r="U18" s="591"/>
      <c r="V18" s="591"/>
      <c r="W18" s="603"/>
      <c r="X18" s="641"/>
    </row>
    <row r="19" spans="1:24" ht="65.25" hidden="1" customHeight="1" x14ac:dyDescent="0.5">
      <c r="A19" s="270" t="s">
        <v>596</v>
      </c>
      <c r="B19" s="594"/>
      <c r="C19" s="594"/>
      <c r="D19" s="594"/>
      <c r="E19" s="596"/>
      <c r="F19" s="631"/>
      <c r="G19" s="600">
        <f>E19*F19</f>
        <v>0</v>
      </c>
      <c r="H19" s="590">
        <v>0</v>
      </c>
      <c r="I19" s="642"/>
      <c r="J19" s="642"/>
      <c r="K19" s="642">
        <v>0</v>
      </c>
      <c r="L19" s="642">
        <v>0</v>
      </c>
      <c r="M19" s="590">
        <f>G19+H19+I19+J19+K19+L19</f>
        <v>0</v>
      </c>
      <c r="N19" s="590"/>
      <c r="O19" s="635">
        <f>G19*1.1875%</f>
        <v>0</v>
      </c>
      <c r="P19" s="590"/>
      <c r="Q19" s="590">
        <v>0</v>
      </c>
      <c r="R19" s="590">
        <v>0</v>
      </c>
      <c r="S19" s="590">
        <v>0</v>
      </c>
      <c r="T19" s="590">
        <f>N19+O19+P19+Q19+R19+S19</f>
        <v>0</v>
      </c>
      <c r="U19" s="590">
        <f>M19-T19</f>
        <v>0</v>
      </c>
      <c r="V19" s="590">
        <v>0</v>
      </c>
      <c r="W19" s="602">
        <f>U19-V19</f>
        <v>0</v>
      </c>
      <c r="X19" s="594"/>
    </row>
    <row r="20" spans="1:24" ht="65.25" hidden="1" customHeight="1" x14ac:dyDescent="0.5">
      <c r="A20" s="366"/>
      <c r="B20" s="595"/>
      <c r="C20" s="641"/>
      <c r="D20" s="641"/>
      <c r="E20" s="597"/>
      <c r="F20" s="632"/>
      <c r="G20" s="601"/>
      <c r="H20" s="591"/>
      <c r="I20" s="643"/>
      <c r="J20" s="643"/>
      <c r="K20" s="643"/>
      <c r="L20" s="643"/>
      <c r="M20" s="591"/>
      <c r="N20" s="591"/>
      <c r="O20" s="637"/>
      <c r="P20" s="591"/>
      <c r="Q20" s="591"/>
      <c r="R20" s="591"/>
      <c r="S20" s="591"/>
      <c r="T20" s="591"/>
      <c r="U20" s="591"/>
      <c r="V20" s="591"/>
      <c r="W20" s="603"/>
      <c r="X20" s="595"/>
    </row>
    <row r="21" spans="1:24" ht="65.25" customHeight="1" x14ac:dyDescent="0.5">
      <c r="A21" s="270" t="s">
        <v>596</v>
      </c>
      <c r="B21" s="594"/>
      <c r="C21" s="594"/>
      <c r="D21" s="594"/>
      <c r="E21" s="596">
        <v>183.33330000000001</v>
      </c>
      <c r="F21" s="631">
        <v>3</v>
      </c>
      <c r="G21" s="600">
        <f>E21*F21</f>
        <v>549.99990000000003</v>
      </c>
      <c r="H21" s="590">
        <v>0</v>
      </c>
      <c r="I21" s="642">
        <v>0</v>
      </c>
      <c r="J21" s="642">
        <v>0</v>
      </c>
      <c r="K21" s="642">
        <v>0</v>
      </c>
      <c r="L21" s="642">
        <v>63.8</v>
      </c>
      <c r="M21" s="590">
        <f>G21+H21+I21+J21+K21+L21</f>
        <v>613.79989999999998</v>
      </c>
      <c r="N21" s="590">
        <v>0</v>
      </c>
      <c r="O21" s="635">
        <v>0</v>
      </c>
      <c r="P21" s="590">
        <v>0</v>
      </c>
      <c r="Q21" s="590">
        <v>0</v>
      </c>
      <c r="R21" s="590">
        <v>0</v>
      </c>
      <c r="S21" s="590">
        <v>0</v>
      </c>
      <c r="T21" s="590">
        <f>N21+O21+P21+Q21+R21+S21</f>
        <v>0</v>
      </c>
      <c r="U21" s="590">
        <f>M21-T21</f>
        <v>613.79989999999998</v>
      </c>
      <c r="V21" s="590">
        <v>0</v>
      </c>
      <c r="W21" s="602">
        <f>U21-V21</f>
        <v>613.79989999999998</v>
      </c>
      <c r="X21" s="594"/>
    </row>
    <row r="22" spans="1:24" ht="65.25" customHeight="1" x14ac:dyDescent="0.5">
      <c r="A22" s="366" t="s">
        <v>602</v>
      </c>
      <c r="B22" s="595"/>
      <c r="C22" s="641"/>
      <c r="D22" s="641"/>
      <c r="E22" s="597"/>
      <c r="F22" s="632"/>
      <c r="G22" s="601"/>
      <c r="H22" s="591"/>
      <c r="I22" s="643"/>
      <c r="J22" s="643"/>
      <c r="K22" s="643"/>
      <c r="L22" s="643"/>
      <c r="M22" s="591"/>
      <c r="N22" s="591"/>
      <c r="O22" s="637"/>
      <c r="P22" s="591"/>
      <c r="Q22" s="591"/>
      <c r="R22" s="591"/>
      <c r="S22" s="591"/>
      <c r="T22" s="591"/>
      <c r="U22" s="591"/>
      <c r="V22" s="591"/>
      <c r="W22" s="603"/>
      <c r="X22" s="595"/>
    </row>
    <row r="23" spans="1:24" ht="65.25" customHeight="1" x14ac:dyDescent="0.5">
      <c r="A23" s="270" t="s">
        <v>596</v>
      </c>
      <c r="B23" s="594"/>
      <c r="C23" s="594"/>
      <c r="D23" s="594"/>
      <c r="E23" s="596">
        <v>183.33330000000001</v>
      </c>
      <c r="F23" s="631">
        <v>15</v>
      </c>
      <c r="G23" s="600">
        <f>E23*F23</f>
        <v>2749.9994999999999</v>
      </c>
      <c r="H23" s="590">
        <v>0</v>
      </c>
      <c r="I23" s="642">
        <v>0</v>
      </c>
      <c r="J23" s="642"/>
      <c r="K23" s="642">
        <v>0</v>
      </c>
      <c r="L23" s="642">
        <v>0</v>
      </c>
      <c r="M23" s="590">
        <f>G23+H23+I23+J23+K23+L23</f>
        <v>2749.9994999999999</v>
      </c>
      <c r="N23" s="590">
        <v>49.74</v>
      </c>
      <c r="O23" s="635">
        <v>0</v>
      </c>
      <c r="P23" s="590">
        <v>0</v>
      </c>
      <c r="Q23" s="590">
        <v>0</v>
      </c>
      <c r="R23" s="590">
        <v>0</v>
      </c>
      <c r="S23" s="590">
        <v>0</v>
      </c>
      <c r="T23" s="590">
        <f>N23+O23+P23+Q23+R23+S23</f>
        <v>49.74</v>
      </c>
      <c r="U23" s="590">
        <f>M23-T23</f>
        <v>2700.2595000000001</v>
      </c>
      <c r="V23" s="590">
        <v>0</v>
      </c>
      <c r="W23" s="602">
        <f>U23-V23</f>
        <v>2700.2595000000001</v>
      </c>
      <c r="X23" s="594"/>
    </row>
    <row r="24" spans="1:24" ht="65.25" customHeight="1" x14ac:dyDescent="0.5">
      <c r="A24" s="269" t="s">
        <v>603</v>
      </c>
      <c r="B24" s="595"/>
      <c r="C24" s="641"/>
      <c r="D24" s="641"/>
      <c r="E24" s="597"/>
      <c r="F24" s="632"/>
      <c r="G24" s="601"/>
      <c r="H24" s="591"/>
      <c r="I24" s="643"/>
      <c r="J24" s="643"/>
      <c r="K24" s="643"/>
      <c r="L24" s="643"/>
      <c r="M24" s="591"/>
      <c r="N24" s="591"/>
      <c r="O24" s="637"/>
      <c r="P24" s="591"/>
      <c r="Q24" s="591"/>
      <c r="R24" s="591"/>
      <c r="S24" s="591"/>
      <c r="T24" s="591"/>
      <c r="U24" s="591"/>
      <c r="V24" s="591"/>
      <c r="W24" s="603"/>
      <c r="X24" s="595"/>
    </row>
    <row r="25" spans="1:24" ht="65.25" customHeight="1" x14ac:dyDescent="0.5">
      <c r="A25" s="270" t="s">
        <v>596</v>
      </c>
      <c r="B25" s="594"/>
      <c r="C25" s="594"/>
      <c r="D25" s="594"/>
      <c r="E25" s="596">
        <v>0</v>
      </c>
      <c r="F25" s="631">
        <v>0</v>
      </c>
      <c r="G25" s="600">
        <f>E25*F25</f>
        <v>0</v>
      </c>
      <c r="H25" s="590">
        <v>0</v>
      </c>
      <c r="I25" s="642">
        <v>0</v>
      </c>
      <c r="J25" s="642"/>
      <c r="K25" s="642">
        <v>0</v>
      </c>
      <c r="L25" s="642">
        <v>0</v>
      </c>
      <c r="M25" s="590">
        <f>G25+H25+I25+J25+K25+L25</f>
        <v>0</v>
      </c>
      <c r="N25" s="590">
        <v>0</v>
      </c>
      <c r="O25" s="635">
        <v>0</v>
      </c>
      <c r="P25" s="590">
        <v>0</v>
      </c>
      <c r="Q25" s="590">
        <v>0</v>
      </c>
      <c r="R25" s="590">
        <v>0</v>
      </c>
      <c r="S25" s="590">
        <v>0</v>
      </c>
      <c r="T25" s="590">
        <f>N25+O25+P25+Q25+R25+S25</f>
        <v>0</v>
      </c>
      <c r="U25" s="590">
        <f>M25-T25</f>
        <v>0</v>
      </c>
      <c r="V25" s="590">
        <v>0</v>
      </c>
      <c r="W25" s="602">
        <f>U25-V25</f>
        <v>0</v>
      </c>
      <c r="X25" s="594"/>
    </row>
    <row r="26" spans="1:24" ht="65.25" customHeight="1" x14ac:dyDescent="0.5">
      <c r="A26" s="366"/>
      <c r="B26" s="595"/>
      <c r="C26" s="595"/>
      <c r="D26" s="595"/>
      <c r="E26" s="597"/>
      <c r="F26" s="632"/>
      <c r="G26" s="601"/>
      <c r="H26" s="591"/>
      <c r="I26" s="643"/>
      <c r="J26" s="643"/>
      <c r="K26" s="643"/>
      <c r="L26" s="643"/>
      <c r="M26" s="591"/>
      <c r="N26" s="591"/>
      <c r="O26" s="637"/>
      <c r="P26" s="591"/>
      <c r="Q26" s="591"/>
      <c r="R26" s="591"/>
      <c r="S26" s="591"/>
      <c r="T26" s="591"/>
      <c r="U26" s="591"/>
      <c r="V26" s="591"/>
      <c r="W26" s="603"/>
      <c r="X26" s="595"/>
    </row>
    <row r="27" spans="1:24" ht="65.25" customHeight="1" x14ac:dyDescent="0.5">
      <c r="A27" s="270" t="s">
        <v>596</v>
      </c>
      <c r="B27" s="594"/>
      <c r="C27" s="594"/>
      <c r="D27" s="594"/>
      <c r="E27" s="596">
        <v>0</v>
      </c>
      <c r="F27" s="631">
        <v>0</v>
      </c>
      <c r="G27" s="600">
        <f>E27*F27</f>
        <v>0</v>
      </c>
      <c r="H27" s="590">
        <v>0</v>
      </c>
      <c r="I27" s="642">
        <v>0</v>
      </c>
      <c r="J27" s="642"/>
      <c r="K27" s="642">
        <v>0</v>
      </c>
      <c r="L27" s="642">
        <v>0</v>
      </c>
      <c r="M27" s="590">
        <f>G27+H27+I27+J27+K27+L27</f>
        <v>0</v>
      </c>
      <c r="N27" s="590">
        <v>0</v>
      </c>
      <c r="O27" s="635">
        <v>0</v>
      </c>
      <c r="P27" s="590">
        <v>0</v>
      </c>
      <c r="Q27" s="590">
        <v>0</v>
      </c>
      <c r="R27" s="590">
        <v>0</v>
      </c>
      <c r="S27" s="590">
        <v>0</v>
      </c>
      <c r="T27" s="590">
        <f>N27+O27+P27+Q27+R27+S27</f>
        <v>0</v>
      </c>
      <c r="U27" s="590">
        <f>M27-T27</f>
        <v>0</v>
      </c>
      <c r="V27" s="590">
        <v>0</v>
      </c>
      <c r="W27" s="602">
        <f>U27-V27</f>
        <v>0</v>
      </c>
      <c r="X27" s="594"/>
    </row>
    <row r="28" spans="1:24" ht="65.25" customHeight="1" x14ac:dyDescent="0.5">
      <c r="A28" s="271"/>
      <c r="B28" s="595"/>
      <c r="C28" s="595"/>
      <c r="D28" s="595"/>
      <c r="E28" s="597"/>
      <c r="F28" s="632"/>
      <c r="G28" s="601"/>
      <c r="H28" s="591"/>
      <c r="I28" s="643"/>
      <c r="J28" s="643"/>
      <c r="K28" s="643"/>
      <c r="L28" s="643"/>
      <c r="M28" s="591"/>
      <c r="N28" s="591"/>
      <c r="O28" s="637"/>
      <c r="P28" s="591"/>
      <c r="Q28" s="591"/>
      <c r="R28" s="591"/>
      <c r="S28" s="591"/>
      <c r="T28" s="591"/>
      <c r="U28" s="591"/>
      <c r="V28" s="591"/>
      <c r="W28" s="603"/>
      <c r="X28" s="595"/>
    </row>
    <row r="29" spans="1:24" ht="65.25" customHeight="1" x14ac:dyDescent="0.5">
      <c r="A29" s="270" t="s">
        <v>596</v>
      </c>
      <c r="B29" s="594"/>
      <c r="C29" s="594"/>
      <c r="D29" s="594"/>
      <c r="E29" s="596">
        <v>0</v>
      </c>
      <c r="F29" s="631">
        <v>0</v>
      </c>
      <c r="G29" s="600">
        <f>E29*F29</f>
        <v>0</v>
      </c>
      <c r="H29" s="590">
        <v>0</v>
      </c>
      <c r="I29" s="642">
        <v>0</v>
      </c>
      <c r="J29" s="642"/>
      <c r="K29" s="642">
        <v>0</v>
      </c>
      <c r="L29" s="642">
        <v>0</v>
      </c>
      <c r="M29" s="590">
        <f>G29+H29+I29+J29+K29+L29</f>
        <v>0</v>
      </c>
      <c r="N29" s="590">
        <v>0</v>
      </c>
      <c r="O29" s="635">
        <v>0</v>
      </c>
      <c r="P29" s="590">
        <v>0</v>
      </c>
      <c r="Q29" s="590">
        <v>0</v>
      </c>
      <c r="R29" s="590">
        <v>0</v>
      </c>
      <c r="S29" s="590">
        <v>0</v>
      </c>
      <c r="T29" s="590">
        <f>N29+O29+P29+Q29+R29+S29</f>
        <v>0</v>
      </c>
      <c r="U29" s="590">
        <f>M29-T29</f>
        <v>0</v>
      </c>
      <c r="V29" s="590">
        <v>0</v>
      </c>
      <c r="W29" s="602">
        <f>U29-V29</f>
        <v>0</v>
      </c>
      <c r="X29" s="594"/>
    </row>
    <row r="30" spans="1:24" ht="65.25" customHeight="1" x14ac:dyDescent="0.5">
      <c r="A30" s="271"/>
      <c r="B30" s="595"/>
      <c r="C30" s="595"/>
      <c r="D30" s="595"/>
      <c r="E30" s="597"/>
      <c r="F30" s="632"/>
      <c r="G30" s="601"/>
      <c r="H30" s="591"/>
      <c r="I30" s="643"/>
      <c r="J30" s="643"/>
      <c r="K30" s="643"/>
      <c r="L30" s="643"/>
      <c r="M30" s="591"/>
      <c r="N30" s="591"/>
      <c r="O30" s="637"/>
      <c r="P30" s="591"/>
      <c r="Q30" s="591"/>
      <c r="R30" s="591"/>
      <c r="S30" s="591"/>
      <c r="T30" s="591"/>
      <c r="U30" s="591"/>
      <c r="V30" s="591"/>
      <c r="W30" s="603"/>
      <c r="X30" s="595"/>
    </row>
    <row r="31" spans="1:24" ht="65.25" hidden="1" customHeight="1" x14ac:dyDescent="0.5">
      <c r="A31" s="270"/>
      <c r="B31" s="594"/>
      <c r="C31" s="594"/>
      <c r="D31" s="594"/>
      <c r="E31" s="629">
        <v>0</v>
      </c>
      <c r="F31" s="631">
        <v>0</v>
      </c>
      <c r="G31" s="600">
        <f>E31*F31</f>
        <v>0</v>
      </c>
      <c r="H31" s="590">
        <v>0</v>
      </c>
      <c r="I31" s="642">
        <v>0</v>
      </c>
      <c r="J31" s="642">
        <v>0</v>
      </c>
      <c r="K31" s="642">
        <v>0</v>
      </c>
      <c r="L31" s="642">
        <v>0</v>
      </c>
      <c r="M31" s="574">
        <f>G31+H31+I31+J31+K31+L31</f>
        <v>0</v>
      </c>
      <c r="N31" s="590">
        <v>0</v>
      </c>
      <c r="O31" s="590">
        <v>0</v>
      </c>
      <c r="P31" s="590">
        <v>0</v>
      </c>
      <c r="Q31" s="590">
        <v>0</v>
      </c>
      <c r="R31" s="590">
        <v>0</v>
      </c>
      <c r="S31" s="590">
        <v>0</v>
      </c>
      <c r="T31" s="590">
        <f>N31+O31+P31+Q31+R31+S31</f>
        <v>0</v>
      </c>
      <c r="U31" s="590">
        <f>M31-T31</f>
        <v>0</v>
      </c>
      <c r="V31" s="590">
        <v>0</v>
      </c>
      <c r="W31" s="579">
        <f>U31-V31</f>
        <v>0</v>
      </c>
      <c r="X31" s="594"/>
    </row>
    <row r="32" spans="1:24" ht="65.25" hidden="1" customHeight="1" x14ac:dyDescent="0.45">
      <c r="A32" s="369"/>
      <c r="B32" s="595"/>
      <c r="C32" s="595"/>
      <c r="D32" s="595"/>
      <c r="E32" s="630"/>
      <c r="F32" s="632"/>
      <c r="G32" s="601"/>
      <c r="H32" s="591"/>
      <c r="I32" s="643"/>
      <c r="J32" s="643"/>
      <c r="K32" s="643"/>
      <c r="L32" s="643"/>
      <c r="M32" s="574"/>
      <c r="N32" s="591"/>
      <c r="O32" s="591"/>
      <c r="P32" s="591"/>
      <c r="Q32" s="591"/>
      <c r="R32" s="591"/>
      <c r="S32" s="591"/>
      <c r="T32" s="591"/>
      <c r="U32" s="591"/>
      <c r="V32" s="591"/>
      <c r="W32" s="579"/>
      <c r="X32" s="595"/>
    </row>
    <row r="33" spans="1:26" s="278" customFormat="1" ht="65.25" customHeight="1" x14ac:dyDescent="0.5">
      <c r="A33" s="370" t="s">
        <v>604</v>
      </c>
      <c r="B33" s="371"/>
      <c r="C33" s="371"/>
      <c r="D33" s="371"/>
      <c r="E33" s="372"/>
      <c r="F33" s="373"/>
      <c r="G33" s="374">
        <f t="shared" ref="G33:W33" si="0">SUM(G5:G32)</f>
        <v>23015.330699999999</v>
      </c>
      <c r="H33" s="374">
        <f t="shared" si="0"/>
        <v>0</v>
      </c>
      <c r="I33" s="374">
        <f t="shared" si="0"/>
        <v>0</v>
      </c>
      <c r="J33" s="374">
        <f t="shared" si="0"/>
        <v>0</v>
      </c>
      <c r="K33" s="374">
        <f t="shared" si="0"/>
        <v>0</v>
      </c>
      <c r="L33" s="374">
        <f t="shared" si="0"/>
        <v>68.88</v>
      </c>
      <c r="M33" s="374">
        <f t="shared" si="0"/>
        <v>23084.210700000003</v>
      </c>
      <c r="N33" s="374">
        <f t="shared" si="0"/>
        <v>479.25000000000006</v>
      </c>
      <c r="O33" s="374">
        <f t="shared" si="0"/>
        <v>0</v>
      </c>
      <c r="P33" s="374">
        <f t="shared" si="0"/>
        <v>0</v>
      </c>
      <c r="Q33" s="374">
        <f t="shared" si="0"/>
        <v>0</v>
      </c>
      <c r="R33" s="374">
        <f t="shared" si="0"/>
        <v>0</v>
      </c>
      <c r="S33" s="374">
        <f t="shared" si="0"/>
        <v>0</v>
      </c>
      <c r="T33" s="374">
        <f t="shared" si="0"/>
        <v>479.25000000000006</v>
      </c>
      <c r="U33" s="374">
        <f t="shared" si="0"/>
        <v>22604.960700000003</v>
      </c>
      <c r="V33" s="374">
        <f t="shared" si="0"/>
        <v>0</v>
      </c>
      <c r="W33" s="374">
        <f t="shared" si="0"/>
        <v>22604.960700000003</v>
      </c>
      <c r="X33" s="371"/>
    </row>
    <row r="34" spans="1:26" ht="65.25" customHeight="1" x14ac:dyDescent="0.4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 t="s">
        <v>179</v>
      </c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2"/>
      <c r="Z34" s="292"/>
    </row>
    <row r="35" spans="1:26" ht="65.25" customHeight="1" x14ac:dyDescent="0.4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2"/>
      <c r="Z35" s="292"/>
    </row>
    <row r="36" spans="1:26" ht="65.25" customHeight="1" x14ac:dyDescent="0.4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2"/>
      <c r="Z36" s="292"/>
    </row>
    <row r="37" spans="1:26" ht="65.25" customHeight="1" x14ac:dyDescent="0.4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2"/>
      <c r="Z37" s="292"/>
    </row>
    <row r="38" spans="1:26" ht="65.25" customHeight="1" x14ac:dyDescent="0.4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</row>
    <row r="39" spans="1:26" s="297" customFormat="1" ht="65.25" customHeight="1" x14ac:dyDescent="0.45"/>
    <row r="40" spans="1:26" s="297" customFormat="1" ht="65.25" customHeight="1" x14ac:dyDescent="0.45"/>
    <row r="41" spans="1:26" s="297" customFormat="1" ht="65.25" customHeight="1" x14ac:dyDescent="0.45"/>
    <row r="42" spans="1:26" s="297" customFormat="1" ht="65.25" customHeight="1" x14ac:dyDescent="0.45"/>
    <row r="43" spans="1:26" s="297" customFormat="1" ht="65.25" customHeight="1" x14ac:dyDescent="0.45"/>
    <row r="44" spans="1:26" s="297" customFormat="1" ht="65.25" customHeight="1" x14ac:dyDescent="0.45"/>
    <row r="45" spans="1:26" s="297" customFormat="1" ht="65.25" customHeight="1" x14ac:dyDescent="0.45"/>
    <row r="46" spans="1:26" s="297" customFormat="1" ht="65.25" customHeight="1" x14ac:dyDescent="0.45"/>
    <row r="47" spans="1:26" s="297" customFormat="1" ht="65.25" customHeight="1" x14ac:dyDescent="0.45"/>
    <row r="48" spans="1:26" s="297" customFormat="1" ht="65.25" customHeight="1" x14ac:dyDescent="0.45"/>
    <row r="49" s="297" customFormat="1" ht="65.25" customHeight="1" x14ac:dyDescent="0.45"/>
    <row r="50" s="297" customFormat="1" ht="65.25" customHeight="1" x14ac:dyDescent="0.45"/>
    <row r="51" s="297" customFormat="1" ht="65.25" customHeight="1" x14ac:dyDescent="0.45"/>
    <row r="52" s="297" customFormat="1" ht="65.25" customHeight="1" x14ac:dyDescent="0.45"/>
    <row r="53" s="297" customFormat="1" ht="65.25" customHeight="1" x14ac:dyDescent="0.45"/>
    <row r="54" s="297" customFormat="1" ht="65.25" customHeight="1" x14ac:dyDescent="0.45"/>
    <row r="55" s="297" customFormat="1" ht="65.25" customHeight="1" x14ac:dyDescent="0.45"/>
    <row r="56" s="297" customFormat="1" ht="65.25" customHeight="1" x14ac:dyDescent="0.45"/>
    <row r="57" s="297" customFormat="1" ht="65.25" customHeight="1" x14ac:dyDescent="0.45"/>
    <row r="58" s="297" customFormat="1" ht="65.25" customHeight="1" x14ac:dyDescent="0.45"/>
    <row r="59" s="297" customFormat="1" ht="65.25" customHeight="1" x14ac:dyDescent="0.45"/>
    <row r="60" s="297" customFormat="1" ht="65.25" customHeight="1" x14ac:dyDescent="0.45"/>
    <row r="61" s="297" customFormat="1" ht="65.25" customHeight="1" x14ac:dyDescent="0.45"/>
    <row r="62" s="297" customFormat="1" ht="65.25" customHeight="1" x14ac:dyDescent="0.45"/>
    <row r="63" s="297" customFormat="1" ht="65.25" customHeight="1" x14ac:dyDescent="0.45"/>
    <row r="64" s="297" customFormat="1" ht="65.25" customHeight="1" x14ac:dyDescent="0.45"/>
    <row r="65" s="297" customFormat="1" ht="65.25" customHeight="1" x14ac:dyDescent="0.45"/>
    <row r="66" s="297" customFormat="1" ht="65.25" customHeight="1" x14ac:dyDescent="0.45"/>
    <row r="67" s="297" customFormat="1" ht="65.25" customHeight="1" x14ac:dyDescent="0.45"/>
    <row r="68" s="297" customFormat="1" ht="65.25" customHeight="1" x14ac:dyDescent="0.45"/>
    <row r="69" s="297" customFormat="1" ht="65.25" customHeight="1" x14ac:dyDescent="0.45"/>
    <row r="70" s="297" customFormat="1" ht="65.25" customHeight="1" x14ac:dyDescent="0.45"/>
    <row r="71" s="297" customFormat="1" ht="65.25" customHeight="1" x14ac:dyDescent="0.45"/>
    <row r="72" s="297" customFormat="1" ht="65.25" customHeight="1" x14ac:dyDescent="0.45"/>
    <row r="73" s="297" customFormat="1" ht="65.25" customHeight="1" x14ac:dyDescent="0.45"/>
    <row r="74" s="297" customFormat="1" ht="65.25" customHeight="1" x14ac:dyDescent="0.45"/>
    <row r="75" s="297" customFormat="1" ht="65.25" customHeight="1" x14ac:dyDescent="0.45"/>
    <row r="76" s="297" customFormat="1" ht="65.25" customHeight="1" x14ac:dyDescent="0.45"/>
    <row r="77" s="297" customFormat="1" ht="65.25" customHeight="1" x14ac:dyDescent="0.45"/>
    <row r="78" s="297" customFormat="1" ht="65.25" customHeight="1" x14ac:dyDescent="0.45"/>
    <row r="79" s="297" customFormat="1" ht="65.25" customHeight="1" x14ac:dyDescent="0.45"/>
    <row r="80" s="297" customFormat="1" ht="65.25" customHeight="1" x14ac:dyDescent="0.45"/>
    <row r="81" s="297" customFormat="1" ht="65.25" customHeight="1" x14ac:dyDescent="0.45"/>
    <row r="82" s="297" customFormat="1" ht="65.25" customHeight="1" x14ac:dyDescent="0.45"/>
    <row r="83" s="297" customFormat="1" ht="65.25" customHeight="1" x14ac:dyDescent="0.45"/>
    <row r="84" s="297" customFormat="1" ht="65.25" customHeight="1" x14ac:dyDescent="0.45"/>
    <row r="85" s="297" customFormat="1" ht="65.25" customHeight="1" x14ac:dyDescent="0.45"/>
    <row r="86" s="297" customFormat="1" ht="65.25" customHeight="1" x14ac:dyDescent="0.45"/>
    <row r="87" s="297" customFormat="1" ht="65.25" customHeight="1" x14ac:dyDescent="0.45"/>
    <row r="88" s="297" customFormat="1" ht="65.25" customHeight="1" x14ac:dyDescent="0.45"/>
    <row r="89" s="297" customFormat="1" ht="65.25" customHeight="1" x14ac:dyDescent="0.45"/>
    <row r="90" s="297" customFormat="1" ht="65.25" customHeight="1" x14ac:dyDescent="0.45"/>
    <row r="91" s="297" customFormat="1" ht="65.25" customHeight="1" x14ac:dyDescent="0.45"/>
    <row r="92" s="297" customFormat="1" ht="65.25" customHeight="1" x14ac:dyDescent="0.45"/>
    <row r="93" s="297" customFormat="1" ht="65.25" customHeight="1" x14ac:dyDescent="0.45"/>
    <row r="94" s="297" customFormat="1" ht="65.25" customHeight="1" x14ac:dyDescent="0.45"/>
    <row r="95" s="297" customFormat="1" ht="65.25" customHeight="1" x14ac:dyDescent="0.45"/>
    <row r="96" s="297" customFormat="1" ht="65.25" customHeight="1" x14ac:dyDescent="0.45"/>
    <row r="97" s="297" customFormat="1" ht="65.25" customHeight="1" x14ac:dyDescent="0.45"/>
    <row r="98" s="297" customFormat="1" ht="65.25" customHeight="1" x14ac:dyDescent="0.45"/>
    <row r="99" s="297" customFormat="1" ht="65.25" customHeight="1" x14ac:dyDescent="0.45"/>
    <row r="100" s="297" customFormat="1" ht="65.25" customHeight="1" x14ac:dyDescent="0.45"/>
    <row r="101" s="297" customFormat="1" ht="65.25" customHeight="1" x14ac:dyDescent="0.45"/>
    <row r="102" s="297" customFormat="1" ht="65.25" customHeight="1" x14ac:dyDescent="0.45"/>
    <row r="103" s="297" customFormat="1" ht="65.25" customHeight="1" x14ac:dyDescent="0.45"/>
    <row r="104" s="297" customFormat="1" ht="65.25" customHeight="1" x14ac:dyDescent="0.45"/>
    <row r="105" s="297" customFormat="1" ht="65.25" customHeight="1" x14ac:dyDescent="0.45"/>
    <row r="106" s="297" customFormat="1" ht="65.25" customHeight="1" x14ac:dyDescent="0.45"/>
    <row r="107" s="297" customFormat="1" ht="65.25" customHeight="1" x14ac:dyDescent="0.45"/>
    <row r="108" s="297" customFormat="1" ht="65.25" customHeight="1" x14ac:dyDescent="0.45"/>
    <row r="109" s="297" customFormat="1" ht="65.25" customHeight="1" x14ac:dyDescent="0.45"/>
    <row r="110" s="297" customFormat="1" ht="65.25" customHeight="1" x14ac:dyDescent="0.45"/>
    <row r="111" s="297" customFormat="1" ht="65.25" customHeight="1" x14ac:dyDescent="0.45"/>
    <row r="112" s="297" customFormat="1" ht="65.25" customHeight="1" x14ac:dyDescent="0.45"/>
    <row r="113" s="297" customFormat="1" ht="65.25" customHeight="1" x14ac:dyDescent="0.45"/>
    <row r="114" s="297" customFormat="1" ht="65.25" customHeight="1" x14ac:dyDescent="0.45"/>
    <row r="115" s="297" customFormat="1" ht="65.25" customHeight="1" x14ac:dyDescent="0.45"/>
    <row r="116" s="297" customFormat="1" ht="65.25" customHeight="1" x14ac:dyDescent="0.45"/>
    <row r="117" s="297" customFormat="1" ht="65.25" customHeight="1" x14ac:dyDescent="0.45"/>
    <row r="118" s="297" customFormat="1" ht="65.25" customHeight="1" x14ac:dyDescent="0.45"/>
    <row r="119" s="297" customFormat="1" ht="65.25" customHeight="1" x14ac:dyDescent="0.45"/>
    <row r="120" s="297" customFormat="1" ht="65.25" customHeight="1" x14ac:dyDescent="0.45"/>
    <row r="121" s="297" customFormat="1" ht="65.25" customHeight="1" x14ac:dyDescent="0.45"/>
    <row r="122" s="297" customFormat="1" ht="65.25" customHeight="1" x14ac:dyDescent="0.45"/>
    <row r="123" s="297" customFormat="1" ht="65.25" customHeight="1" x14ac:dyDescent="0.45"/>
    <row r="124" s="297" customFormat="1" ht="65.25" customHeight="1" x14ac:dyDescent="0.45"/>
    <row r="125" s="297" customFormat="1" ht="65.25" customHeight="1" x14ac:dyDescent="0.45"/>
    <row r="126" s="297" customFormat="1" ht="65.25" customHeight="1" x14ac:dyDescent="0.45"/>
    <row r="127" s="297" customFormat="1" ht="65.25" customHeight="1" x14ac:dyDescent="0.45"/>
    <row r="128" s="297" customFormat="1" ht="65.25" customHeight="1" x14ac:dyDescent="0.45"/>
    <row r="129" s="297" customFormat="1" ht="65.25" customHeight="1" x14ac:dyDescent="0.45"/>
    <row r="130" s="297" customFormat="1" ht="65.25" customHeight="1" x14ac:dyDescent="0.45"/>
    <row r="131" s="297" customFormat="1" ht="65.25" customHeight="1" x14ac:dyDescent="0.45"/>
    <row r="132" s="297" customFormat="1" ht="65.25" customHeight="1" x14ac:dyDescent="0.45"/>
    <row r="133" s="297" customFormat="1" ht="65.25" customHeight="1" x14ac:dyDescent="0.45"/>
    <row r="134" s="297" customFormat="1" ht="65.25" customHeight="1" x14ac:dyDescent="0.45"/>
    <row r="135" s="297" customFormat="1" ht="65.25" customHeight="1" x14ac:dyDescent="0.45"/>
    <row r="136" s="297" customFormat="1" ht="65.25" customHeight="1" x14ac:dyDescent="0.45"/>
    <row r="137" s="297" customFormat="1" ht="65.25" customHeight="1" x14ac:dyDescent="0.45"/>
    <row r="138" s="297" customFormat="1" ht="65.25" customHeight="1" x14ac:dyDescent="0.45"/>
    <row r="139" s="297" customFormat="1" ht="65.25" customHeight="1" x14ac:dyDescent="0.45"/>
    <row r="140" s="297" customFormat="1" ht="65.25" customHeight="1" x14ac:dyDescent="0.45"/>
    <row r="141" s="297" customFormat="1" ht="65.25" customHeight="1" x14ac:dyDescent="0.45"/>
    <row r="142" s="297" customFormat="1" ht="65.25" customHeight="1" x14ac:dyDescent="0.45"/>
    <row r="143" s="297" customFormat="1" ht="65.25" customHeight="1" x14ac:dyDescent="0.45"/>
    <row r="144" s="297" customFormat="1" ht="65.25" customHeight="1" x14ac:dyDescent="0.45"/>
    <row r="145" s="297" customFormat="1" ht="65.25" customHeight="1" x14ac:dyDescent="0.45"/>
    <row r="146" s="297" customFormat="1" ht="65.25" customHeight="1" x14ac:dyDescent="0.45"/>
    <row r="147" s="297" customFormat="1" ht="65.25" customHeight="1" x14ac:dyDescent="0.45"/>
    <row r="148" s="297" customFormat="1" ht="65.25" customHeight="1" x14ac:dyDescent="0.45"/>
    <row r="149" s="297" customFormat="1" ht="65.25" customHeight="1" x14ac:dyDescent="0.45"/>
    <row r="150" s="297" customFormat="1" ht="65.25" customHeight="1" x14ac:dyDescent="0.45"/>
    <row r="151" s="297" customFormat="1" ht="65.25" customHeight="1" x14ac:dyDescent="0.45"/>
    <row r="152" s="297" customFormat="1" ht="65.25" customHeight="1" x14ac:dyDescent="0.45"/>
    <row r="153" s="297" customFormat="1" ht="65.25" customHeight="1" x14ac:dyDescent="0.45"/>
    <row r="154" s="297" customFormat="1" ht="65.25" customHeight="1" x14ac:dyDescent="0.45"/>
    <row r="155" s="297" customFormat="1" ht="65.25" customHeight="1" x14ac:dyDescent="0.45"/>
    <row r="156" s="297" customFormat="1" ht="65.25" customHeight="1" x14ac:dyDescent="0.45"/>
    <row r="157" s="297" customFormat="1" ht="65.25" customHeight="1" x14ac:dyDescent="0.45"/>
    <row r="158" s="297" customFormat="1" ht="65.25" customHeight="1" x14ac:dyDescent="0.45"/>
    <row r="159" s="297" customFormat="1" ht="65.25" customHeight="1" x14ac:dyDescent="0.45"/>
    <row r="160" s="297" customFormat="1" ht="65.25" customHeight="1" x14ac:dyDescent="0.45"/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pans="1:24" s="297" customFormat="1" ht="65.25" customHeight="1" x14ac:dyDescent="0.45"/>
    <row r="370" spans="1:24" s="297" customFormat="1" ht="65.25" customHeight="1" x14ac:dyDescent="0.45"/>
    <row r="371" spans="1:24" s="297" customFormat="1" ht="65.25" customHeight="1" x14ac:dyDescent="0.45"/>
    <row r="372" spans="1:24" s="297" customFormat="1" ht="65.25" customHeight="1" x14ac:dyDescent="0.45"/>
    <row r="373" spans="1:24" s="297" customFormat="1" ht="65.25" customHeight="1" x14ac:dyDescent="0.45"/>
    <row r="374" spans="1:24" s="297" customFormat="1" ht="65.25" customHeight="1" x14ac:dyDescent="0.45"/>
    <row r="375" spans="1:24" s="297" customFormat="1" ht="65.25" customHeight="1" x14ac:dyDescent="0.45"/>
    <row r="376" spans="1:24" s="297" customFormat="1" ht="65.25" customHeight="1" x14ac:dyDescent="0.45"/>
    <row r="377" spans="1:24" s="297" customFormat="1" ht="65.25" customHeight="1" x14ac:dyDescent="0.45"/>
    <row r="378" spans="1:24" s="297" customFormat="1" ht="65.25" customHeight="1" x14ac:dyDescent="0.45"/>
    <row r="379" spans="1:24" s="297" customFormat="1" ht="65.25" customHeight="1" x14ac:dyDescent="0.45"/>
    <row r="380" spans="1:24" s="297" customFormat="1" ht="65.25" customHeight="1" x14ac:dyDescent="0.45"/>
    <row r="381" spans="1:24" s="297" customFormat="1" ht="65.25" customHeight="1" x14ac:dyDescent="0.45"/>
    <row r="382" spans="1:24" s="297" customFormat="1" ht="65.25" customHeight="1" x14ac:dyDescent="0.45"/>
    <row r="383" spans="1:24" s="297" customFormat="1" ht="65.25" customHeight="1" x14ac:dyDescent="0.45"/>
    <row r="384" spans="1:24" s="297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97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97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97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97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97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97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97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97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97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97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97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97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97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97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97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97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97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97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97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97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97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97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97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97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97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97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97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97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97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97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97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97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97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97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97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97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97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97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97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97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97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97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97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97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97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97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97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97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97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97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97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97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97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97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97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97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97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97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97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97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97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97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97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97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97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97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97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97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97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97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97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97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97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97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97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97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97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97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97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97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97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97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97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97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97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97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97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97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97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97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97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97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97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</row>
    <row r="478" spans="1:26" s="297" customFormat="1" ht="65.25" customHeight="1" x14ac:dyDescent="0.4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</row>
    <row r="479" spans="1:26" s="297" customFormat="1" ht="65.25" customHeight="1" x14ac:dyDescent="0.4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</sheetData>
  <mergeCells count="334">
    <mergeCell ref="W31:W32"/>
    <mergeCell ref="X31:X32"/>
    <mergeCell ref="M31:M32"/>
    <mergeCell ref="N31:N32"/>
    <mergeCell ref="O31:O32"/>
    <mergeCell ref="P31:P32"/>
    <mergeCell ref="Q31:Q32"/>
    <mergeCell ref="R31:R32"/>
    <mergeCell ref="K31:K32"/>
    <mergeCell ref="L31:L32"/>
    <mergeCell ref="T29:T30"/>
    <mergeCell ref="U29:U30"/>
    <mergeCell ref="V29:V30"/>
    <mergeCell ref="G29:G30"/>
    <mergeCell ref="S31:S32"/>
    <mergeCell ref="T31:T32"/>
    <mergeCell ref="U31:U32"/>
    <mergeCell ref="V31:V32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31:G32"/>
    <mergeCell ref="H31:H32"/>
    <mergeCell ref="I31:I32"/>
    <mergeCell ref="J31:J32"/>
    <mergeCell ref="W27:W28"/>
    <mergeCell ref="X27:X28"/>
    <mergeCell ref="M27:M28"/>
    <mergeCell ref="N27:N28"/>
    <mergeCell ref="O27:O28"/>
    <mergeCell ref="P27:P28"/>
    <mergeCell ref="Q27:Q28"/>
    <mergeCell ref="R27:R28"/>
    <mergeCell ref="W29:W30"/>
    <mergeCell ref="X29:X30"/>
    <mergeCell ref="R29:R30"/>
    <mergeCell ref="S29:S30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R9:R10"/>
    <mergeCell ref="S9:S10"/>
    <mergeCell ref="T9:T10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</mergeCells>
  <pageMargins left="0.25" right="0.25" top="0.89015151515151514" bottom="0.31723484848484851" header="0.3" footer="0.3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 CUADRILLA DE LUMBREROS DEL 01 AL 15 DE ABRIL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A5" sqref="A5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2.10937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7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7.66406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7.66406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7.66406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7.66406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7.66406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7.66406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7.66406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7.66406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7.66406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7.66406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7.66406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7.66406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7.66406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7.66406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7.66406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7.66406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7.66406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7.66406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7.66406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7.66406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7.66406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7.66406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7.66406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7.66406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7.66406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7.66406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7.66406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7.66406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7.66406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7.66406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7.66406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7.66406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7.66406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7.66406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7.66406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7.66406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7.66406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7.66406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7.66406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7.66406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7.66406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7.66406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7.66406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7.66406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7.66406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7.66406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7.66406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7.66406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7.66406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7.66406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7.66406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7.66406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7.66406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7.66406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7.66406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7.66406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7.66406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7.66406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7.66406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7.66406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7.66406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7.66406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7.66406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608" t="s">
        <v>0</v>
      </c>
      <c r="B1" s="610" t="s">
        <v>1</v>
      </c>
      <c r="C1" s="613" t="s">
        <v>2</v>
      </c>
      <c r="D1" s="614"/>
      <c r="E1" s="614"/>
      <c r="F1" s="614"/>
      <c r="G1" s="614"/>
      <c r="H1" s="614"/>
      <c r="I1" s="614"/>
      <c r="J1" s="614"/>
      <c r="K1" s="614"/>
      <c r="L1" s="614"/>
      <c r="M1" s="615"/>
      <c r="N1" s="613" t="s">
        <v>3</v>
      </c>
      <c r="O1" s="614"/>
      <c r="P1" s="614"/>
      <c r="Q1" s="614"/>
      <c r="R1" s="614"/>
      <c r="S1" s="615"/>
      <c r="T1" s="340"/>
      <c r="U1" s="340"/>
      <c r="V1" s="341"/>
      <c r="W1" s="342"/>
      <c r="X1" s="616" t="s">
        <v>4</v>
      </c>
    </row>
    <row r="2" spans="1:24" s="252" customFormat="1" ht="65.25" customHeight="1" x14ac:dyDescent="0.45">
      <c r="A2" s="609"/>
      <c r="B2" s="611"/>
      <c r="C2" s="619" t="s">
        <v>5</v>
      </c>
      <c r="D2" s="619" t="s">
        <v>6</v>
      </c>
      <c r="E2" s="343" t="s">
        <v>7</v>
      </c>
      <c r="F2" s="344" t="s">
        <v>8</v>
      </c>
      <c r="G2" s="621" t="s">
        <v>9</v>
      </c>
      <c r="H2" s="623" t="s">
        <v>10</v>
      </c>
      <c r="I2" s="345" t="s">
        <v>12</v>
      </c>
      <c r="J2" s="346" t="s">
        <v>11</v>
      </c>
      <c r="K2" s="346" t="s">
        <v>13</v>
      </c>
      <c r="L2" s="346" t="s">
        <v>417</v>
      </c>
      <c r="M2" s="610" t="s">
        <v>15</v>
      </c>
      <c r="N2" s="347" t="s">
        <v>16</v>
      </c>
      <c r="O2" s="625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7" t="s">
        <v>15</v>
      </c>
      <c r="U2" s="350" t="s">
        <v>15</v>
      </c>
      <c r="V2" s="351" t="s">
        <v>590</v>
      </c>
      <c r="W2" s="352" t="s">
        <v>24</v>
      </c>
      <c r="X2" s="617"/>
    </row>
    <row r="3" spans="1:24" s="252" customFormat="1" ht="65.25" customHeight="1" thickBot="1" x14ac:dyDescent="0.5">
      <c r="A3" s="353" t="s">
        <v>25</v>
      </c>
      <c r="B3" s="612"/>
      <c r="C3" s="620"/>
      <c r="D3" s="620"/>
      <c r="E3" s="354" t="s">
        <v>26</v>
      </c>
      <c r="F3" s="355" t="s">
        <v>419</v>
      </c>
      <c r="G3" s="622"/>
      <c r="H3" s="624"/>
      <c r="I3" s="356" t="s">
        <v>29</v>
      </c>
      <c r="J3" s="357" t="s">
        <v>28</v>
      </c>
      <c r="K3" s="358" t="s">
        <v>30</v>
      </c>
      <c r="L3" s="357" t="s">
        <v>31</v>
      </c>
      <c r="M3" s="612"/>
      <c r="N3" s="359">
        <v>1</v>
      </c>
      <c r="O3" s="626"/>
      <c r="P3" s="360" t="s">
        <v>12</v>
      </c>
      <c r="Q3" s="361" t="s">
        <v>32</v>
      </c>
      <c r="R3" s="361" t="s">
        <v>33</v>
      </c>
      <c r="S3" s="361" t="s">
        <v>34</v>
      </c>
      <c r="T3" s="628"/>
      <c r="U3" s="362" t="s">
        <v>35</v>
      </c>
      <c r="V3" s="353" t="s">
        <v>591</v>
      </c>
      <c r="W3" s="363" t="s">
        <v>37</v>
      </c>
      <c r="X3" s="618"/>
    </row>
    <row r="4" spans="1:24" s="263" customFormat="1" ht="65.25" customHeight="1" x14ac:dyDescent="0.45">
      <c r="A4" s="375" t="s">
        <v>605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64" t="s">
        <v>606</v>
      </c>
      <c r="B5" s="570"/>
      <c r="C5" s="594"/>
      <c r="D5" s="594"/>
      <c r="E5" s="629">
        <v>334.64</v>
      </c>
      <c r="F5" s="631">
        <v>15</v>
      </c>
      <c r="G5" s="633">
        <f>E5*F5</f>
        <v>5019.5999999999995</v>
      </c>
      <c r="H5" s="635">
        <v>0</v>
      </c>
      <c r="I5" s="635">
        <v>0</v>
      </c>
      <c r="J5" s="635">
        <v>0</v>
      </c>
      <c r="K5" s="638">
        <v>0</v>
      </c>
      <c r="L5" s="638">
        <v>0</v>
      </c>
      <c r="M5" s="635">
        <f>G5+H5+I5+J5+K5+L5</f>
        <v>5019.5999999999995</v>
      </c>
      <c r="N5" s="635">
        <v>527.02</v>
      </c>
      <c r="O5" s="635">
        <f>G5*1.1875%</f>
        <v>59.607749999999996</v>
      </c>
      <c r="P5" s="635">
        <v>0</v>
      </c>
      <c r="Q5" s="635">
        <v>0</v>
      </c>
      <c r="R5" s="635">
        <v>0</v>
      </c>
      <c r="S5" s="635">
        <v>0</v>
      </c>
      <c r="T5" s="635">
        <f>N5+O5+P5+Q5+R5+S5</f>
        <v>586.62774999999999</v>
      </c>
      <c r="U5" s="635">
        <f>M5-T5</f>
        <v>4432.9722499999998</v>
      </c>
      <c r="V5" s="635">
        <v>0</v>
      </c>
      <c r="W5" s="638">
        <f>U5-V5</f>
        <v>4432.9722499999998</v>
      </c>
      <c r="X5" s="570"/>
    </row>
    <row r="6" spans="1:24" ht="65.25" customHeight="1" x14ac:dyDescent="0.5">
      <c r="A6" s="269" t="s">
        <v>607</v>
      </c>
      <c r="B6" s="570"/>
      <c r="C6" s="595"/>
      <c r="D6" s="595"/>
      <c r="E6" s="630"/>
      <c r="F6" s="632"/>
      <c r="G6" s="634"/>
      <c r="H6" s="636"/>
      <c r="I6" s="637"/>
      <c r="J6" s="637"/>
      <c r="K6" s="639"/>
      <c r="L6" s="639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9"/>
      <c r="X6" s="570"/>
    </row>
    <row r="7" spans="1:24" ht="65.25" customHeight="1" x14ac:dyDescent="0.5">
      <c r="A7" s="270" t="s">
        <v>608</v>
      </c>
      <c r="B7" s="570"/>
      <c r="C7" s="594"/>
      <c r="D7" s="594"/>
      <c r="E7" s="596">
        <v>274.87</v>
      </c>
      <c r="F7" s="631">
        <v>15</v>
      </c>
      <c r="G7" s="600">
        <f>E7*F7</f>
        <v>4123.05</v>
      </c>
      <c r="H7" s="590">
        <v>0</v>
      </c>
      <c r="I7" s="590">
        <v>0</v>
      </c>
      <c r="J7" s="590">
        <v>0</v>
      </c>
      <c r="K7" s="635">
        <f>C7*1.1875%</f>
        <v>0</v>
      </c>
      <c r="L7" s="602">
        <v>0</v>
      </c>
      <c r="M7" s="590">
        <f>G7+H7+I7+J7+K7+L7</f>
        <v>4123.05</v>
      </c>
      <c r="N7" s="590">
        <v>527.02</v>
      </c>
      <c r="O7" s="635">
        <f>G7*1.1875%</f>
        <v>48.96121875</v>
      </c>
      <c r="P7" s="590">
        <v>0</v>
      </c>
      <c r="Q7" s="590">
        <v>0</v>
      </c>
      <c r="R7" s="590">
        <v>0</v>
      </c>
      <c r="S7" s="590">
        <v>0</v>
      </c>
      <c r="T7" s="590">
        <f>N7+O7+P7+Q7+R7+S7</f>
        <v>575.98121874999993</v>
      </c>
      <c r="U7" s="590">
        <f>M7-T7</f>
        <v>3547.06878125</v>
      </c>
      <c r="V7" s="590">
        <v>0</v>
      </c>
      <c r="W7" s="602">
        <f>U7-V7</f>
        <v>3547.06878125</v>
      </c>
      <c r="X7" s="570"/>
    </row>
    <row r="8" spans="1:24" ht="65.25" customHeight="1" x14ac:dyDescent="0.5">
      <c r="A8" s="366" t="s">
        <v>609</v>
      </c>
      <c r="B8" s="570"/>
      <c r="C8" s="595"/>
      <c r="D8" s="595"/>
      <c r="E8" s="597"/>
      <c r="F8" s="632"/>
      <c r="G8" s="601"/>
      <c r="H8" s="640"/>
      <c r="I8" s="591"/>
      <c r="J8" s="591"/>
      <c r="K8" s="637"/>
      <c r="L8" s="603"/>
      <c r="M8" s="591"/>
      <c r="N8" s="591"/>
      <c r="O8" s="637"/>
      <c r="P8" s="591"/>
      <c r="Q8" s="591"/>
      <c r="R8" s="591"/>
      <c r="S8" s="591"/>
      <c r="T8" s="591"/>
      <c r="U8" s="591"/>
      <c r="V8" s="591"/>
      <c r="W8" s="603"/>
      <c r="X8" s="570"/>
    </row>
    <row r="9" spans="1:24" ht="65.25" customHeight="1" x14ac:dyDescent="0.5">
      <c r="A9" s="270" t="s">
        <v>596</v>
      </c>
      <c r="B9" s="594"/>
      <c r="C9" s="570"/>
      <c r="D9" s="570"/>
      <c r="E9" s="571">
        <v>334.64</v>
      </c>
      <c r="F9" s="631">
        <v>15</v>
      </c>
      <c r="G9" s="600">
        <f>E9*F9</f>
        <v>5019.5999999999995</v>
      </c>
      <c r="H9" s="574">
        <v>0</v>
      </c>
      <c r="I9" s="574">
        <v>0</v>
      </c>
      <c r="J9" s="574">
        <v>0</v>
      </c>
      <c r="K9" s="590">
        <v>0</v>
      </c>
      <c r="L9" s="590">
        <v>0</v>
      </c>
      <c r="M9" s="590">
        <f>G9+H9+I9+J9+K9+L9</f>
        <v>5019.5999999999995</v>
      </c>
      <c r="N9" s="574">
        <v>527.02</v>
      </c>
      <c r="O9" s="635">
        <f>G9*1.1875%</f>
        <v>59.607749999999996</v>
      </c>
      <c r="P9" s="590">
        <v>0</v>
      </c>
      <c r="Q9" s="590">
        <v>0</v>
      </c>
      <c r="R9" s="590">
        <v>0</v>
      </c>
      <c r="S9" s="590">
        <v>0</v>
      </c>
      <c r="T9" s="590">
        <f>N9+O9+P9+Q9+R9+S9</f>
        <v>586.62774999999999</v>
      </c>
      <c r="U9" s="590">
        <f>M9-T9</f>
        <v>4432.9722499999998</v>
      </c>
      <c r="V9" s="590">
        <v>0</v>
      </c>
      <c r="W9" s="602">
        <f>U9-V9</f>
        <v>4432.9722499999998</v>
      </c>
      <c r="X9" s="594"/>
    </row>
    <row r="10" spans="1:24" ht="65.25" customHeight="1" x14ac:dyDescent="0.5">
      <c r="A10" s="366" t="s">
        <v>610</v>
      </c>
      <c r="B10" s="595"/>
      <c r="C10" s="570"/>
      <c r="D10" s="570"/>
      <c r="E10" s="571"/>
      <c r="F10" s="632"/>
      <c r="G10" s="601"/>
      <c r="H10" s="574"/>
      <c r="I10" s="574"/>
      <c r="J10" s="574"/>
      <c r="K10" s="591"/>
      <c r="L10" s="591"/>
      <c r="M10" s="591"/>
      <c r="N10" s="574"/>
      <c r="O10" s="637"/>
      <c r="P10" s="591"/>
      <c r="Q10" s="591"/>
      <c r="R10" s="591"/>
      <c r="S10" s="591"/>
      <c r="T10" s="591"/>
      <c r="U10" s="591"/>
      <c r="V10" s="591"/>
      <c r="W10" s="603"/>
      <c r="X10" s="595"/>
    </row>
    <row r="11" spans="1:24" ht="65.25" customHeight="1" x14ac:dyDescent="0.5">
      <c r="A11" s="270" t="s">
        <v>596</v>
      </c>
      <c r="B11" s="594"/>
      <c r="C11" s="570"/>
      <c r="D11" s="570"/>
      <c r="E11" s="571">
        <v>205.82</v>
      </c>
      <c r="F11" s="631">
        <v>15</v>
      </c>
      <c r="G11" s="600">
        <f>E11*F11</f>
        <v>3087.2999999999997</v>
      </c>
      <c r="H11" s="574">
        <v>0</v>
      </c>
      <c r="I11" s="574">
        <v>0</v>
      </c>
      <c r="J11" s="574">
        <v>0</v>
      </c>
      <c r="K11" s="590">
        <v>0</v>
      </c>
      <c r="L11" s="590">
        <v>0</v>
      </c>
      <c r="M11" s="590">
        <f>G11+H11+I11+J11+K11+L11</f>
        <v>3087.2999999999997</v>
      </c>
      <c r="N11" s="574">
        <v>106.72</v>
      </c>
      <c r="O11" s="635">
        <f>G11*1.1875%</f>
        <v>36.661687499999999</v>
      </c>
      <c r="P11" s="590">
        <v>0</v>
      </c>
      <c r="Q11" s="590">
        <v>0</v>
      </c>
      <c r="R11" s="590">
        <v>0</v>
      </c>
      <c r="S11" s="590"/>
      <c r="T11" s="590">
        <f>N11+O11+P11+Q11+R11+S11</f>
        <v>143.3816875</v>
      </c>
      <c r="U11" s="590">
        <f>M11-T11</f>
        <v>2943.9183125</v>
      </c>
      <c r="V11" s="590">
        <v>0</v>
      </c>
      <c r="W11" s="602">
        <f>U11-V11</f>
        <v>2943.9183125</v>
      </c>
      <c r="X11" s="594"/>
    </row>
    <row r="12" spans="1:24" ht="65.25" customHeight="1" x14ac:dyDescent="0.5">
      <c r="A12" s="367" t="s">
        <v>611</v>
      </c>
      <c r="B12" s="595"/>
      <c r="C12" s="570"/>
      <c r="D12" s="570"/>
      <c r="E12" s="571"/>
      <c r="F12" s="632"/>
      <c r="G12" s="601"/>
      <c r="H12" s="574"/>
      <c r="I12" s="574"/>
      <c r="J12" s="574"/>
      <c r="K12" s="591"/>
      <c r="L12" s="591"/>
      <c r="M12" s="591"/>
      <c r="N12" s="574"/>
      <c r="O12" s="637"/>
      <c r="P12" s="591"/>
      <c r="Q12" s="591"/>
      <c r="R12" s="591"/>
      <c r="S12" s="591"/>
      <c r="T12" s="591"/>
      <c r="U12" s="591"/>
      <c r="V12" s="591"/>
      <c r="W12" s="603"/>
      <c r="X12" s="641"/>
    </row>
    <row r="13" spans="1:24" ht="65.25" customHeight="1" x14ac:dyDescent="0.5">
      <c r="A13" s="270" t="s">
        <v>596</v>
      </c>
      <c r="B13" s="594"/>
      <c r="C13" s="570"/>
      <c r="D13" s="570"/>
      <c r="E13" s="571">
        <v>274.87</v>
      </c>
      <c r="F13" s="631">
        <v>15</v>
      </c>
      <c r="G13" s="600">
        <f>E13*F13</f>
        <v>4123.05</v>
      </c>
      <c r="H13" s="574">
        <v>0</v>
      </c>
      <c r="I13" s="574">
        <v>0</v>
      </c>
      <c r="J13" s="574">
        <v>0</v>
      </c>
      <c r="K13" s="590">
        <v>0</v>
      </c>
      <c r="L13" s="590">
        <v>0</v>
      </c>
      <c r="M13" s="590">
        <f>G13+H13+I13+J13+K13+L13</f>
        <v>4123.05</v>
      </c>
      <c r="N13" s="574">
        <v>368.78</v>
      </c>
      <c r="O13" s="635">
        <f>G13*1.1875%</f>
        <v>48.96121875</v>
      </c>
      <c r="P13" s="590">
        <v>0</v>
      </c>
      <c r="Q13" s="590">
        <v>0</v>
      </c>
      <c r="R13" s="590">
        <v>0</v>
      </c>
      <c r="S13" s="590">
        <v>0</v>
      </c>
      <c r="T13" s="590">
        <f>N13+O13+P13+Q13+R13+S13</f>
        <v>417.74121874999997</v>
      </c>
      <c r="U13" s="590">
        <f>M13-T13</f>
        <v>3705.3087812500003</v>
      </c>
      <c r="V13" s="590">
        <v>200.08</v>
      </c>
      <c r="W13" s="602">
        <f>U13-V13</f>
        <v>3505.2287812500003</v>
      </c>
      <c r="X13" s="594"/>
    </row>
    <row r="14" spans="1:24" ht="65.25" customHeight="1" x14ac:dyDescent="0.5">
      <c r="A14" s="367" t="s">
        <v>612</v>
      </c>
      <c r="B14" s="595"/>
      <c r="C14" s="570"/>
      <c r="D14" s="570"/>
      <c r="E14" s="571"/>
      <c r="F14" s="632"/>
      <c r="G14" s="601"/>
      <c r="H14" s="574"/>
      <c r="I14" s="574"/>
      <c r="J14" s="574"/>
      <c r="K14" s="591"/>
      <c r="L14" s="591"/>
      <c r="M14" s="591"/>
      <c r="N14" s="574"/>
      <c r="O14" s="637"/>
      <c r="P14" s="591"/>
      <c r="Q14" s="591"/>
      <c r="R14" s="591"/>
      <c r="S14" s="591"/>
      <c r="T14" s="591"/>
      <c r="U14" s="591"/>
      <c r="V14" s="591"/>
      <c r="W14" s="603"/>
      <c r="X14" s="641"/>
    </row>
    <row r="15" spans="1:24" ht="65.25" customHeight="1" x14ac:dyDescent="0.5">
      <c r="A15" s="270" t="s">
        <v>596</v>
      </c>
      <c r="B15" s="594"/>
      <c r="C15" s="570"/>
      <c r="D15" s="570"/>
      <c r="E15" s="571">
        <v>205.82</v>
      </c>
      <c r="F15" s="631">
        <v>15</v>
      </c>
      <c r="G15" s="600">
        <f>E15*F15</f>
        <v>3087.2999999999997</v>
      </c>
      <c r="H15" s="574">
        <v>0</v>
      </c>
      <c r="I15" s="574">
        <v>0</v>
      </c>
      <c r="J15" s="574">
        <v>0</v>
      </c>
      <c r="K15" s="590">
        <v>0</v>
      </c>
      <c r="L15" s="590">
        <v>0</v>
      </c>
      <c r="M15" s="590">
        <f>G15+H15+I15+J15+K15+L15</f>
        <v>3087.2999999999997</v>
      </c>
      <c r="N15" s="574">
        <v>106.72</v>
      </c>
      <c r="O15" s="635">
        <f>G15*1.1875%</f>
        <v>36.661687499999999</v>
      </c>
      <c r="P15" s="590">
        <v>0</v>
      </c>
      <c r="Q15" s="590">
        <v>0</v>
      </c>
      <c r="R15" s="590">
        <v>0</v>
      </c>
      <c r="S15" s="590">
        <v>0</v>
      </c>
      <c r="T15" s="590">
        <f>N15+O15+P15+Q15+R15+S15</f>
        <v>143.3816875</v>
      </c>
      <c r="U15" s="590">
        <f>M15-T15</f>
        <v>2943.9183125</v>
      </c>
      <c r="V15" s="590">
        <v>193.27</v>
      </c>
      <c r="W15" s="602">
        <f>U15-V15</f>
        <v>2750.6483125</v>
      </c>
      <c r="X15" s="594"/>
    </row>
    <row r="16" spans="1:24" ht="65.25" customHeight="1" x14ac:dyDescent="0.5">
      <c r="A16" s="367" t="s">
        <v>613</v>
      </c>
      <c r="B16" s="595"/>
      <c r="C16" s="570"/>
      <c r="D16" s="570"/>
      <c r="E16" s="571"/>
      <c r="F16" s="632"/>
      <c r="G16" s="601"/>
      <c r="H16" s="574"/>
      <c r="I16" s="574"/>
      <c r="J16" s="574"/>
      <c r="K16" s="591"/>
      <c r="L16" s="591"/>
      <c r="M16" s="591"/>
      <c r="N16" s="574"/>
      <c r="O16" s="637"/>
      <c r="P16" s="591"/>
      <c r="Q16" s="591"/>
      <c r="R16" s="591"/>
      <c r="S16" s="591"/>
      <c r="T16" s="591"/>
      <c r="U16" s="591"/>
      <c r="V16" s="591"/>
      <c r="W16" s="603"/>
      <c r="X16" s="641"/>
    </row>
    <row r="17" spans="1:26" ht="65.25" customHeight="1" x14ac:dyDescent="0.5">
      <c r="A17" s="270" t="s">
        <v>596</v>
      </c>
      <c r="B17" s="594"/>
      <c r="C17" s="570"/>
      <c r="D17" s="570"/>
      <c r="E17" s="571">
        <v>205.82</v>
      </c>
      <c r="F17" s="631">
        <v>15</v>
      </c>
      <c r="G17" s="600">
        <f>E17*F17</f>
        <v>3087.2999999999997</v>
      </c>
      <c r="H17" s="574">
        <v>0</v>
      </c>
      <c r="I17" s="574">
        <v>0</v>
      </c>
      <c r="J17" s="574">
        <v>0</v>
      </c>
      <c r="K17" s="590">
        <v>0</v>
      </c>
      <c r="L17" s="590">
        <v>0</v>
      </c>
      <c r="M17" s="590">
        <f>G17+H17+I17+J17+K17+L17</f>
        <v>3087.2999999999997</v>
      </c>
      <c r="N17" s="574">
        <v>106.72</v>
      </c>
      <c r="O17" s="635">
        <f>G17*1.1875%</f>
        <v>36.661687499999999</v>
      </c>
      <c r="P17" s="590">
        <v>0</v>
      </c>
      <c r="Q17" s="590">
        <v>0</v>
      </c>
      <c r="R17" s="590">
        <v>0</v>
      </c>
      <c r="S17" s="590">
        <v>0</v>
      </c>
      <c r="T17" s="590">
        <f>N17+O17+P17+Q17+R17+S17</f>
        <v>143.3816875</v>
      </c>
      <c r="U17" s="590">
        <f>M17-T17</f>
        <v>2943.9183125</v>
      </c>
      <c r="V17" s="590">
        <v>200</v>
      </c>
      <c r="W17" s="602">
        <f>U17-V17</f>
        <v>2743.9183125</v>
      </c>
      <c r="X17" s="594"/>
    </row>
    <row r="18" spans="1:26" ht="65.25" customHeight="1" x14ac:dyDescent="0.5">
      <c r="A18" s="367" t="s">
        <v>614</v>
      </c>
      <c r="B18" s="595"/>
      <c r="C18" s="570"/>
      <c r="D18" s="570"/>
      <c r="E18" s="571"/>
      <c r="F18" s="632"/>
      <c r="G18" s="601"/>
      <c r="H18" s="574"/>
      <c r="I18" s="574"/>
      <c r="J18" s="574"/>
      <c r="K18" s="591"/>
      <c r="L18" s="591"/>
      <c r="M18" s="591"/>
      <c r="N18" s="574"/>
      <c r="O18" s="637"/>
      <c r="P18" s="591"/>
      <c r="Q18" s="591"/>
      <c r="R18" s="591"/>
      <c r="S18" s="591"/>
      <c r="T18" s="591"/>
      <c r="U18" s="591"/>
      <c r="V18" s="591"/>
      <c r="W18" s="603"/>
      <c r="X18" s="641"/>
    </row>
    <row r="19" spans="1:26" ht="65.25" hidden="1" customHeight="1" x14ac:dyDescent="0.5">
      <c r="A19" s="270" t="s">
        <v>596</v>
      </c>
      <c r="B19" s="594"/>
      <c r="C19" s="594"/>
      <c r="D19" s="594"/>
      <c r="E19" s="596"/>
      <c r="F19" s="631"/>
      <c r="G19" s="600">
        <f>E19*F19</f>
        <v>0</v>
      </c>
      <c r="H19" s="590">
        <v>0</v>
      </c>
      <c r="I19" s="642"/>
      <c r="J19" s="642"/>
      <c r="K19" s="642">
        <v>0</v>
      </c>
      <c r="L19" s="642">
        <v>0</v>
      </c>
      <c r="M19" s="590">
        <f>G19+H19+I19+J19+K19+L19</f>
        <v>0</v>
      </c>
      <c r="N19" s="590"/>
      <c r="O19" s="635">
        <f>G19*1.1875%</f>
        <v>0</v>
      </c>
      <c r="P19" s="590"/>
      <c r="Q19" s="590">
        <v>0</v>
      </c>
      <c r="R19" s="590">
        <v>0</v>
      </c>
      <c r="S19" s="590">
        <v>0</v>
      </c>
      <c r="T19" s="590">
        <f>N19+O19+P19+Q19+R19+S19</f>
        <v>0</v>
      </c>
      <c r="U19" s="590">
        <f>M19-T19</f>
        <v>0</v>
      </c>
      <c r="V19" s="590">
        <v>0</v>
      </c>
      <c r="W19" s="602">
        <f>U19-V19</f>
        <v>0</v>
      </c>
      <c r="X19" s="594"/>
    </row>
    <row r="20" spans="1:26" ht="65.25" hidden="1" customHeight="1" x14ac:dyDescent="0.5">
      <c r="A20" s="366"/>
      <c r="B20" s="595"/>
      <c r="C20" s="641"/>
      <c r="D20" s="641"/>
      <c r="E20" s="597"/>
      <c r="F20" s="632"/>
      <c r="G20" s="601"/>
      <c r="H20" s="591"/>
      <c r="I20" s="643"/>
      <c r="J20" s="643"/>
      <c r="K20" s="643"/>
      <c r="L20" s="643"/>
      <c r="M20" s="591"/>
      <c r="N20" s="591"/>
      <c r="O20" s="637"/>
      <c r="P20" s="591"/>
      <c r="Q20" s="591"/>
      <c r="R20" s="591"/>
      <c r="S20" s="591"/>
      <c r="T20" s="591"/>
      <c r="U20" s="591"/>
      <c r="V20" s="591"/>
      <c r="W20" s="603"/>
      <c r="X20" s="595"/>
    </row>
    <row r="21" spans="1:26" ht="65.25" customHeight="1" x14ac:dyDescent="0.5">
      <c r="A21" s="270" t="s">
        <v>76</v>
      </c>
      <c r="B21" s="594"/>
      <c r="C21" s="594"/>
      <c r="D21" s="594"/>
      <c r="E21" s="596">
        <v>199.8</v>
      </c>
      <c r="F21" s="631">
        <v>15</v>
      </c>
      <c r="G21" s="600">
        <f>E21*F21</f>
        <v>2997</v>
      </c>
      <c r="H21" s="590">
        <v>0</v>
      </c>
      <c r="I21" s="642">
        <v>0</v>
      </c>
      <c r="J21" s="642">
        <v>0</v>
      </c>
      <c r="K21" s="642">
        <v>0</v>
      </c>
      <c r="L21" s="642">
        <v>0</v>
      </c>
      <c r="M21" s="590">
        <f>G21+H21+I21+J21+K21+L21</f>
        <v>2997</v>
      </c>
      <c r="N21" s="590">
        <v>76.61</v>
      </c>
      <c r="O21" s="635">
        <f>G21*1.1875%</f>
        <v>35.589374999999997</v>
      </c>
      <c r="P21" s="590">
        <v>0</v>
      </c>
      <c r="Q21" s="590">
        <v>0</v>
      </c>
      <c r="R21" s="590">
        <v>29.97</v>
      </c>
      <c r="S21" s="590">
        <v>0</v>
      </c>
      <c r="T21" s="590">
        <f>N21+O21+P21+Q21+R21+S21</f>
        <v>142.169375</v>
      </c>
      <c r="U21" s="590">
        <f>M21-T21</f>
        <v>2854.8306250000001</v>
      </c>
      <c r="V21" s="590">
        <v>0</v>
      </c>
      <c r="W21" s="602">
        <f>U21-V21</f>
        <v>2854.8306250000001</v>
      </c>
      <c r="X21" s="594" t="s">
        <v>615</v>
      </c>
    </row>
    <row r="22" spans="1:26" ht="65.25" customHeight="1" x14ac:dyDescent="0.5">
      <c r="A22" s="366" t="s">
        <v>616</v>
      </c>
      <c r="B22" s="595"/>
      <c r="C22" s="641"/>
      <c r="D22" s="641"/>
      <c r="E22" s="597"/>
      <c r="F22" s="632"/>
      <c r="G22" s="601"/>
      <c r="H22" s="591"/>
      <c r="I22" s="643"/>
      <c r="J22" s="643"/>
      <c r="K22" s="643"/>
      <c r="L22" s="643"/>
      <c r="M22" s="591"/>
      <c r="N22" s="591"/>
      <c r="O22" s="637"/>
      <c r="P22" s="591"/>
      <c r="Q22" s="591"/>
      <c r="R22" s="591"/>
      <c r="S22" s="591"/>
      <c r="T22" s="591"/>
      <c r="U22" s="591"/>
      <c r="V22" s="591"/>
      <c r="W22" s="603"/>
      <c r="X22" s="595"/>
    </row>
    <row r="23" spans="1:26" ht="65.25" customHeight="1" x14ac:dyDescent="0.5">
      <c r="A23" s="270" t="s">
        <v>596</v>
      </c>
      <c r="B23" s="594"/>
      <c r="C23" s="594"/>
      <c r="D23" s="594"/>
      <c r="E23" s="596">
        <v>205.82</v>
      </c>
      <c r="F23" s="631">
        <v>15</v>
      </c>
      <c r="G23" s="600">
        <f>E23*F23</f>
        <v>3087.2999999999997</v>
      </c>
      <c r="H23" s="590">
        <v>0</v>
      </c>
      <c r="I23" s="642">
        <v>0</v>
      </c>
      <c r="J23" s="642"/>
      <c r="K23" s="642">
        <v>0</v>
      </c>
      <c r="L23" s="642">
        <v>0</v>
      </c>
      <c r="M23" s="590">
        <f>G23+H23+I23+J23+K23+L23</f>
        <v>3087.2999999999997</v>
      </c>
      <c r="N23" s="590">
        <v>106.72</v>
      </c>
      <c r="O23" s="635">
        <f>G23*1.1875%</f>
        <v>36.661687499999999</v>
      </c>
      <c r="P23" s="590">
        <v>0</v>
      </c>
      <c r="Q23" s="590">
        <v>0</v>
      </c>
      <c r="R23" s="590">
        <v>0</v>
      </c>
      <c r="S23" s="590">
        <v>0</v>
      </c>
      <c r="T23" s="590">
        <f>N23+O23+P23+Q23+R23+S23</f>
        <v>143.3816875</v>
      </c>
      <c r="U23" s="590">
        <f>M23-T23</f>
        <v>2943.9183125</v>
      </c>
      <c r="V23" s="590">
        <v>0</v>
      </c>
      <c r="W23" s="602">
        <f>U23-V23</f>
        <v>2943.9183125</v>
      </c>
      <c r="X23" s="594"/>
    </row>
    <row r="24" spans="1:26" ht="65.25" customHeight="1" x14ac:dyDescent="0.5">
      <c r="A24" s="269" t="s">
        <v>617</v>
      </c>
      <c r="B24" s="595"/>
      <c r="C24" s="641"/>
      <c r="D24" s="641"/>
      <c r="E24" s="597"/>
      <c r="F24" s="632"/>
      <c r="G24" s="601"/>
      <c r="H24" s="591"/>
      <c r="I24" s="643"/>
      <c r="J24" s="643"/>
      <c r="K24" s="643"/>
      <c r="L24" s="643"/>
      <c r="M24" s="591"/>
      <c r="N24" s="591"/>
      <c r="O24" s="637"/>
      <c r="P24" s="591"/>
      <c r="Q24" s="591"/>
      <c r="R24" s="591"/>
      <c r="S24" s="591"/>
      <c r="T24" s="591"/>
      <c r="U24" s="591"/>
      <c r="V24" s="591"/>
      <c r="W24" s="603"/>
      <c r="X24" s="595"/>
    </row>
    <row r="25" spans="1:26" ht="65.25" customHeight="1" x14ac:dyDescent="0.5">
      <c r="A25" s="270" t="s">
        <v>596</v>
      </c>
      <c r="B25" s="594"/>
      <c r="C25" s="594"/>
      <c r="D25" s="594"/>
      <c r="E25" s="596">
        <v>205.82</v>
      </c>
      <c r="F25" s="631">
        <v>15</v>
      </c>
      <c r="G25" s="600">
        <f>E25*F25</f>
        <v>3087.2999999999997</v>
      </c>
      <c r="H25" s="590">
        <v>0</v>
      </c>
      <c r="I25" s="642">
        <v>0</v>
      </c>
      <c r="J25" s="642"/>
      <c r="K25" s="642">
        <v>0</v>
      </c>
      <c r="L25" s="642">
        <v>0</v>
      </c>
      <c r="M25" s="590">
        <f>G25+H25+I25+J25+K25+L25</f>
        <v>3087.2999999999997</v>
      </c>
      <c r="N25" s="590">
        <v>106.72</v>
      </c>
      <c r="O25" s="635">
        <f>G25*1.1875%</f>
        <v>36.661687499999999</v>
      </c>
      <c r="P25" s="590">
        <v>0</v>
      </c>
      <c r="Q25" s="590">
        <v>0</v>
      </c>
      <c r="R25" s="590">
        <v>0</v>
      </c>
      <c r="S25" s="590">
        <v>0</v>
      </c>
      <c r="T25" s="590">
        <f>N25+O25+P25+Q25+R25+S25</f>
        <v>143.3816875</v>
      </c>
      <c r="U25" s="590">
        <f>M25-T25</f>
        <v>2943.9183125</v>
      </c>
      <c r="V25" s="590">
        <v>0</v>
      </c>
      <c r="W25" s="602">
        <f>U25-V25</f>
        <v>2943.9183125</v>
      </c>
      <c r="X25" s="594"/>
    </row>
    <row r="26" spans="1:26" ht="65.25" customHeight="1" x14ac:dyDescent="0.5">
      <c r="A26" s="366" t="s">
        <v>618</v>
      </c>
      <c r="B26" s="595"/>
      <c r="C26" s="595"/>
      <c r="D26" s="595"/>
      <c r="E26" s="597"/>
      <c r="F26" s="632"/>
      <c r="G26" s="601"/>
      <c r="H26" s="591"/>
      <c r="I26" s="643"/>
      <c r="J26" s="643"/>
      <c r="K26" s="643"/>
      <c r="L26" s="643"/>
      <c r="M26" s="591"/>
      <c r="N26" s="591"/>
      <c r="O26" s="637"/>
      <c r="P26" s="591"/>
      <c r="Q26" s="591"/>
      <c r="R26" s="591"/>
      <c r="S26" s="591"/>
      <c r="T26" s="591"/>
      <c r="U26" s="591"/>
      <c r="V26" s="591"/>
      <c r="W26" s="603"/>
      <c r="X26" s="595"/>
    </row>
    <row r="27" spans="1:26" ht="65.25" customHeight="1" x14ac:dyDescent="0.5">
      <c r="A27" s="270" t="s">
        <v>596</v>
      </c>
      <c r="B27" s="594"/>
      <c r="C27" s="594"/>
      <c r="D27" s="594"/>
      <c r="E27" s="596">
        <v>205.82</v>
      </c>
      <c r="F27" s="631">
        <v>15</v>
      </c>
      <c r="G27" s="600">
        <f>E27*F27</f>
        <v>3087.2999999999997</v>
      </c>
      <c r="H27" s="590">
        <v>0</v>
      </c>
      <c r="I27" s="642">
        <v>0</v>
      </c>
      <c r="J27" s="642"/>
      <c r="K27" s="642">
        <v>0</v>
      </c>
      <c r="L27" s="642">
        <v>0</v>
      </c>
      <c r="M27" s="590">
        <f>G27+H27+I27+J27+K27+L27</f>
        <v>3087.2999999999997</v>
      </c>
      <c r="N27" s="590">
        <v>106.72</v>
      </c>
      <c r="O27" s="635">
        <f>G27*1.1875%</f>
        <v>36.661687499999999</v>
      </c>
      <c r="P27" s="590">
        <v>0</v>
      </c>
      <c r="Q27" s="590">
        <v>0</v>
      </c>
      <c r="R27" s="590">
        <v>0</v>
      </c>
      <c r="S27" s="590">
        <v>0</v>
      </c>
      <c r="T27" s="590">
        <f>N27+O27+P27+Q27+R27+S27</f>
        <v>143.3816875</v>
      </c>
      <c r="U27" s="590">
        <f>M27-T27</f>
        <v>2943.9183125</v>
      </c>
      <c r="V27" s="590">
        <v>200.01</v>
      </c>
      <c r="W27" s="602">
        <f>U27-V27</f>
        <v>2743.9083124999997</v>
      </c>
      <c r="X27" s="594"/>
    </row>
    <row r="28" spans="1:26" ht="65.25" customHeight="1" x14ac:dyDescent="0.5">
      <c r="A28" s="366" t="s">
        <v>619</v>
      </c>
      <c r="B28" s="595"/>
      <c r="C28" s="595"/>
      <c r="D28" s="595"/>
      <c r="E28" s="597"/>
      <c r="F28" s="632"/>
      <c r="G28" s="601"/>
      <c r="H28" s="591"/>
      <c r="I28" s="643"/>
      <c r="J28" s="643"/>
      <c r="K28" s="643"/>
      <c r="L28" s="643"/>
      <c r="M28" s="591"/>
      <c r="N28" s="591"/>
      <c r="O28" s="637"/>
      <c r="P28" s="591"/>
      <c r="Q28" s="591"/>
      <c r="R28" s="591"/>
      <c r="S28" s="591"/>
      <c r="T28" s="591"/>
      <c r="U28" s="591"/>
      <c r="V28" s="591"/>
      <c r="W28" s="603"/>
      <c r="X28" s="595"/>
    </row>
    <row r="29" spans="1:26" ht="65.25" hidden="1" customHeight="1" x14ac:dyDescent="0.5">
      <c r="A29" s="270"/>
      <c r="B29" s="594"/>
      <c r="C29" s="594"/>
      <c r="D29" s="594"/>
      <c r="E29" s="629">
        <v>0</v>
      </c>
      <c r="F29" s="631">
        <v>0</v>
      </c>
      <c r="G29" s="600">
        <f>E29*F29</f>
        <v>0</v>
      </c>
      <c r="H29" s="590">
        <v>0</v>
      </c>
      <c r="I29" s="642">
        <v>0</v>
      </c>
      <c r="J29" s="642">
        <v>0</v>
      </c>
      <c r="K29" s="642">
        <v>0</v>
      </c>
      <c r="L29" s="642">
        <v>0</v>
      </c>
      <c r="M29" s="574">
        <f>G29+H29+I29+J29+K29+L29</f>
        <v>0</v>
      </c>
      <c r="N29" s="590">
        <v>0</v>
      </c>
      <c r="O29" s="590">
        <v>0</v>
      </c>
      <c r="P29" s="590">
        <v>0</v>
      </c>
      <c r="Q29" s="590">
        <v>0</v>
      </c>
      <c r="R29" s="590">
        <v>0</v>
      </c>
      <c r="S29" s="590">
        <v>0</v>
      </c>
      <c r="T29" s="590">
        <f>N29+O29+P29+Q29+R29+S29</f>
        <v>0</v>
      </c>
      <c r="U29" s="590">
        <f>M29-T29</f>
        <v>0</v>
      </c>
      <c r="V29" s="590">
        <v>0</v>
      </c>
      <c r="W29" s="579">
        <f>U29-V29</f>
        <v>0</v>
      </c>
      <c r="X29" s="594"/>
    </row>
    <row r="30" spans="1:26" ht="65.25" hidden="1" customHeight="1" x14ac:dyDescent="0.45">
      <c r="A30" s="369"/>
      <c r="B30" s="595"/>
      <c r="C30" s="595"/>
      <c r="D30" s="595"/>
      <c r="E30" s="630"/>
      <c r="F30" s="632"/>
      <c r="G30" s="601"/>
      <c r="H30" s="591"/>
      <c r="I30" s="643"/>
      <c r="J30" s="643"/>
      <c r="K30" s="643"/>
      <c r="L30" s="643"/>
      <c r="M30" s="574"/>
      <c r="N30" s="591"/>
      <c r="O30" s="591"/>
      <c r="P30" s="591"/>
      <c r="Q30" s="591"/>
      <c r="R30" s="591"/>
      <c r="S30" s="591"/>
      <c r="T30" s="591"/>
      <c r="U30" s="591"/>
      <c r="V30" s="591"/>
      <c r="W30" s="579"/>
      <c r="X30" s="595"/>
    </row>
    <row r="31" spans="1:26" s="278" customFormat="1" ht="65.25" customHeight="1" x14ac:dyDescent="0.5">
      <c r="A31" s="370" t="s">
        <v>620</v>
      </c>
      <c r="B31" s="371"/>
      <c r="C31" s="371"/>
      <c r="D31" s="371"/>
      <c r="E31" s="372"/>
      <c r="F31" s="373"/>
      <c r="G31" s="374">
        <f t="shared" ref="G31:W31" si="0">SUM(G5:G30)</f>
        <v>39806.100000000006</v>
      </c>
      <c r="H31" s="374">
        <f t="shared" si="0"/>
        <v>0</v>
      </c>
      <c r="I31" s="374">
        <f t="shared" si="0"/>
        <v>0</v>
      </c>
      <c r="J31" s="374">
        <f t="shared" si="0"/>
        <v>0</v>
      </c>
      <c r="K31" s="374">
        <f t="shared" si="0"/>
        <v>0</v>
      </c>
      <c r="L31" s="374">
        <f t="shared" si="0"/>
        <v>0</v>
      </c>
      <c r="M31" s="374">
        <f t="shared" si="0"/>
        <v>39806.100000000006</v>
      </c>
      <c r="N31" s="374">
        <f t="shared" si="0"/>
        <v>2666.7699999999991</v>
      </c>
      <c r="O31" s="374">
        <f t="shared" si="0"/>
        <v>472.69743749999986</v>
      </c>
      <c r="P31" s="374">
        <f t="shared" si="0"/>
        <v>0</v>
      </c>
      <c r="Q31" s="374">
        <f t="shared" si="0"/>
        <v>0</v>
      </c>
      <c r="R31" s="374">
        <f t="shared" si="0"/>
        <v>29.97</v>
      </c>
      <c r="S31" s="374">
        <f t="shared" si="0"/>
        <v>0</v>
      </c>
      <c r="T31" s="374">
        <f t="shared" si="0"/>
        <v>3169.4374375000007</v>
      </c>
      <c r="U31" s="374">
        <f t="shared" si="0"/>
        <v>36636.662562499994</v>
      </c>
      <c r="V31" s="374">
        <f t="shared" si="0"/>
        <v>793.36</v>
      </c>
      <c r="W31" s="374">
        <f t="shared" si="0"/>
        <v>35843.302562500001</v>
      </c>
      <c r="X31" s="371" t="s">
        <v>621</v>
      </c>
    </row>
    <row r="32" spans="1:26" ht="65.25" customHeight="1" x14ac:dyDescent="0.4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 t="s">
        <v>179</v>
      </c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2"/>
      <c r="Z32" s="292"/>
    </row>
    <row r="33" spans="1:26" ht="65.25" customHeight="1" x14ac:dyDescent="0.4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2"/>
      <c r="Z33" s="292"/>
    </row>
    <row r="34" spans="1:26" ht="65.25" customHeight="1" x14ac:dyDescent="0.4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2"/>
      <c r="Z34" s="292"/>
    </row>
    <row r="35" spans="1:26" ht="65.25" customHeight="1" x14ac:dyDescent="0.4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2"/>
      <c r="Z35" s="292"/>
    </row>
    <row r="36" spans="1:26" ht="65.25" customHeight="1" x14ac:dyDescent="0.4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</row>
    <row r="37" spans="1:26" s="297" customFormat="1" ht="65.25" customHeight="1" x14ac:dyDescent="0.45"/>
    <row r="38" spans="1:26" s="297" customFormat="1" ht="65.25" customHeight="1" x14ac:dyDescent="0.45"/>
    <row r="39" spans="1:26" s="297" customFormat="1" ht="65.25" customHeight="1" x14ac:dyDescent="0.45"/>
    <row r="40" spans="1:26" s="297" customFormat="1" ht="65.25" customHeight="1" x14ac:dyDescent="0.45"/>
    <row r="41" spans="1:26" s="297" customFormat="1" ht="65.25" customHeight="1" x14ac:dyDescent="0.45"/>
    <row r="42" spans="1:26" s="297" customFormat="1" ht="65.25" customHeight="1" x14ac:dyDescent="0.45"/>
    <row r="43" spans="1:26" s="297" customFormat="1" ht="65.25" customHeight="1" x14ac:dyDescent="0.45"/>
    <row r="44" spans="1:26" s="297" customFormat="1" ht="65.25" customHeight="1" x14ac:dyDescent="0.45"/>
    <row r="45" spans="1:26" s="297" customFormat="1" ht="65.25" customHeight="1" x14ac:dyDescent="0.45"/>
    <row r="46" spans="1:26" s="297" customFormat="1" ht="65.25" customHeight="1" x14ac:dyDescent="0.45"/>
    <row r="47" spans="1:26" s="297" customFormat="1" ht="65.25" customHeight="1" x14ac:dyDescent="0.45"/>
    <row r="48" spans="1:26" s="297" customFormat="1" ht="65.25" customHeight="1" x14ac:dyDescent="0.45"/>
    <row r="49" s="297" customFormat="1" ht="65.25" customHeight="1" x14ac:dyDescent="0.45"/>
    <row r="50" s="297" customFormat="1" ht="65.25" customHeight="1" x14ac:dyDescent="0.45"/>
    <row r="51" s="297" customFormat="1" ht="65.25" customHeight="1" x14ac:dyDescent="0.45"/>
    <row r="52" s="297" customFormat="1" ht="65.25" customHeight="1" x14ac:dyDescent="0.45"/>
    <row r="53" s="297" customFormat="1" ht="65.25" customHeight="1" x14ac:dyDescent="0.45"/>
    <row r="54" s="297" customFormat="1" ht="65.25" customHeight="1" x14ac:dyDescent="0.45"/>
    <row r="55" s="297" customFormat="1" ht="65.25" customHeight="1" x14ac:dyDescent="0.45"/>
    <row r="56" s="297" customFormat="1" ht="65.25" customHeight="1" x14ac:dyDescent="0.45"/>
    <row r="57" s="297" customFormat="1" ht="65.25" customHeight="1" x14ac:dyDescent="0.45"/>
    <row r="58" s="297" customFormat="1" ht="65.25" customHeight="1" x14ac:dyDescent="0.45"/>
    <row r="59" s="297" customFormat="1" ht="65.25" customHeight="1" x14ac:dyDescent="0.45"/>
    <row r="60" s="297" customFormat="1" ht="65.25" customHeight="1" x14ac:dyDescent="0.45"/>
    <row r="61" s="297" customFormat="1" ht="65.25" customHeight="1" x14ac:dyDescent="0.45"/>
    <row r="62" s="297" customFormat="1" ht="65.25" customHeight="1" x14ac:dyDescent="0.45"/>
    <row r="63" s="297" customFormat="1" ht="65.25" customHeight="1" x14ac:dyDescent="0.45"/>
    <row r="64" s="297" customFormat="1" ht="65.25" customHeight="1" x14ac:dyDescent="0.45"/>
    <row r="65" s="297" customFormat="1" ht="65.25" customHeight="1" x14ac:dyDescent="0.45"/>
    <row r="66" s="297" customFormat="1" ht="65.25" customHeight="1" x14ac:dyDescent="0.45"/>
    <row r="67" s="297" customFormat="1" ht="65.25" customHeight="1" x14ac:dyDescent="0.45"/>
    <row r="68" s="297" customFormat="1" ht="65.25" customHeight="1" x14ac:dyDescent="0.45"/>
    <row r="69" s="297" customFormat="1" ht="65.25" customHeight="1" x14ac:dyDescent="0.45"/>
    <row r="70" s="297" customFormat="1" ht="65.25" customHeight="1" x14ac:dyDescent="0.45"/>
    <row r="71" s="297" customFormat="1" ht="65.25" customHeight="1" x14ac:dyDescent="0.45"/>
    <row r="72" s="297" customFormat="1" ht="65.25" customHeight="1" x14ac:dyDescent="0.45"/>
    <row r="73" s="297" customFormat="1" ht="65.25" customHeight="1" x14ac:dyDescent="0.45"/>
    <row r="74" s="297" customFormat="1" ht="65.25" customHeight="1" x14ac:dyDescent="0.45"/>
    <row r="75" s="297" customFormat="1" ht="65.25" customHeight="1" x14ac:dyDescent="0.45"/>
    <row r="76" s="297" customFormat="1" ht="65.25" customHeight="1" x14ac:dyDescent="0.45"/>
    <row r="77" s="297" customFormat="1" ht="65.25" customHeight="1" x14ac:dyDescent="0.45"/>
    <row r="78" s="297" customFormat="1" ht="65.25" customHeight="1" x14ac:dyDescent="0.45"/>
    <row r="79" s="297" customFormat="1" ht="65.25" customHeight="1" x14ac:dyDescent="0.45"/>
    <row r="80" s="297" customFormat="1" ht="65.25" customHeight="1" x14ac:dyDescent="0.45"/>
    <row r="81" s="297" customFormat="1" ht="65.25" customHeight="1" x14ac:dyDescent="0.45"/>
    <row r="82" s="297" customFormat="1" ht="65.25" customHeight="1" x14ac:dyDescent="0.45"/>
    <row r="83" s="297" customFormat="1" ht="65.25" customHeight="1" x14ac:dyDescent="0.45"/>
    <row r="84" s="297" customFormat="1" ht="65.25" customHeight="1" x14ac:dyDescent="0.45"/>
    <row r="85" s="297" customFormat="1" ht="65.25" customHeight="1" x14ac:dyDescent="0.45"/>
    <row r="86" s="297" customFormat="1" ht="65.25" customHeight="1" x14ac:dyDescent="0.45"/>
    <row r="87" s="297" customFormat="1" ht="65.25" customHeight="1" x14ac:dyDescent="0.45"/>
    <row r="88" s="297" customFormat="1" ht="65.25" customHeight="1" x14ac:dyDescent="0.45"/>
    <row r="89" s="297" customFormat="1" ht="65.25" customHeight="1" x14ac:dyDescent="0.45"/>
    <row r="90" s="297" customFormat="1" ht="65.25" customHeight="1" x14ac:dyDescent="0.45"/>
    <row r="91" s="297" customFormat="1" ht="65.25" customHeight="1" x14ac:dyDescent="0.45"/>
    <row r="92" s="297" customFormat="1" ht="65.25" customHeight="1" x14ac:dyDescent="0.45"/>
    <row r="93" s="297" customFormat="1" ht="65.25" customHeight="1" x14ac:dyDescent="0.45"/>
    <row r="94" s="297" customFormat="1" ht="65.25" customHeight="1" x14ac:dyDescent="0.45"/>
    <row r="95" s="297" customFormat="1" ht="65.25" customHeight="1" x14ac:dyDescent="0.45"/>
    <row r="96" s="297" customFormat="1" ht="65.25" customHeight="1" x14ac:dyDescent="0.45"/>
    <row r="97" s="297" customFormat="1" ht="65.25" customHeight="1" x14ac:dyDescent="0.45"/>
    <row r="98" s="297" customFormat="1" ht="65.25" customHeight="1" x14ac:dyDescent="0.45"/>
    <row r="99" s="297" customFormat="1" ht="65.25" customHeight="1" x14ac:dyDescent="0.45"/>
    <row r="100" s="297" customFormat="1" ht="65.25" customHeight="1" x14ac:dyDescent="0.45"/>
    <row r="101" s="297" customFormat="1" ht="65.25" customHeight="1" x14ac:dyDescent="0.45"/>
    <row r="102" s="297" customFormat="1" ht="65.25" customHeight="1" x14ac:dyDescent="0.45"/>
    <row r="103" s="297" customFormat="1" ht="65.25" customHeight="1" x14ac:dyDescent="0.45"/>
    <row r="104" s="297" customFormat="1" ht="65.25" customHeight="1" x14ac:dyDescent="0.45"/>
    <row r="105" s="297" customFormat="1" ht="65.25" customHeight="1" x14ac:dyDescent="0.45"/>
    <row r="106" s="297" customFormat="1" ht="65.25" customHeight="1" x14ac:dyDescent="0.45"/>
    <row r="107" s="297" customFormat="1" ht="65.25" customHeight="1" x14ac:dyDescent="0.45"/>
    <row r="108" s="297" customFormat="1" ht="65.25" customHeight="1" x14ac:dyDescent="0.45"/>
    <row r="109" s="297" customFormat="1" ht="65.25" customHeight="1" x14ac:dyDescent="0.45"/>
    <row r="110" s="297" customFormat="1" ht="65.25" customHeight="1" x14ac:dyDescent="0.45"/>
    <row r="111" s="297" customFormat="1" ht="65.25" customHeight="1" x14ac:dyDescent="0.45"/>
    <row r="112" s="297" customFormat="1" ht="65.25" customHeight="1" x14ac:dyDescent="0.45"/>
    <row r="113" s="297" customFormat="1" ht="65.25" customHeight="1" x14ac:dyDescent="0.45"/>
    <row r="114" s="297" customFormat="1" ht="65.25" customHeight="1" x14ac:dyDescent="0.45"/>
    <row r="115" s="297" customFormat="1" ht="65.25" customHeight="1" x14ac:dyDescent="0.45"/>
    <row r="116" s="297" customFormat="1" ht="65.25" customHeight="1" x14ac:dyDescent="0.45"/>
    <row r="117" s="297" customFormat="1" ht="65.25" customHeight="1" x14ac:dyDescent="0.45"/>
    <row r="118" s="297" customFormat="1" ht="65.25" customHeight="1" x14ac:dyDescent="0.45"/>
    <row r="119" s="297" customFormat="1" ht="65.25" customHeight="1" x14ac:dyDescent="0.45"/>
    <row r="120" s="297" customFormat="1" ht="65.25" customHeight="1" x14ac:dyDescent="0.45"/>
    <row r="121" s="297" customFormat="1" ht="65.25" customHeight="1" x14ac:dyDescent="0.45"/>
    <row r="122" s="297" customFormat="1" ht="65.25" customHeight="1" x14ac:dyDescent="0.45"/>
    <row r="123" s="297" customFormat="1" ht="65.25" customHeight="1" x14ac:dyDescent="0.45"/>
    <row r="124" s="297" customFormat="1" ht="65.25" customHeight="1" x14ac:dyDescent="0.45"/>
    <row r="125" s="297" customFormat="1" ht="65.25" customHeight="1" x14ac:dyDescent="0.45"/>
    <row r="126" s="297" customFormat="1" ht="65.25" customHeight="1" x14ac:dyDescent="0.45"/>
    <row r="127" s="297" customFormat="1" ht="65.25" customHeight="1" x14ac:dyDescent="0.45"/>
    <row r="128" s="297" customFormat="1" ht="65.25" customHeight="1" x14ac:dyDescent="0.45"/>
    <row r="129" s="297" customFormat="1" ht="65.25" customHeight="1" x14ac:dyDescent="0.45"/>
    <row r="130" s="297" customFormat="1" ht="65.25" customHeight="1" x14ac:dyDescent="0.45"/>
    <row r="131" s="297" customFormat="1" ht="65.25" customHeight="1" x14ac:dyDescent="0.45"/>
    <row r="132" s="297" customFormat="1" ht="65.25" customHeight="1" x14ac:dyDescent="0.45"/>
    <row r="133" s="297" customFormat="1" ht="65.25" customHeight="1" x14ac:dyDescent="0.45"/>
    <row r="134" s="297" customFormat="1" ht="65.25" customHeight="1" x14ac:dyDescent="0.45"/>
    <row r="135" s="297" customFormat="1" ht="65.25" customHeight="1" x14ac:dyDescent="0.45"/>
    <row r="136" s="297" customFormat="1" ht="65.25" customHeight="1" x14ac:dyDescent="0.45"/>
    <row r="137" s="297" customFormat="1" ht="65.25" customHeight="1" x14ac:dyDescent="0.45"/>
    <row r="138" s="297" customFormat="1" ht="65.25" customHeight="1" x14ac:dyDescent="0.45"/>
    <row r="139" s="297" customFormat="1" ht="65.25" customHeight="1" x14ac:dyDescent="0.45"/>
    <row r="140" s="297" customFormat="1" ht="65.25" customHeight="1" x14ac:dyDescent="0.45"/>
    <row r="141" s="297" customFormat="1" ht="65.25" customHeight="1" x14ac:dyDescent="0.45"/>
    <row r="142" s="297" customFormat="1" ht="65.25" customHeight="1" x14ac:dyDescent="0.45"/>
    <row r="143" s="297" customFormat="1" ht="65.25" customHeight="1" x14ac:dyDescent="0.45"/>
    <row r="144" s="297" customFormat="1" ht="65.25" customHeight="1" x14ac:dyDescent="0.45"/>
    <row r="145" s="297" customFormat="1" ht="65.25" customHeight="1" x14ac:dyDescent="0.45"/>
    <row r="146" s="297" customFormat="1" ht="65.25" customHeight="1" x14ac:dyDescent="0.45"/>
    <row r="147" s="297" customFormat="1" ht="65.25" customHeight="1" x14ac:dyDescent="0.45"/>
    <row r="148" s="297" customFormat="1" ht="65.25" customHeight="1" x14ac:dyDescent="0.45"/>
    <row r="149" s="297" customFormat="1" ht="65.25" customHeight="1" x14ac:dyDescent="0.45"/>
    <row r="150" s="297" customFormat="1" ht="65.25" customHeight="1" x14ac:dyDescent="0.45"/>
    <row r="151" s="297" customFormat="1" ht="65.25" customHeight="1" x14ac:dyDescent="0.45"/>
    <row r="152" s="297" customFormat="1" ht="65.25" customHeight="1" x14ac:dyDescent="0.45"/>
    <row r="153" s="297" customFormat="1" ht="65.25" customHeight="1" x14ac:dyDescent="0.45"/>
    <row r="154" s="297" customFormat="1" ht="65.25" customHeight="1" x14ac:dyDescent="0.45"/>
    <row r="155" s="297" customFormat="1" ht="65.25" customHeight="1" x14ac:dyDescent="0.45"/>
    <row r="156" s="297" customFormat="1" ht="65.25" customHeight="1" x14ac:dyDescent="0.45"/>
    <row r="157" s="297" customFormat="1" ht="65.25" customHeight="1" x14ac:dyDescent="0.45"/>
    <row r="158" s="297" customFormat="1" ht="65.25" customHeight="1" x14ac:dyDescent="0.45"/>
    <row r="159" s="297" customFormat="1" ht="65.25" customHeight="1" x14ac:dyDescent="0.45"/>
    <row r="160" s="297" customFormat="1" ht="65.25" customHeight="1" x14ac:dyDescent="0.45"/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pans="1:24" s="297" customFormat="1" ht="65.25" customHeight="1" x14ac:dyDescent="0.45"/>
    <row r="370" spans="1:24" s="297" customFormat="1" ht="65.25" customHeight="1" x14ac:dyDescent="0.45"/>
    <row r="371" spans="1:24" s="297" customFormat="1" ht="65.25" customHeight="1" x14ac:dyDescent="0.45"/>
    <row r="372" spans="1:24" s="297" customFormat="1" ht="65.25" customHeight="1" x14ac:dyDescent="0.45"/>
    <row r="373" spans="1:24" s="297" customFormat="1" ht="65.25" customHeight="1" x14ac:dyDescent="0.45"/>
    <row r="374" spans="1:24" s="297" customFormat="1" ht="65.25" customHeight="1" x14ac:dyDescent="0.45"/>
    <row r="375" spans="1:24" s="297" customFormat="1" ht="65.25" customHeight="1" x14ac:dyDescent="0.45"/>
    <row r="376" spans="1:24" s="297" customFormat="1" ht="65.25" customHeight="1" x14ac:dyDescent="0.45"/>
    <row r="377" spans="1:24" s="297" customFormat="1" ht="65.25" customHeight="1" x14ac:dyDescent="0.45"/>
    <row r="378" spans="1:24" s="297" customFormat="1" ht="65.25" customHeight="1" x14ac:dyDescent="0.45"/>
    <row r="379" spans="1:24" s="297" customFormat="1" ht="65.25" customHeight="1" x14ac:dyDescent="0.45"/>
    <row r="380" spans="1:24" s="297" customFormat="1" ht="65.25" customHeight="1" x14ac:dyDescent="0.45"/>
    <row r="381" spans="1:24" s="297" customFormat="1" ht="65.25" customHeight="1" x14ac:dyDescent="0.45"/>
    <row r="382" spans="1:24" s="297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97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97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97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97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97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97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97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97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97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97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97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97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97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97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97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97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97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97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97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97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97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97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97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97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97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97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97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97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97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97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97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97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97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97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97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97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97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97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97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97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97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97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97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97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97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97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97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97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97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97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97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97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97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97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97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97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97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97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97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97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97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97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97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97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97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97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97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97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97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97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97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97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97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97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97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97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97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97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97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97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97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97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97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97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97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97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97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97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97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97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97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97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97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97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97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W29:W30"/>
    <mergeCell ref="X29:X30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R9:R10"/>
    <mergeCell ref="S9:S10"/>
    <mergeCell ref="T9:T10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ABRIL
 DEL 2017.
&amp;24
</oddHead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topLeftCell="A4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6.33203125" style="265" customWidth="1"/>
    <col min="4" max="4" width="11.88671875" style="265" customWidth="1"/>
    <col min="5" max="5" width="18.6640625" style="265" customWidth="1"/>
    <col min="6" max="6" width="18" style="265" customWidth="1"/>
    <col min="7" max="7" width="32.4414062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9.3320312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7.109375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608" t="s">
        <v>0</v>
      </c>
      <c r="B1" s="610" t="s">
        <v>1</v>
      </c>
      <c r="C1" s="613" t="s">
        <v>2</v>
      </c>
      <c r="D1" s="614"/>
      <c r="E1" s="614"/>
      <c r="F1" s="614"/>
      <c r="G1" s="614"/>
      <c r="H1" s="614"/>
      <c r="I1" s="614"/>
      <c r="J1" s="614"/>
      <c r="K1" s="614"/>
      <c r="L1" s="614"/>
      <c r="M1" s="615"/>
      <c r="N1" s="613" t="s">
        <v>3</v>
      </c>
      <c r="O1" s="614"/>
      <c r="P1" s="614"/>
      <c r="Q1" s="614"/>
      <c r="R1" s="614"/>
      <c r="S1" s="615"/>
      <c r="T1" s="340"/>
      <c r="U1" s="340"/>
      <c r="V1" s="341"/>
      <c r="W1" s="342"/>
      <c r="X1" s="648" t="s">
        <v>4</v>
      </c>
    </row>
    <row r="2" spans="1:24" s="252" customFormat="1" ht="65.25" customHeight="1" x14ac:dyDescent="0.45">
      <c r="A2" s="609"/>
      <c r="B2" s="611"/>
      <c r="C2" s="619" t="s">
        <v>5</v>
      </c>
      <c r="D2" s="619" t="s">
        <v>6</v>
      </c>
      <c r="E2" s="343" t="s">
        <v>7</v>
      </c>
      <c r="F2" s="344" t="s">
        <v>8</v>
      </c>
      <c r="G2" s="621" t="s">
        <v>9</v>
      </c>
      <c r="H2" s="345" t="s">
        <v>12</v>
      </c>
      <c r="I2" s="345" t="s">
        <v>622</v>
      </c>
      <c r="J2" s="346" t="s">
        <v>11</v>
      </c>
      <c r="K2" s="346" t="s">
        <v>13</v>
      </c>
      <c r="L2" s="346" t="s">
        <v>417</v>
      </c>
      <c r="M2" s="610" t="s">
        <v>15</v>
      </c>
      <c r="N2" s="347" t="s">
        <v>389</v>
      </c>
      <c r="O2" s="625" t="s">
        <v>17</v>
      </c>
      <c r="P2" s="348" t="s">
        <v>18</v>
      </c>
      <c r="Q2" s="349" t="s">
        <v>19</v>
      </c>
      <c r="R2" s="349" t="s">
        <v>20</v>
      </c>
      <c r="S2" s="349" t="s">
        <v>418</v>
      </c>
      <c r="T2" s="627" t="s">
        <v>15</v>
      </c>
      <c r="U2" s="350" t="s">
        <v>15</v>
      </c>
      <c r="V2" s="351" t="s">
        <v>590</v>
      </c>
      <c r="W2" s="352" t="s">
        <v>24</v>
      </c>
      <c r="X2" s="648"/>
    </row>
    <row r="3" spans="1:24" s="252" customFormat="1" ht="83.25" customHeight="1" thickBot="1" x14ac:dyDescent="0.5">
      <c r="A3" s="353" t="s">
        <v>25</v>
      </c>
      <c r="B3" s="612"/>
      <c r="C3" s="620"/>
      <c r="D3" s="620"/>
      <c r="E3" s="354" t="s">
        <v>26</v>
      </c>
      <c r="F3" s="355" t="s">
        <v>419</v>
      </c>
      <c r="G3" s="622"/>
      <c r="H3" s="356" t="s">
        <v>29</v>
      </c>
      <c r="I3" s="356" t="s">
        <v>623</v>
      </c>
      <c r="J3" s="357" t="s">
        <v>28</v>
      </c>
      <c r="K3" s="358" t="s">
        <v>30</v>
      </c>
      <c r="L3" s="357" t="s">
        <v>31</v>
      </c>
      <c r="M3" s="612"/>
      <c r="N3" s="359"/>
      <c r="O3" s="626"/>
      <c r="P3" s="360" t="s">
        <v>12</v>
      </c>
      <c r="Q3" s="361" t="s">
        <v>32</v>
      </c>
      <c r="R3" s="361" t="s">
        <v>33</v>
      </c>
      <c r="S3" s="361" t="s">
        <v>34</v>
      </c>
      <c r="T3" s="628"/>
      <c r="U3" s="362" t="s">
        <v>35</v>
      </c>
      <c r="V3" s="353" t="s">
        <v>624</v>
      </c>
      <c r="W3" s="363" t="s">
        <v>37</v>
      </c>
      <c r="X3" s="648"/>
    </row>
    <row r="4" spans="1:24" s="263" customFormat="1" ht="65.25" customHeight="1" x14ac:dyDescent="0.45">
      <c r="A4" s="375" t="s">
        <v>625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1:24" ht="65.25" customHeight="1" x14ac:dyDescent="0.5">
      <c r="A5" s="270" t="s">
        <v>606</v>
      </c>
      <c r="B5" s="594"/>
      <c r="C5" s="644">
        <v>1100</v>
      </c>
      <c r="D5" s="644">
        <v>1000</v>
      </c>
      <c r="E5" s="596">
        <v>525.12</v>
      </c>
      <c r="F5" s="646">
        <v>15</v>
      </c>
      <c r="G5" s="600">
        <f>E5*F5</f>
        <v>7876.8</v>
      </c>
      <c r="H5" s="590">
        <v>0</v>
      </c>
      <c r="I5" s="590">
        <v>0</v>
      </c>
      <c r="J5" s="590">
        <v>0</v>
      </c>
      <c r="K5" s="590">
        <v>0</v>
      </c>
      <c r="L5" s="590">
        <v>0</v>
      </c>
      <c r="M5" s="590">
        <f>G5+H5+I5+J5+K5+L5</f>
        <v>7876.8</v>
      </c>
      <c r="N5" s="602">
        <v>1135.3</v>
      </c>
      <c r="O5" s="590">
        <f>G5*1.1875%</f>
        <v>93.537000000000006</v>
      </c>
      <c r="P5" s="590">
        <v>0</v>
      </c>
      <c r="Q5" s="590">
        <v>0</v>
      </c>
      <c r="R5" s="590">
        <v>0</v>
      </c>
      <c r="S5" s="590">
        <v>0</v>
      </c>
      <c r="T5" s="590">
        <f>N5+O5+P5+Q5+R5+S5</f>
        <v>1228.837</v>
      </c>
      <c r="U5" s="590">
        <f>M5-T5</f>
        <v>6647.9629999999997</v>
      </c>
      <c r="V5" s="590">
        <v>0</v>
      </c>
      <c r="W5" s="602">
        <f>U5-V5</f>
        <v>6647.9629999999997</v>
      </c>
      <c r="X5" s="594"/>
    </row>
    <row r="6" spans="1:24" ht="65.25" customHeight="1" x14ac:dyDescent="0.5">
      <c r="A6" s="269"/>
      <c r="B6" s="595"/>
      <c r="C6" s="645"/>
      <c r="D6" s="645"/>
      <c r="E6" s="597"/>
      <c r="F6" s="647"/>
      <c r="G6" s="601"/>
      <c r="H6" s="591"/>
      <c r="I6" s="591"/>
      <c r="J6" s="591"/>
      <c r="K6" s="591"/>
      <c r="L6" s="591"/>
      <c r="M6" s="591"/>
      <c r="N6" s="603"/>
      <c r="O6" s="591"/>
      <c r="P6" s="591"/>
      <c r="Q6" s="591"/>
      <c r="R6" s="591"/>
      <c r="S6" s="591"/>
      <c r="T6" s="591"/>
      <c r="U6" s="591"/>
      <c r="V6" s="591"/>
      <c r="W6" s="603"/>
      <c r="X6" s="595"/>
    </row>
    <row r="7" spans="1:24" ht="65.25" customHeight="1" x14ac:dyDescent="0.5">
      <c r="A7" s="264" t="s">
        <v>626</v>
      </c>
      <c r="B7" s="594"/>
      <c r="C7" s="644">
        <v>1100</v>
      </c>
      <c r="D7" s="644">
        <v>1000</v>
      </c>
      <c r="E7" s="596">
        <v>445.87</v>
      </c>
      <c r="F7" s="646">
        <v>15</v>
      </c>
      <c r="G7" s="600">
        <f>E7*F7</f>
        <v>6688.05</v>
      </c>
      <c r="H7" s="590">
        <v>0</v>
      </c>
      <c r="I7" s="590">
        <v>0</v>
      </c>
      <c r="J7" s="590">
        <v>0</v>
      </c>
      <c r="K7" s="602">
        <v>0</v>
      </c>
      <c r="L7" s="602">
        <v>0</v>
      </c>
      <c r="M7" s="590">
        <f>G7+H7+I7+J7+K7+L7</f>
        <v>6688.05</v>
      </c>
      <c r="N7" s="590">
        <v>881.38</v>
      </c>
      <c r="O7" s="590">
        <f>G7*1.1875%</f>
        <v>79.420593750000009</v>
      </c>
      <c r="P7" s="590">
        <v>0</v>
      </c>
      <c r="Q7" s="590">
        <v>0</v>
      </c>
      <c r="R7" s="590">
        <v>0</v>
      </c>
      <c r="S7" s="590">
        <v>0</v>
      </c>
      <c r="T7" s="590">
        <f>N7+O7+P7+Q7+R7+S7</f>
        <v>960.80059374999996</v>
      </c>
      <c r="U7" s="590">
        <f>M7-T7</f>
        <v>5727.24940625</v>
      </c>
      <c r="V7" s="590">
        <v>243.55</v>
      </c>
      <c r="W7" s="602">
        <f>U7-V7</f>
        <v>5483.6994062499998</v>
      </c>
      <c r="X7" s="594"/>
    </row>
    <row r="8" spans="1:24" ht="65.25" customHeight="1" x14ac:dyDescent="0.5">
      <c r="A8" s="269"/>
      <c r="B8" s="595"/>
      <c r="C8" s="645"/>
      <c r="D8" s="645"/>
      <c r="E8" s="597"/>
      <c r="F8" s="647"/>
      <c r="G8" s="601"/>
      <c r="H8" s="591"/>
      <c r="I8" s="591"/>
      <c r="J8" s="591"/>
      <c r="K8" s="603"/>
      <c r="L8" s="603"/>
      <c r="M8" s="591"/>
      <c r="N8" s="591"/>
      <c r="O8" s="591"/>
      <c r="P8" s="591"/>
      <c r="Q8" s="591"/>
      <c r="R8" s="591"/>
      <c r="S8" s="591"/>
      <c r="T8" s="591"/>
      <c r="U8" s="591"/>
      <c r="V8" s="591"/>
      <c r="W8" s="603"/>
      <c r="X8" s="595"/>
    </row>
    <row r="9" spans="1:24" ht="65.25" customHeight="1" x14ac:dyDescent="0.5">
      <c r="A9" s="264" t="s">
        <v>626</v>
      </c>
      <c r="B9" s="594"/>
      <c r="C9" s="644">
        <v>1100</v>
      </c>
      <c r="D9" s="644">
        <v>1000</v>
      </c>
      <c r="E9" s="596">
        <v>445.87</v>
      </c>
      <c r="F9" s="646">
        <v>15</v>
      </c>
      <c r="G9" s="600">
        <f>E9*F9</f>
        <v>6688.05</v>
      </c>
      <c r="H9" s="590">
        <v>0</v>
      </c>
      <c r="I9" s="590">
        <v>0</v>
      </c>
      <c r="J9" s="590"/>
      <c r="K9" s="590">
        <v>0</v>
      </c>
      <c r="L9" s="590">
        <v>0</v>
      </c>
      <c r="M9" s="590">
        <f>G9+H9+I9+J9+K9+L9</f>
        <v>6688.05</v>
      </c>
      <c r="N9" s="602">
        <v>881.38</v>
      </c>
      <c r="O9" s="590">
        <f>G9*1.1875%</f>
        <v>79.420593750000009</v>
      </c>
      <c r="P9" s="590">
        <v>0</v>
      </c>
      <c r="Q9" s="590">
        <v>0</v>
      </c>
      <c r="R9" s="590">
        <v>0</v>
      </c>
      <c r="S9" s="590">
        <v>0</v>
      </c>
      <c r="T9" s="590">
        <f>N9+O9+P9+Q9+R9+S9</f>
        <v>960.80059374999996</v>
      </c>
      <c r="U9" s="590">
        <f>M9-T9</f>
        <v>5727.24940625</v>
      </c>
      <c r="V9" s="590"/>
      <c r="W9" s="602">
        <f>U9-V9</f>
        <v>5727.24940625</v>
      </c>
      <c r="X9" s="594"/>
    </row>
    <row r="10" spans="1:24" ht="65.25" customHeight="1" x14ac:dyDescent="0.5">
      <c r="A10" s="269"/>
      <c r="B10" s="595"/>
      <c r="C10" s="645"/>
      <c r="D10" s="645"/>
      <c r="E10" s="597"/>
      <c r="F10" s="647"/>
      <c r="G10" s="601"/>
      <c r="H10" s="591"/>
      <c r="I10" s="591"/>
      <c r="J10" s="591"/>
      <c r="K10" s="591"/>
      <c r="L10" s="591"/>
      <c r="M10" s="591"/>
      <c r="N10" s="603"/>
      <c r="O10" s="591"/>
      <c r="P10" s="591"/>
      <c r="Q10" s="591"/>
      <c r="R10" s="591"/>
      <c r="S10" s="591"/>
      <c r="T10" s="591"/>
      <c r="U10" s="591"/>
      <c r="V10" s="591"/>
      <c r="W10" s="603"/>
      <c r="X10" s="595"/>
    </row>
    <row r="11" spans="1:24" ht="65.25" customHeight="1" x14ac:dyDescent="0.5">
      <c r="A11" s="264" t="s">
        <v>627</v>
      </c>
      <c r="B11" s="594"/>
      <c r="C11" s="644">
        <v>1100</v>
      </c>
      <c r="D11" s="644">
        <v>1000</v>
      </c>
      <c r="E11" s="596"/>
      <c r="F11" s="646"/>
      <c r="G11" s="600">
        <f>E11*F11</f>
        <v>0</v>
      </c>
      <c r="H11" s="590"/>
      <c r="I11" s="590">
        <v>0</v>
      </c>
      <c r="J11" s="590">
        <v>0</v>
      </c>
      <c r="K11" s="602">
        <v>0</v>
      </c>
      <c r="L11" s="602">
        <v>0</v>
      </c>
      <c r="M11" s="590">
        <f>G11+H11+I11+J11+K11+L11</f>
        <v>0</v>
      </c>
      <c r="N11" s="590">
        <v>0</v>
      </c>
      <c r="O11" s="590">
        <f>M11*1.1875%</f>
        <v>0</v>
      </c>
      <c r="P11" s="590">
        <v>0</v>
      </c>
      <c r="Q11" s="590">
        <v>0</v>
      </c>
      <c r="R11" s="590">
        <f>G11*1%</f>
        <v>0</v>
      </c>
      <c r="S11" s="590">
        <v>0</v>
      </c>
      <c r="T11" s="590">
        <f>N11+O11+P11+Q11+R11+S11</f>
        <v>0</v>
      </c>
      <c r="U11" s="590">
        <f>M11-T11</f>
        <v>0</v>
      </c>
      <c r="V11" s="590"/>
      <c r="W11" s="602">
        <f>U11-V11</f>
        <v>0</v>
      </c>
      <c r="X11" s="594"/>
    </row>
    <row r="12" spans="1:24" ht="65.25" customHeight="1" x14ac:dyDescent="0.5">
      <c r="A12" s="269"/>
      <c r="B12" s="595"/>
      <c r="C12" s="645"/>
      <c r="D12" s="645"/>
      <c r="E12" s="597"/>
      <c r="F12" s="647"/>
      <c r="G12" s="601"/>
      <c r="H12" s="591"/>
      <c r="I12" s="591"/>
      <c r="J12" s="591"/>
      <c r="K12" s="603"/>
      <c r="L12" s="603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603"/>
      <c r="X12" s="595"/>
    </row>
    <row r="13" spans="1:24" s="267" customFormat="1" ht="65.25" customHeight="1" x14ac:dyDescent="0.5">
      <c r="A13" s="264" t="s">
        <v>628</v>
      </c>
      <c r="B13" s="649"/>
      <c r="C13" s="651">
        <v>1100</v>
      </c>
      <c r="D13" s="651">
        <v>1000</v>
      </c>
      <c r="E13" s="596">
        <v>445.87</v>
      </c>
      <c r="F13" s="653">
        <v>15</v>
      </c>
      <c r="G13" s="596">
        <f>E13*F13</f>
        <v>6688.05</v>
      </c>
      <c r="H13" s="602">
        <v>0</v>
      </c>
      <c r="I13" s="590">
        <v>0</v>
      </c>
      <c r="J13" s="602"/>
      <c r="K13" s="602">
        <v>0</v>
      </c>
      <c r="L13" s="602">
        <v>0</v>
      </c>
      <c r="M13" s="590">
        <f>G13+H13+I13+J13+K13+L13</f>
        <v>6688.05</v>
      </c>
      <c r="N13" s="602">
        <v>881.38</v>
      </c>
      <c r="O13" s="590">
        <f>G13*1.1875%</f>
        <v>79.420593750000009</v>
      </c>
      <c r="P13" s="602">
        <v>0</v>
      </c>
      <c r="Q13" s="602">
        <v>0</v>
      </c>
      <c r="R13" s="602">
        <v>0</v>
      </c>
      <c r="S13" s="602">
        <v>0</v>
      </c>
      <c r="T13" s="590">
        <f>N13+O13+P13+Q13+R13+S13</f>
        <v>960.80059374999996</v>
      </c>
      <c r="U13" s="602">
        <f>M13-T13</f>
        <v>5727.24940625</v>
      </c>
      <c r="V13" s="602">
        <v>100</v>
      </c>
      <c r="W13" s="602">
        <f>U13-V13</f>
        <v>5627.24940625</v>
      </c>
      <c r="X13" s="649"/>
    </row>
    <row r="14" spans="1:24" s="267" customFormat="1" ht="65.25" customHeight="1" x14ac:dyDescent="0.5">
      <c r="A14" s="269"/>
      <c r="B14" s="650"/>
      <c r="C14" s="652"/>
      <c r="D14" s="652"/>
      <c r="E14" s="597"/>
      <c r="F14" s="654"/>
      <c r="G14" s="597"/>
      <c r="H14" s="603"/>
      <c r="I14" s="591"/>
      <c r="J14" s="603"/>
      <c r="K14" s="603"/>
      <c r="L14" s="603"/>
      <c r="M14" s="591"/>
      <c r="N14" s="603"/>
      <c r="O14" s="591"/>
      <c r="P14" s="603"/>
      <c r="Q14" s="603"/>
      <c r="R14" s="603"/>
      <c r="S14" s="603"/>
      <c r="T14" s="591"/>
      <c r="U14" s="603"/>
      <c r="V14" s="603"/>
      <c r="W14" s="603"/>
      <c r="X14" s="650"/>
    </row>
    <row r="15" spans="1:24" ht="65.25" customHeight="1" x14ac:dyDescent="0.5">
      <c r="A15" s="264" t="s">
        <v>629</v>
      </c>
      <c r="B15" s="594"/>
      <c r="C15" s="644">
        <v>1100</v>
      </c>
      <c r="D15" s="644">
        <v>1000</v>
      </c>
      <c r="E15" s="596">
        <v>263.41000000000003</v>
      </c>
      <c r="F15" s="646">
        <v>15</v>
      </c>
      <c r="G15" s="600">
        <f>E15*F15</f>
        <v>3951.1500000000005</v>
      </c>
      <c r="H15" s="590">
        <v>0</v>
      </c>
      <c r="I15" s="590">
        <v>0</v>
      </c>
      <c r="J15" s="590">
        <v>0</v>
      </c>
      <c r="K15" s="602">
        <v>0</v>
      </c>
      <c r="L15" s="602">
        <v>0</v>
      </c>
      <c r="M15" s="590">
        <f>G15+H15+I15+J15+K15+L15</f>
        <v>3951.1500000000005</v>
      </c>
      <c r="N15" s="590">
        <v>341.27</v>
      </c>
      <c r="O15" s="590">
        <f>G15*1.1875%</f>
        <v>46.919906250000004</v>
      </c>
      <c r="P15" s="590">
        <v>0</v>
      </c>
      <c r="Q15" s="590">
        <v>0</v>
      </c>
      <c r="R15" s="590">
        <v>0</v>
      </c>
      <c r="S15" s="590">
        <v>0</v>
      </c>
      <c r="T15" s="590">
        <f>N15+O15+P15+Q15+R15+S15</f>
        <v>388.18990624999998</v>
      </c>
      <c r="U15" s="590">
        <f>M15-T15</f>
        <v>3562.9600937500004</v>
      </c>
      <c r="V15" s="590"/>
      <c r="W15" s="602">
        <f>U15-V15</f>
        <v>3562.9600937500004</v>
      </c>
      <c r="X15" s="594"/>
    </row>
    <row r="16" spans="1:24" ht="65.25" customHeight="1" x14ac:dyDescent="0.5">
      <c r="A16" s="269"/>
      <c r="B16" s="595"/>
      <c r="C16" s="645"/>
      <c r="D16" s="645"/>
      <c r="E16" s="597"/>
      <c r="F16" s="647"/>
      <c r="G16" s="601"/>
      <c r="H16" s="591"/>
      <c r="I16" s="591"/>
      <c r="J16" s="591"/>
      <c r="K16" s="603"/>
      <c r="L16" s="603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603"/>
      <c r="X16" s="595"/>
    </row>
    <row r="17" spans="1:24" ht="65.25" customHeight="1" x14ac:dyDescent="0.5">
      <c r="A17" s="264" t="s">
        <v>630</v>
      </c>
      <c r="B17" s="594"/>
      <c r="C17" s="644">
        <v>1100</v>
      </c>
      <c r="D17" s="644">
        <v>1000</v>
      </c>
      <c r="E17" s="596">
        <v>0</v>
      </c>
      <c r="F17" s="646">
        <v>15</v>
      </c>
      <c r="G17" s="600">
        <f>E17*F17</f>
        <v>0</v>
      </c>
      <c r="H17" s="590">
        <v>0</v>
      </c>
      <c r="I17" s="590">
        <v>0</v>
      </c>
      <c r="J17" s="590">
        <v>0</v>
      </c>
      <c r="K17" s="602">
        <v>0</v>
      </c>
      <c r="L17" s="602">
        <v>0</v>
      </c>
      <c r="M17" s="590">
        <f>G17+H17+I17+J17+K17+L17</f>
        <v>0</v>
      </c>
      <c r="N17" s="590">
        <v>0</v>
      </c>
      <c r="O17" s="590">
        <f>G17*1.1875%</f>
        <v>0</v>
      </c>
      <c r="P17" s="590">
        <v>0</v>
      </c>
      <c r="Q17" s="590">
        <v>0</v>
      </c>
      <c r="R17" s="590">
        <f>G17*1%</f>
        <v>0</v>
      </c>
      <c r="S17" s="590">
        <v>0</v>
      </c>
      <c r="T17" s="590">
        <f>N17+O17+P17+Q17+R17+S17</f>
        <v>0</v>
      </c>
      <c r="U17" s="590">
        <f>M17-T17</f>
        <v>0</v>
      </c>
      <c r="V17" s="590"/>
      <c r="W17" s="602">
        <f>U17-V17</f>
        <v>0</v>
      </c>
      <c r="X17" s="594"/>
    </row>
    <row r="18" spans="1:24" ht="65.25" customHeight="1" x14ac:dyDescent="0.5">
      <c r="A18" s="269"/>
      <c r="B18" s="595"/>
      <c r="C18" s="645"/>
      <c r="D18" s="645"/>
      <c r="E18" s="597"/>
      <c r="F18" s="647"/>
      <c r="G18" s="601"/>
      <c r="H18" s="591"/>
      <c r="I18" s="591"/>
      <c r="J18" s="591"/>
      <c r="K18" s="603"/>
      <c r="L18" s="603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603"/>
      <c r="X18" s="595"/>
    </row>
    <row r="19" spans="1:24" ht="65.25" customHeight="1" x14ac:dyDescent="0.5">
      <c r="A19" s="264" t="s">
        <v>630</v>
      </c>
      <c r="B19" s="594"/>
      <c r="C19" s="644">
        <v>1100</v>
      </c>
      <c r="D19" s="644">
        <v>1000</v>
      </c>
      <c r="E19" s="596">
        <v>235.31</v>
      </c>
      <c r="F19" s="646">
        <v>15</v>
      </c>
      <c r="G19" s="600">
        <f>E19*F19</f>
        <v>3529.65</v>
      </c>
      <c r="H19" s="590">
        <v>0</v>
      </c>
      <c r="I19" s="590">
        <v>0</v>
      </c>
      <c r="J19" s="590"/>
      <c r="K19" s="602">
        <v>0</v>
      </c>
      <c r="L19" s="602">
        <v>0</v>
      </c>
      <c r="M19" s="590">
        <f>G19+H19+I19+J19+K19+L19</f>
        <v>3529.65</v>
      </c>
      <c r="N19" s="590">
        <v>172.57</v>
      </c>
      <c r="O19" s="590">
        <f>G19*1.1875%</f>
        <v>41.914593750000002</v>
      </c>
      <c r="P19" s="590">
        <v>0</v>
      </c>
      <c r="Q19" s="590">
        <v>0</v>
      </c>
      <c r="R19" s="590"/>
      <c r="S19" s="590">
        <v>0</v>
      </c>
      <c r="T19" s="590">
        <f>N19+O19+P19+Q19+R19+S19</f>
        <v>214.48459374999999</v>
      </c>
      <c r="U19" s="590">
        <f>M19-T19</f>
        <v>3315.1654062500002</v>
      </c>
      <c r="V19" s="590"/>
      <c r="W19" s="602">
        <f>U19-V19</f>
        <v>3315.1654062500002</v>
      </c>
      <c r="X19" s="594"/>
    </row>
    <row r="20" spans="1:24" ht="65.25" customHeight="1" x14ac:dyDescent="0.5">
      <c r="A20" s="269"/>
      <c r="B20" s="595"/>
      <c r="C20" s="645"/>
      <c r="D20" s="645"/>
      <c r="E20" s="597"/>
      <c r="F20" s="647"/>
      <c r="G20" s="601"/>
      <c r="H20" s="591"/>
      <c r="I20" s="591"/>
      <c r="J20" s="591"/>
      <c r="K20" s="603"/>
      <c r="L20" s="603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603"/>
      <c r="X20" s="595"/>
    </row>
    <row r="21" spans="1:24" ht="65.25" hidden="1" customHeight="1" x14ac:dyDescent="0.5">
      <c r="A21" s="264"/>
      <c r="B21" s="318"/>
      <c r="C21" s="644">
        <v>1100</v>
      </c>
      <c r="D21" s="644">
        <v>1000</v>
      </c>
      <c r="E21" s="596"/>
      <c r="F21" s="646"/>
      <c r="G21" s="600">
        <f>E21*F21</f>
        <v>0</v>
      </c>
      <c r="H21" s="590"/>
      <c r="I21" s="590"/>
      <c r="J21" s="590"/>
      <c r="K21" s="602"/>
      <c r="L21" s="602"/>
      <c r="M21" s="590">
        <f>G21+H21+I21+J21+K21+L21</f>
        <v>0</v>
      </c>
      <c r="N21" s="590"/>
      <c r="O21" s="590">
        <f>G21*1.187%</f>
        <v>0</v>
      </c>
      <c r="P21" s="590"/>
      <c r="Q21" s="590"/>
      <c r="R21" s="590"/>
      <c r="S21" s="590"/>
      <c r="T21" s="590">
        <f>N21+O21+P21+Q21+R21+S21</f>
        <v>0</v>
      </c>
      <c r="U21" s="590">
        <f>M21-T21</f>
        <v>0</v>
      </c>
      <c r="V21" s="590"/>
      <c r="W21" s="602">
        <f>U21-V21</f>
        <v>0</v>
      </c>
      <c r="X21" s="594"/>
    </row>
    <row r="22" spans="1:24" ht="65.25" hidden="1" customHeight="1" x14ac:dyDescent="0.5">
      <c r="A22" s="269"/>
      <c r="B22" s="318"/>
      <c r="C22" s="645"/>
      <c r="D22" s="645"/>
      <c r="E22" s="597"/>
      <c r="F22" s="647"/>
      <c r="G22" s="601"/>
      <c r="H22" s="591"/>
      <c r="I22" s="591"/>
      <c r="J22" s="591"/>
      <c r="K22" s="603"/>
      <c r="L22" s="603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603"/>
      <c r="X22" s="595"/>
    </row>
    <row r="23" spans="1:24" ht="65.25" customHeight="1" x14ac:dyDescent="0.5">
      <c r="A23" s="264" t="s">
        <v>628</v>
      </c>
      <c r="B23" s="594"/>
      <c r="C23" s="644">
        <v>1100</v>
      </c>
      <c r="D23" s="644">
        <v>1000</v>
      </c>
      <c r="E23" s="596">
        <v>263.41000000000003</v>
      </c>
      <c r="F23" s="646">
        <v>15</v>
      </c>
      <c r="G23" s="600">
        <f>E23*F23</f>
        <v>3951.1500000000005</v>
      </c>
      <c r="H23" s="590">
        <v>0</v>
      </c>
      <c r="I23" s="590">
        <v>0</v>
      </c>
      <c r="J23" s="590">
        <v>0</v>
      </c>
      <c r="K23" s="602">
        <v>0</v>
      </c>
      <c r="L23" s="602">
        <v>0</v>
      </c>
      <c r="M23" s="590">
        <f>G23+H23+I23+J23+K23+L23</f>
        <v>3951.1500000000005</v>
      </c>
      <c r="N23" s="590">
        <v>341.27</v>
      </c>
      <c r="O23" s="590">
        <f>G23*1.1875%</f>
        <v>46.919906250000004</v>
      </c>
      <c r="P23" s="590">
        <v>0</v>
      </c>
      <c r="Q23" s="590">
        <v>0</v>
      </c>
      <c r="R23" s="590">
        <v>0</v>
      </c>
      <c r="S23" s="590">
        <v>0</v>
      </c>
      <c r="T23" s="590">
        <f>N23+O23+P23+Q23+R23+S23</f>
        <v>388.18990624999998</v>
      </c>
      <c r="U23" s="590">
        <f>M23-T23</f>
        <v>3562.9600937500004</v>
      </c>
      <c r="V23" s="590"/>
      <c r="W23" s="602">
        <f>U23-V23</f>
        <v>3562.9600937500004</v>
      </c>
      <c r="X23" s="594"/>
    </row>
    <row r="24" spans="1:24" ht="65.25" customHeight="1" x14ac:dyDescent="0.5">
      <c r="A24" s="269"/>
      <c r="B24" s="595"/>
      <c r="C24" s="645"/>
      <c r="D24" s="645"/>
      <c r="E24" s="597"/>
      <c r="F24" s="647"/>
      <c r="G24" s="601"/>
      <c r="H24" s="591"/>
      <c r="I24" s="591"/>
      <c r="J24" s="591"/>
      <c r="K24" s="603"/>
      <c r="L24" s="603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603"/>
      <c r="X24" s="595"/>
    </row>
    <row r="25" spans="1:24" ht="65.25" hidden="1" customHeight="1" x14ac:dyDescent="0.5">
      <c r="A25" s="270" t="s">
        <v>628</v>
      </c>
      <c r="B25" s="594"/>
      <c r="C25" s="604">
        <v>1100</v>
      </c>
      <c r="D25" s="604">
        <v>1000</v>
      </c>
      <c r="E25" s="596"/>
      <c r="F25" s="600"/>
      <c r="G25" s="600">
        <f>E25*F25</f>
        <v>0</v>
      </c>
      <c r="H25" s="606">
        <v>0</v>
      </c>
      <c r="I25" s="590">
        <v>0</v>
      </c>
      <c r="J25" s="606"/>
      <c r="K25" s="606">
        <v>0</v>
      </c>
      <c r="L25" s="606">
        <v>0</v>
      </c>
      <c r="M25" s="590">
        <f>G25+H25+I25+J25+K25+L25</f>
        <v>0</v>
      </c>
      <c r="N25" s="590"/>
      <c r="O25" s="590">
        <f>G25*1.187%</f>
        <v>0</v>
      </c>
      <c r="P25" s="590">
        <v>0</v>
      </c>
      <c r="Q25" s="590">
        <v>0</v>
      </c>
      <c r="R25" s="590">
        <v>0</v>
      </c>
      <c r="S25" s="590">
        <v>0</v>
      </c>
      <c r="T25" s="590">
        <f>N25+O25+P25+Q25+R25+S25</f>
        <v>0</v>
      </c>
      <c r="U25" s="590">
        <f>M25-T25</f>
        <v>0</v>
      </c>
      <c r="V25" s="590"/>
      <c r="W25" s="579">
        <f>U25-V25</f>
        <v>0</v>
      </c>
      <c r="X25" s="594"/>
    </row>
    <row r="26" spans="1:24" ht="65.25" hidden="1" customHeight="1" x14ac:dyDescent="0.5">
      <c r="A26" s="269"/>
      <c r="B26" s="595"/>
      <c r="C26" s="605"/>
      <c r="D26" s="605"/>
      <c r="E26" s="597"/>
      <c r="F26" s="601"/>
      <c r="G26" s="601"/>
      <c r="H26" s="607"/>
      <c r="I26" s="591"/>
      <c r="J26" s="607"/>
      <c r="K26" s="607"/>
      <c r="L26" s="607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79"/>
      <c r="X26" s="595"/>
    </row>
    <row r="27" spans="1:24" ht="65.25" hidden="1" customHeight="1" x14ac:dyDescent="0.5">
      <c r="A27" s="270" t="s">
        <v>628</v>
      </c>
      <c r="B27" s="594"/>
      <c r="C27" s="604">
        <v>1100</v>
      </c>
      <c r="D27" s="604">
        <v>1000</v>
      </c>
      <c r="E27" s="596">
        <v>0</v>
      </c>
      <c r="F27" s="600">
        <v>0</v>
      </c>
      <c r="G27" s="600">
        <f>E27*F27</f>
        <v>0</v>
      </c>
      <c r="H27" s="606">
        <v>0</v>
      </c>
      <c r="I27" s="590">
        <v>0</v>
      </c>
      <c r="J27" s="606">
        <v>0</v>
      </c>
      <c r="K27" s="606">
        <v>0</v>
      </c>
      <c r="L27" s="606">
        <v>0</v>
      </c>
      <c r="M27" s="590">
        <f>G27+H27+I27+J27+K27+L27</f>
        <v>0</v>
      </c>
      <c r="N27" s="590">
        <v>0</v>
      </c>
      <c r="O27" s="590">
        <f>G27*1.187%</f>
        <v>0</v>
      </c>
      <c r="P27" s="590">
        <v>0</v>
      </c>
      <c r="Q27" s="590">
        <v>0</v>
      </c>
      <c r="R27" s="590">
        <v>0</v>
      </c>
      <c r="S27" s="590">
        <v>0</v>
      </c>
      <c r="T27" s="590">
        <f>N27+O27+P27+Q27+R27+S27</f>
        <v>0</v>
      </c>
      <c r="U27" s="590">
        <f>M27-T27</f>
        <v>0</v>
      </c>
      <c r="V27" s="590"/>
      <c r="W27" s="579">
        <f>U27-V27</f>
        <v>0</v>
      </c>
      <c r="X27" s="594"/>
    </row>
    <row r="28" spans="1:24" ht="65.25" hidden="1" customHeight="1" x14ac:dyDescent="0.5">
      <c r="A28" s="366"/>
      <c r="B28" s="595"/>
      <c r="C28" s="605"/>
      <c r="D28" s="605"/>
      <c r="E28" s="597"/>
      <c r="F28" s="601"/>
      <c r="G28" s="601"/>
      <c r="H28" s="607"/>
      <c r="I28" s="591"/>
      <c r="J28" s="607"/>
      <c r="K28" s="607"/>
      <c r="L28" s="607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79"/>
      <c r="X28" s="595"/>
    </row>
    <row r="29" spans="1:24" ht="65.25" hidden="1" customHeight="1" x14ac:dyDescent="0.5">
      <c r="A29" s="270" t="s">
        <v>628</v>
      </c>
      <c r="B29" s="594"/>
      <c r="C29" s="604">
        <v>1100</v>
      </c>
      <c r="D29" s="604">
        <v>1000</v>
      </c>
      <c r="E29" s="596"/>
      <c r="F29" s="600"/>
      <c r="G29" s="600">
        <f>E29*F29</f>
        <v>0</v>
      </c>
      <c r="H29" s="606"/>
      <c r="I29" s="590">
        <v>0</v>
      </c>
      <c r="J29" s="606"/>
      <c r="K29" s="606">
        <v>0</v>
      </c>
      <c r="L29" s="606">
        <v>0</v>
      </c>
      <c r="M29" s="590">
        <f>G29+H29+I29+J29+K29+L29</f>
        <v>0</v>
      </c>
      <c r="N29" s="590"/>
      <c r="O29" s="590">
        <f>G29*1.187%</f>
        <v>0</v>
      </c>
      <c r="P29" s="590"/>
      <c r="Q29" s="590">
        <v>0</v>
      </c>
      <c r="R29" s="590">
        <v>0</v>
      </c>
      <c r="S29" s="590">
        <v>0</v>
      </c>
      <c r="T29" s="590">
        <f>N29+O29+P29+Q29+R29+S29</f>
        <v>0</v>
      </c>
      <c r="U29" s="590">
        <f>M29-T29</f>
        <v>0</v>
      </c>
      <c r="V29" s="590"/>
      <c r="W29" s="579">
        <f>U29-V29</f>
        <v>0</v>
      </c>
      <c r="X29" s="594"/>
    </row>
    <row r="30" spans="1:24" ht="65.25" hidden="1" customHeight="1" x14ac:dyDescent="0.5">
      <c r="A30" s="269"/>
      <c r="B30" s="595"/>
      <c r="C30" s="605"/>
      <c r="D30" s="605"/>
      <c r="E30" s="597"/>
      <c r="F30" s="601"/>
      <c r="G30" s="601"/>
      <c r="H30" s="607"/>
      <c r="I30" s="591"/>
      <c r="J30" s="607"/>
      <c r="K30" s="607"/>
      <c r="L30" s="607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79"/>
      <c r="X30" s="595"/>
    </row>
    <row r="31" spans="1:24" ht="65.25" hidden="1" customHeight="1" x14ac:dyDescent="0.5">
      <c r="A31" s="270" t="s">
        <v>628</v>
      </c>
      <c r="B31" s="570"/>
      <c r="C31" s="604">
        <v>1100</v>
      </c>
      <c r="D31" s="604">
        <v>1000</v>
      </c>
      <c r="E31" s="596"/>
      <c r="F31" s="600"/>
      <c r="G31" s="600">
        <f>E31*F31</f>
        <v>0</v>
      </c>
      <c r="H31" s="590">
        <v>0</v>
      </c>
      <c r="I31" s="590">
        <v>0</v>
      </c>
      <c r="J31" s="590"/>
      <c r="K31" s="602">
        <v>0</v>
      </c>
      <c r="L31" s="602">
        <v>0</v>
      </c>
      <c r="M31" s="590">
        <f>G31+H31+I31+J31+K31+L31</f>
        <v>0</v>
      </c>
      <c r="N31" s="590"/>
      <c r="O31" s="590">
        <f>G31*1.187%</f>
        <v>0</v>
      </c>
      <c r="P31" s="590">
        <v>0</v>
      </c>
      <c r="Q31" s="590">
        <v>0</v>
      </c>
      <c r="R31" s="590">
        <v>0</v>
      </c>
      <c r="S31" s="590">
        <v>0</v>
      </c>
      <c r="T31" s="590">
        <f>N31+O31+P31+Q31+R31+S31</f>
        <v>0</v>
      </c>
      <c r="U31" s="590">
        <f>M31-T31</f>
        <v>0</v>
      </c>
      <c r="V31" s="590"/>
      <c r="W31" s="602">
        <f>U31-V31</f>
        <v>0</v>
      </c>
      <c r="X31" s="570"/>
    </row>
    <row r="32" spans="1:24" ht="65.25" hidden="1" customHeight="1" x14ac:dyDescent="0.5">
      <c r="A32" s="366"/>
      <c r="B32" s="570"/>
      <c r="C32" s="605"/>
      <c r="D32" s="605"/>
      <c r="E32" s="597"/>
      <c r="F32" s="601"/>
      <c r="G32" s="601"/>
      <c r="H32" s="591"/>
      <c r="I32" s="591"/>
      <c r="J32" s="591"/>
      <c r="K32" s="603"/>
      <c r="L32" s="603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603"/>
      <c r="X32" s="570"/>
    </row>
    <row r="33" spans="1:24" ht="65.25" customHeight="1" x14ac:dyDescent="0.5">
      <c r="A33" s="264" t="s">
        <v>628</v>
      </c>
      <c r="B33" s="594"/>
      <c r="C33" s="644">
        <v>1100</v>
      </c>
      <c r="D33" s="644">
        <v>1000</v>
      </c>
      <c r="E33" s="596">
        <v>263.41000000000003</v>
      </c>
      <c r="F33" s="646">
        <v>15</v>
      </c>
      <c r="G33" s="600">
        <f>E33*F33</f>
        <v>3951.1500000000005</v>
      </c>
      <c r="H33" s="590">
        <v>0</v>
      </c>
      <c r="I33" s="590">
        <v>0</v>
      </c>
      <c r="J33" s="590">
        <v>0</v>
      </c>
      <c r="K33" s="602">
        <v>0</v>
      </c>
      <c r="L33" s="602">
        <v>0</v>
      </c>
      <c r="M33" s="590">
        <f>G33+H33+I33+J33+K33+L33</f>
        <v>3951.1500000000005</v>
      </c>
      <c r="N33" s="590">
        <v>341.27</v>
      </c>
      <c r="O33" s="590">
        <f>G33*1.1875%</f>
        <v>46.919906250000004</v>
      </c>
      <c r="P33" s="590">
        <v>0</v>
      </c>
      <c r="Q33" s="590">
        <v>0</v>
      </c>
      <c r="R33" s="590">
        <v>0</v>
      </c>
      <c r="S33" s="590">
        <v>0</v>
      </c>
      <c r="T33" s="590">
        <f>N33+O33+P33+Q33+R33+S33</f>
        <v>388.18990624999998</v>
      </c>
      <c r="U33" s="590">
        <f>M33-T33</f>
        <v>3562.9600937500004</v>
      </c>
      <c r="V33" s="590"/>
      <c r="W33" s="602">
        <f>U33-V33</f>
        <v>3562.9600937500004</v>
      </c>
      <c r="X33" s="594"/>
    </row>
    <row r="34" spans="1:24" ht="65.25" customHeight="1" x14ac:dyDescent="0.5">
      <c r="A34" s="269"/>
      <c r="B34" s="595"/>
      <c r="C34" s="645"/>
      <c r="D34" s="645"/>
      <c r="E34" s="597"/>
      <c r="F34" s="647"/>
      <c r="G34" s="601"/>
      <c r="H34" s="591"/>
      <c r="I34" s="591"/>
      <c r="J34" s="591"/>
      <c r="K34" s="603"/>
      <c r="L34" s="603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603"/>
      <c r="X34" s="595"/>
    </row>
    <row r="35" spans="1:24" ht="65.25" customHeight="1" x14ac:dyDescent="0.5">
      <c r="A35" s="264" t="s">
        <v>628</v>
      </c>
      <c r="B35" s="594"/>
      <c r="C35" s="644">
        <v>1100</v>
      </c>
      <c r="D35" s="644">
        <v>1000</v>
      </c>
      <c r="E35" s="596">
        <v>263.41000000000003</v>
      </c>
      <c r="F35" s="646">
        <v>15</v>
      </c>
      <c r="G35" s="600">
        <f>E35*F35</f>
        <v>3951.1500000000005</v>
      </c>
      <c r="H35" s="590">
        <v>0</v>
      </c>
      <c r="I35" s="590">
        <v>0</v>
      </c>
      <c r="J35" s="590">
        <v>0</v>
      </c>
      <c r="K35" s="602">
        <v>0</v>
      </c>
      <c r="L35" s="602">
        <v>0</v>
      </c>
      <c r="M35" s="590">
        <f>G35+H35+I35+J35+K35+L35</f>
        <v>3951.1500000000005</v>
      </c>
      <c r="N35" s="590">
        <v>341.27</v>
      </c>
      <c r="O35" s="590">
        <f>G35*1.1875%</f>
        <v>46.919906250000004</v>
      </c>
      <c r="P35" s="590">
        <v>0</v>
      </c>
      <c r="Q35" s="590">
        <v>0</v>
      </c>
      <c r="R35" s="590">
        <v>0</v>
      </c>
      <c r="S35" s="590">
        <v>0</v>
      </c>
      <c r="T35" s="590">
        <f>N35+O35+P35+Q35+R35+S35</f>
        <v>388.18990624999998</v>
      </c>
      <c r="U35" s="590">
        <f>M35-T35</f>
        <v>3562.9600937500004</v>
      </c>
      <c r="V35" s="590"/>
      <c r="W35" s="602">
        <f>U35-V35</f>
        <v>3562.9600937500004</v>
      </c>
      <c r="X35" s="594"/>
    </row>
    <row r="36" spans="1:24" ht="65.25" customHeight="1" x14ac:dyDescent="0.5">
      <c r="A36" s="269"/>
      <c r="B36" s="595"/>
      <c r="C36" s="645"/>
      <c r="D36" s="645"/>
      <c r="E36" s="597"/>
      <c r="F36" s="647"/>
      <c r="G36" s="601"/>
      <c r="H36" s="591"/>
      <c r="I36" s="591"/>
      <c r="J36" s="591"/>
      <c r="K36" s="603"/>
      <c r="L36" s="603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603"/>
      <c r="X36" s="595"/>
    </row>
    <row r="37" spans="1:24" ht="65.25" customHeight="1" x14ac:dyDescent="0.5">
      <c r="A37" s="264" t="s">
        <v>628</v>
      </c>
      <c r="B37" s="594"/>
      <c r="C37" s="644">
        <v>1100</v>
      </c>
      <c r="D37" s="644">
        <v>1000</v>
      </c>
      <c r="E37" s="596">
        <v>263.41000000000003</v>
      </c>
      <c r="F37" s="646">
        <v>15</v>
      </c>
      <c r="G37" s="600">
        <f>E37*F37</f>
        <v>3951.1500000000005</v>
      </c>
      <c r="H37" s="590">
        <v>0</v>
      </c>
      <c r="I37" s="590">
        <v>0</v>
      </c>
      <c r="J37" s="590">
        <v>0</v>
      </c>
      <c r="K37" s="602">
        <v>0</v>
      </c>
      <c r="L37" s="602">
        <v>0</v>
      </c>
      <c r="M37" s="590">
        <f>G37+H37+I37+J37+K37+L37</f>
        <v>3951.1500000000005</v>
      </c>
      <c r="N37" s="590">
        <v>341.27</v>
      </c>
      <c r="O37" s="590">
        <f>G37*1.1875%</f>
        <v>46.919906250000004</v>
      </c>
      <c r="P37" s="590">
        <v>0</v>
      </c>
      <c r="Q37" s="590">
        <v>0</v>
      </c>
      <c r="R37" s="590">
        <v>0</v>
      </c>
      <c r="S37" s="590">
        <v>0</v>
      </c>
      <c r="T37" s="590">
        <f>N37+O37+P37+Q37+R37+S37</f>
        <v>388.18990624999998</v>
      </c>
      <c r="U37" s="590">
        <f>M37-T37</f>
        <v>3562.9600937500004</v>
      </c>
      <c r="V37" s="590"/>
      <c r="W37" s="602">
        <f>U37-V37</f>
        <v>3562.9600937500004</v>
      </c>
      <c r="X37" s="594"/>
    </row>
    <row r="38" spans="1:24" ht="65.25" customHeight="1" x14ac:dyDescent="0.5">
      <c r="A38" s="269"/>
      <c r="B38" s="595"/>
      <c r="C38" s="645"/>
      <c r="D38" s="645"/>
      <c r="E38" s="597"/>
      <c r="F38" s="647"/>
      <c r="G38" s="601"/>
      <c r="H38" s="591"/>
      <c r="I38" s="591"/>
      <c r="J38" s="591"/>
      <c r="K38" s="603"/>
      <c r="L38" s="603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603"/>
      <c r="X38" s="595"/>
    </row>
    <row r="39" spans="1:24" ht="65.25" customHeight="1" x14ac:dyDescent="0.5">
      <c r="A39" s="264" t="s">
        <v>628</v>
      </c>
      <c r="B39" s="594"/>
      <c r="C39" s="644">
        <v>1100</v>
      </c>
      <c r="D39" s="644">
        <v>1000</v>
      </c>
      <c r="E39" s="596">
        <v>263.41000000000003</v>
      </c>
      <c r="F39" s="646">
        <v>15</v>
      </c>
      <c r="G39" s="600">
        <f>E39*F39</f>
        <v>3951.1500000000005</v>
      </c>
      <c r="H39" s="590">
        <v>0</v>
      </c>
      <c r="I39" s="590">
        <v>0</v>
      </c>
      <c r="J39" s="590">
        <v>0</v>
      </c>
      <c r="K39" s="602">
        <v>0</v>
      </c>
      <c r="L39" s="602">
        <v>0</v>
      </c>
      <c r="M39" s="590">
        <f>G39+H39+I39+J39+K39+L39</f>
        <v>3951.1500000000005</v>
      </c>
      <c r="N39" s="590">
        <v>341.27</v>
      </c>
      <c r="O39" s="590">
        <f>G39*1.1875%</f>
        <v>46.919906250000004</v>
      </c>
      <c r="P39" s="590">
        <v>0</v>
      </c>
      <c r="Q39" s="590">
        <v>0</v>
      </c>
      <c r="R39" s="590">
        <v>0</v>
      </c>
      <c r="S39" s="590">
        <v>0</v>
      </c>
      <c r="T39" s="590">
        <f>N39+O39+P39+Q39+R39+S39</f>
        <v>388.18990624999998</v>
      </c>
      <c r="U39" s="590">
        <f>M39-T39</f>
        <v>3562.9600937500004</v>
      </c>
      <c r="V39" s="590"/>
      <c r="W39" s="602">
        <f>U39-V39</f>
        <v>3562.9600937500004</v>
      </c>
      <c r="X39" s="594"/>
    </row>
    <row r="40" spans="1:24" ht="65.25" customHeight="1" x14ac:dyDescent="0.5">
      <c r="A40" s="269"/>
      <c r="B40" s="595"/>
      <c r="C40" s="645"/>
      <c r="D40" s="645"/>
      <c r="E40" s="597"/>
      <c r="F40" s="647"/>
      <c r="G40" s="601"/>
      <c r="H40" s="591"/>
      <c r="I40" s="591"/>
      <c r="J40" s="591"/>
      <c r="K40" s="603"/>
      <c r="L40" s="603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603"/>
      <c r="X40" s="595"/>
    </row>
    <row r="41" spans="1:24" ht="65.25" customHeight="1" thickBot="1" x14ac:dyDescent="0.55000000000000004">
      <c r="A41" s="376" t="s">
        <v>66</v>
      </c>
      <c r="B41" s="371"/>
      <c r="C41" s="377"/>
      <c r="D41" s="377"/>
      <c r="E41" s="377"/>
      <c r="F41" s="377"/>
      <c r="G41" s="377">
        <f>SUM(G5:G40)</f>
        <v>55177.500000000007</v>
      </c>
      <c r="H41" s="377">
        <f>SUM(H5:H40)</f>
        <v>0</v>
      </c>
      <c r="I41" s="377">
        <f>SUM(I5:I32)</f>
        <v>0</v>
      </c>
      <c r="J41" s="377">
        <f>SUM(J5:J32)</f>
        <v>0</v>
      </c>
      <c r="K41" s="377">
        <f>SUM(K5:K32)</f>
        <v>0</v>
      </c>
      <c r="L41" s="377">
        <f>SUM(L5:L40)</f>
        <v>0</v>
      </c>
      <c r="M41" s="377">
        <f>SUM(M5:M40)</f>
        <v>55177.500000000007</v>
      </c>
      <c r="N41" s="377">
        <f>SUM(N5:N40)</f>
        <v>5999.630000000001</v>
      </c>
      <c r="O41" s="377">
        <f>SUM(O5:O40)</f>
        <v>655.23281250000025</v>
      </c>
      <c r="P41" s="377">
        <f>SUM(P5:P40)</f>
        <v>0</v>
      </c>
      <c r="Q41" s="377">
        <f>SUM(Q5:Q32)</f>
        <v>0</v>
      </c>
      <c r="R41" s="377">
        <f>SUM(R5:R40)</f>
        <v>0</v>
      </c>
      <c r="S41" s="377">
        <f>SUM(S5:S32)</f>
        <v>0</v>
      </c>
      <c r="T41" s="377">
        <f>SUM(T5:T40)</f>
        <v>6654.8628124999987</v>
      </c>
      <c r="U41" s="377">
        <f>SUM(U5:U40)</f>
        <v>48522.637187500004</v>
      </c>
      <c r="V41" s="377">
        <f>SUM(V5:V40)</f>
        <v>343.55</v>
      </c>
      <c r="W41" s="377">
        <f>SUM(W5:W40)</f>
        <v>48179.087187500001</v>
      </c>
      <c r="X41" s="371"/>
    </row>
    <row r="42" spans="1:24" s="252" customFormat="1" ht="65.25" customHeight="1" thickBot="1" x14ac:dyDescent="0.55000000000000004">
      <c r="A42" s="608" t="s">
        <v>0</v>
      </c>
      <c r="B42" s="610" t="s">
        <v>1</v>
      </c>
      <c r="C42" s="655" t="s">
        <v>2</v>
      </c>
      <c r="D42" s="656"/>
      <c r="E42" s="656"/>
      <c r="F42" s="656"/>
      <c r="G42" s="656"/>
      <c r="H42" s="656"/>
      <c r="I42" s="656"/>
      <c r="J42" s="656"/>
      <c r="K42" s="656"/>
      <c r="L42" s="656"/>
      <c r="M42" s="657"/>
      <c r="N42" s="613" t="s">
        <v>3</v>
      </c>
      <c r="O42" s="614"/>
      <c r="P42" s="378"/>
      <c r="Q42" s="378"/>
      <c r="R42" s="378"/>
      <c r="S42" s="342"/>
      <c r="T42" s="340"/>
      <c r="U42" s="340"/>
      <c r="V42" s="340"/>
      <c r="W42" s="342"/>
      <c r="X42" s="648" t="s">
        <v>4</v>
      </c>
    </row>
    <row r="43" spans="1:24" s="252" customFormat="1" ht="65.25" customHeight="1" x14ac:dyDescent="0.45">
      <c r="A43" s="609"/>
      <c r="B43" s="611"/>
      <c r="C43" s="658" t="s">
        <v>5</v>
      </c>
      <c r="D43" s="658" t="s">
        <v>6</v>
      </c>
      <c r="E43" s="379" t="s">
        <v>7</v>
      </c>
      <c r="F43" s="380" t="s">
        <v>8</v>
      </c>
      <c r="G43" s="660" t="s">
        <v>9</v>
      </c>
      <c r="H43" s="381" t="s">
        <v>12</v>
      </c>
      <c r="I43" s="381" t="s">
        <v>622</v>
      </c>
      <c r="J43" s="382" t="s">
        <v>11</v>
      </c>
      <c r="K43" s="382" t="s">
        <v>13</v>
      </c>
      <c r="L43" s="382" t="s">
        <v>417</v>
      </c>
      <c r="M43" s="662" t="s">
        <v>15</v>
      </c>
      <c r="N43" s="347" t="s">
        <v>389</v>
      </c>
      <c r="O43" s="625" t="s">
        <v>17</v>
      </c>
      <c r="P43" s="348" t="s">
        <v>18</v>
      </c>
      <c r="Q43" s="349" t="s">
        <v>19</v>
      </c>
      <c r="R43" s="349" t="s">
        <v>20</v>
      </c>
      <c r="S43" s="349" t="s">
        <v>418</v>
      </c>
      <c r="T43" s="627" t="s">
        <v>15</v>
      </c>
      <c r="U43" s="350" t="s">
        <v>15</v>
      </c>
      <c r="V43" s="351" t="s">
        <v>590</v>
      </c>
      <c r="W43" s="383" t="s">
        <v>24</v>
      </c>
      <c r="X43" s="648"/>
    </row>
    <row r="44" spans="1:24" s="252" customFormat="1" ht="81.75" customHeight="1" thickBot="1" x14ac:dyDescent="0.5">
      <c r="A44" s="353" t="s">
        <v>25</v>
      </c>
      <c r="B44" s="612"/>
      <c r="C44" s="659"/>
      <c r="D44" s="659"/>
      <c r="E44" s="384" t="s">
        <v>26</v>
      </c>
      <c r="F44" s="385" t="s">
        <v>419</v>
      </c>
      <c r="G44" s="661"/>
      <c r="H44" s="386" t="s">
        <v>29</v>
      </c>
      <c r="I44" s="386" t="s">
        <v>623</v>
      </c>
      <c r="J44" s="387" t="s">
        <v>28</v>
      </c>
      <c r="K44" s="388" t="s">
        <v>30</v>
      </c>
      <c r="L44" s="387" t="s">
        <v>31</v>
      </c>
      <c r="M44" s="663"/>
      <c r="N44" s="359"/>
      <c r="O44" s="626"/>
      <c r="P44" s="360" t="s">
        <v>12</v>
      </c>
      <c r="Q44" s="361" t="s">
        <v>32</v>
      </c>
      <c r="R44" s="361" t="s">
        <v>33</v>
      </c>
      <c r="S44" s="361" t="s">
        <v>34</v>
      </c>
      <c r="T44" s="628"/>
      <c r="U44" s="362" t="s">
        <v>35</v>
      </c>
      <c r="V44" s="353" t="s">
        <v>624</v>
      </c>
      <c r="W44" s="389" t="s">
        <v>37</v>
      </c>
      <c r="X44" s="648"/>
    </row>
    <row r="45" spans="1:24" ht="65.25" customHeight="1" x14ac:dyDescent="0.45">
      <c r="A45" s="375" t="s">
        <v>625</v>
      </c>
      <c r="B45" s="390"/>
      <c r="C45" s="390"/>
      <c r="D45" s="390"/>
      <c r="E45" s="391"/>
      <c r="F45" s="391"/>
      <c r="G45" s="391"/>
      <c r="H45" s="392"/>
      <c r="I45" s="392"/>
      <c r="J45" s="392"/>
      <c r="K45" s="392"/>
      <c r="L45" s="392"/>
      <c r="M45" s="392"/>
      <c r="N45" s="393"/>
      <c r="O45" s="393"/>
      <c r="P45" s="393"/>
      <c r="Q45" s="393"/>
      <c r="R45" s="393"/>
      <c r="S45" s="394"/>
      <c r="T45" s="394"/>
      <c r="U45" s="394"/>
      <c r="V45" s="394"/>
      <c r="W45" s="394"/>
      <c r="X45" s="390"/>
    </row>
    <row r="46" spans="1:24" ht="65.25" hidden="1" customHeight="1" x14ac:dyDescent="0.5">
      <c r="A46" s="270" t="s">
        <v>628</v>
      </c>
      <c r="B46" s="570"/>
      <c r="C46" s="587">
        <v>1100</v>
      </c>
      <c r="D46" s="587">
        <v>1000</v>
      </c>
      <c r="E46" s="571"/>
      <c r="F46" s="600"/>
      <c r="G46" s="600">
        <f>E46*F46</f>
        <v>0</v>
      </c>
      <c r="H46" s="574">
        <v>0</v>
      </c>
      <c r="I46" s="590">
        <v>0</v>
      </c>
      <c r="J46" s="574"/>
      <c r="K46" s="602">
        <v>0</v>
      </c>
      <c r="L46" s="602">
        <v>0</v>
      </c>
      <c r="M46" s="574">
        <f>G46+H46+I46+J46+K46+L46</f>
        <v>0</v>
      </c>
      <c r="N46" s="664"/>
      <c r="O46" s="666">
        <f>G46*1.187%</f>
        <v>0</v>
      </c>
      <c r="P46" s="635">
        <v>0</v>
      </c>
      <c r="Q46" s="635">
        <v>0</v>
      </c>
      <c r="R46" s="635">
        <v>0</v>
      </c>
      <c r="S46" s="635">
        <v>0</v>
      </c>
      <c r="T46" s="635">
        <f>N46+O46+P46+Q46+R46+S46</f>
        <v>0</v>
      </c>
      <c r="U46" s="635">
        <f>M46-T46</f>
        <v>0</v>
      </c>
      <c r="V46" s="635">
        <v>0</v>
      </c>
      <c r="W46" s="664">
        <f>U46-V46</f>
        <v>0</v>
      </c>
      <c r="X46" s="570"/>
    </row>
    <row r="47" spans="1:24" ht="65.25" hidden="1" customHeight="1" x14ac:dyDescent="0.5">
      <c r="A47" s="269"/>
      <c r="B47" s="570"/>
      <c r="C47" s="587"/>
      <c r="D47" s="587"/>
      <c r="E47" s="571"/>
      <c r="F47" s="601"/>
      <c r="G47" s="601"/>
      <c r="H47" s="574"/>
      <c r="I47" s="591"/>
      <c r="J47" s="574"/>
      <c r="K47" s="603"/>
      <c r="L47" s="603"/>
      <c r="M47" s="574"/>
      <c r="N47" s="664"/>
      <c r="O47" s="666"/>
      <c r="P47" s="637"/>
      <c r="Q47" s="637"/>
      <c r="R47" s="637"/>
      <c r="S47" s="637"/>
      <c r="T47" s="637"/>
      <c r="U47" s="637"/>
      <c r="V47" s="637"/>
      <c r="W47" s="664"/>
      <c r="X47" s="570"/>
    </row>
    <row r="48" spans="1:24" ht="65.25" customHeight="1" x14ac:dyDescent="0.5">
      <c r="A48" s="270" t="s">
        <v>628</v>
      </c>
      <c r="B48" s="570"/>
      <c r="C48" s="665">
        <v>1100</v>
      </c>
      <c r="D48" s="665">
        <v>1000</v>
      </c>
      <c r="E48" s="571">
        <v>263.41000000000003</v>
      </c>
      <c r="F48" s="646">
        <v>15</v>
      </c>
      <c r="G48" s="600">
        <f>E48*F48</f>
        <v>3951.1500000000005</v>
      </c>
      <c r="H48" s="574">
        <v>0</v>
      </c>
      <c r="I48" s="590">
        <v>0</v>
      </c>
      <c r="J48" s="574"/>
      <c r="K48" s="590">
        <v>0</v>
      </c>
      <c r="L48" s="590">
        <v>0</v>
      </c>
      <c r="M48" s="574">
        <f>G48+H48+I48+J48+K48+L48</f>
        <v>3951.1500000000005</v>
      </c>
      <c r="N48" s="579">
        <v>341.27</v>
      </c>
      <c r="O48" s="590">
        <f>G48*1.1875%</f>
        <v>46.919906250000004</v>
      </c>
      <c r="P48" s="590">
        <v>0</v>
      </c>
      <c r="Q48" s="590">
        <v>0</v>
      </c>
      <c r="R48" s="590">
        <v>0</v>
      </c>
      <c r="S48" s="590">
        <v>0</v>
      </c>
      <c r="T48" s="590">
        <f>N48+O48+P48+Q48+R48+S48</f>
        <v>388.18990624999998</v>
      </c>
      <c r="U48" s="590">
        <f>M48-T48</f>
        <v>3562.9600937500004</v>
      </c>
      <c r="V48" s="590">
        <v>200</v>
      </c>
      <c r="W48" s="579">
        <f>U48-V48</f>
        <v>3362.9600937500004</v>
      </c>
      <c r="X48" s="570"/>
    </row>
    <row r="49" spans="1:24" ht="65.25" customHeight="1" x14ac:dyDescent="0.5">
      <c r="A49" s="269"/>
      <c r="B49" s="570"/>
      <c r="C49" s="665"/>
      <c r="D49" s="665"/>
      <c r="E49" s="571"/>
      <c r="F49" s="647"/>
      <c r="G49" s="601"/>
      <c r="H49" s="574"/>
      <c r="I49" s="591"/>
      <c r="J49" s="574"/>
      <c r="K49" s="591"/>
      <c r="L49" s="591"/>
      <c r="M49" s="574"/>
      <c r="N49" s="579"/>
      <c r="O49" s="591"/>
      <c r="P49" s="591"/>
      <c r="Q49" s="591"/>
      <c r="R49" s="591"/>
      <c r="S49" s="591"/>
      <c r="T49" s="591"/>
      <c r="U49" s="591"/>
      <c r="V49" s="591"/>
      <c r="W49" s="579"/>
      <c r="X49" s="570"/>
    </row>
    <row r="50" spans="1:24" ht="65.25" customHeight="1" x14ac:dyDescent="0.5">
      <c r="A50" s="264" t="s">
        <v>628</v>
      </c>
      <c r="B50" s="649"/>
      <c r="C50" s="665">
        <v>1100</v>
      </c>
      <c r="D50" s="665">
        <v>1000</v>
      </c>
      <c r="E50" s="571">
        <v>263.41000000000003</v>
      </c>
      <c r="F50" s="646">
        <v>15</v>
      </c>
      <c r="G50" s="600">
        <f>E50*F50</f>
        <v>3951.1500000000005</v>
      </c>
      <c r="H50" s="574">
        <v>0</v>
      </c>
      <c r="I50" s="590">
        <v>0</v>
      </c>
      <c r="J50" s="574"/>
      <c r="K50" s="602">
        <v>0</v>
      </c>
      <c r="L50" s="602">
        <v>0</v>
      </c>
      <c r="M50" s="574">
        <f>G50+H50+I50+J50+K50+L50</f>
        <v>3951.1500000000005</v>
      </c>
      <c r="N50" s="574">
        <v>341.27</v>
      </c>
      <c r="O50" s="590">
        <f>G50*1.1875%</f>
        <v>46.919906250000004</v>
      </c>
      <c r="P50" s="590">
        <v>0</v>
      </c>
      <c r="Q50" s="590">
        <v>0</v>
      </c>
      <c r="R50" s="590">
        <v>0</v>
      </c>
      <c r="S50" s="590">
        <v>0</v>
      </c>
      <c r="T50" s="590">
        <f>N50+O50+P50+Q50+R50+S50</f>
        <v>388.18990624999998</v>
      </c>
      <c r="U50" s="590">
        <f>M50-T50</f>
        <v>3562.9600937500004</v>
      </c>
      <c r="V50" s="590">
        <v>0</v>
      </c>
      <c r="W50" s="579">
        <f>U50-V50</f>
        <v>3562.9600937500004</v>
      </c>
      <c r="X50" s="594"/>
    </row>
    <row r="51" spans="1:24" ht="65.25" customHeight="1" x14ac:dyDescent="0.5">
      <c r="A51" s="269"/>
      <c r="B51" s="650"/>
      <c r="C51" s="665"/>
      <c r="D51" s="665"/>
      <c r="E51" s="571"/>
      <c r="F51" s="647"/>
      <c r="G51" s="601"/>
      <c r="H51" s="574"/>
      <c r="I51" s="591"/>
      <c r="J51" s="574"/>
      <c r="K51" s="603"/>
      <c r="L51" s="603"/>
      <c r="M51" s="574"/>
      <c r="N51" s="574"/>
      <c r="O51" s="591"/>
      <c r="P51" s="591"/>
      <c r="Q51" s="591"/>
      <c r="R51" s="591"/>
      <c r="S51" s="591"/>
      <c r="T51" s="591"/>
      <c r="U51" s="591"/>
      <c r="V51" s="591"/>
      <c r="W51" s="579"/>
      <c r="X51" s="595"/>
    </row>
    <row r="52" spans="1:24" ht="65.25" customHeight="1" x14ac:dyDescent="0.5">
      <c r="A52" s="264" t="s">
        <v>631</v>
      </c>
      <c r="B52" s="594"/>
      <c r="C52" s="665">
        <v>1100</v>
      </c>
      <c r="D52" s="665">
        <v>1000</v>
      </c>
      <c r="E52" s="571">
        <v>159.80000000000001</v>
      </c>
      <c r="F52" s="646">
        <v>15</v>
      </c>
      <c r="G52" s="600">
        <f>E52*F52</f>
        <v>2397</v>
      </c>
      <c r="H52" s="574">
        <v>0</v>
      </c>
      <c r="I52" s="590">
        <v>0</v>
      </c>
      <c r="J52" s="574">
        <v>0</v>
      </c>
      <c r="K52" s="602">
        <v>0</v>
      </c>
      <c r="L52" s="602">
        <v>3.59</v>
      </c>
      <c r="M52" s="574">
        <f>G52+H52+I52+J52+K52+L52</f>
        <v>2400.59</v>
      </c>
      <c r="N52" s="574">
        <v>0</v>
      </c>
      <c r="O52" s="574">
        <v>0</v>
      </c>
      <c r="P52" s="590">
        <v>0</v>
      </c>
      <c r="Q52" s="590">
        <v>0</v>
      </c>
      <c r="R52" s="590">
        <v>0</v>
      </c>
      <c r="S52" s="590">
        <v>0</v>
      </c>
      <c r="T52" s="590">
        <f>N52+O52+P52+Q52+R52+S52</f>
        <v>0</v>
      </c>
      <c r="U52" s="590">
        <f>M52-T52</f>
        <v>2400.59</v>
      </c>
      <c r="V52" s="590">
        <v>0</v>
      </c>
      <c r="W52" s="579">
        <f>U52-V52</f>
        <v>2400.59</v>
      </c>
      <c r="X52" s="594"/>
    </row>
    <row r="53" spans="1:24" ht="65.25" customHeight="1" x14ac:dyDescent="0.5">
      <c r="A53" s="395"/>
      <c r="B53" s="641"/>
      <c r="C53" s="665"/>
      <c r="D53" s="665"/>
      <c r="E53" s="571"/>
      <c r="F53" s="647"/>
      <c r="G53" s="601"/>
      <c r="H53" s="574"/>
      <c r="I53" s="591"/>
      <c r="J53" s="574"/>
      <c r="K53" s="603"/>
      <c r="L53" s="603"/>
      <c r="M53" s="574"/>
      <c r="N53" s="574"/>
      <c r="O53" s="574"/>
      <c r="P53" s="591"/>
      <c r="Q53" s="591"/>
      <c r="R53" s="591"/>
      <c r="S53" s="591"/>
      <c r="T53" s="591"/>
      <c r="U53" s="591"/>
      <c r="V53" s="591"/>
      <c r="W53" s="579"/>
      <c r="X53" s="641"/>
    </row>
    <row r="54" spans="1:24" ht="65.25" customHeight="1" x14ac:dyDescent="0.5">
      <c r="A54" s="264" t="s">
        <v>631</v>
      </c>
      <c r="B54" s="570"/>
      <c r="C54" s="665">
        <v>1100</v>
      </c>
      <c r="D54" s="665">
        <v>1000</v>
      </c>
      <c r="E54" s="571">
        <v>169.45</v>
      </c>
      <c r="F54" s="646">
        <v>15</v>
      </c>
      <c r="G54" s="600">
        <f>E54*F54</f>
        <v>2541.75</v>
      </c>
      <c r="H54" s="574">
        <v>0</v>
      </c>
      <c r="I54" s="590">
        <v>0</v>
      </c>
      <c r="J54" s="574">
        <v>0</v>
      </c>
      <c r="K54" s="602">
        <v>0</v>
      </c>
      <c r="L54" s="602">
        <v>0</v>
      </c>
      <c r="M54" s="574">
        <f>G54+H54+I54+J54+K54+L54</f>
        <v>2541.75</v>
      </c>
      <c r="N54" s="574">
        <v>12.16</v>
      </c>
      <c r="O54" s="574">
        <v>0</v>
      </c>
      <c r="P54" s="590">
        <v>0</v>
      </c>
      <c r="Q54" s="590">
        <v>0</v>
      </c>
      <c r="R54" s="590">
        <v>0</v>
      </c>
      <c r="S54" s="590">
        <v>0</v>
      </c>
      <c r="T54" s="590">
        <f>N54+O54+P54+Q54+R54+S54</f>
        <v>12.16</v>
      </c>
      <c r="U54" s="590">
        <f>M54-T54</f>
        <v>2529.59</v>
      </c>
      <c r="V54" s="590">
        <v>0</v>
      </c>
      <c r="W54" s="579">
        <f>U54-V54</f>
        <v>2529.59</v>
      </c>
      <c r="X54" s="570"/>
    </row>
    <row r="55" spans="1:24" ht="65.25" customHeight="1" x14ac:dyDescent="0.5">
      <c r="A55" s="290"/>
      <c r="B55" s="570"/>
      <c r="C55" s="665"/>
      <c r="D55" s="665"/>
      <c r="E55" s="571"/>
      <c r="F55" s="647"/>
      <c r="G55" s="601"/>
      <c r="H55" s="574"/>
      <c r="I55" s="591"/>
      <c r="J55" s="574"/>
      <c r="K55" s="603"/>
      <c r="L55" s="603"/>
      <c r="M55" s="574"/>
      <c r="N55" s="574"/>
      <c r="O55" s="574"/>
      <c r="P55" s="591"/>
      <c r="Q55" s="591"/>
      <c r="R55" s="591"/>
      <c r="S55" s="591"/>
      <c r="T55" s="591"/>
      <c r="U55" s="591"/>
      <c r="V55" s="591"/>
      <c r="W55" s="579"/>
      <c r="X55" s="570"/>
    </row>
    <row r="56" spans="1:24" ht="65.25" customHeight="1" x14ac:dyDescent="0.5">
      <c r="A56" s="264" t="s">
        <v>628</v>
      </c>
      <c r="B56" s="570"/>
      <c r="C56" s="665">
        <v>1100</v>
      </c>
      <c r="D56" s="665">
        <v>1000</v>
      </c>
      <c r="E56" s="571">
        <v>263.41000000000003</v>
      </c>
      <c r="F56" s="646">
        <v>15</v>
      </c>
      <c r="G56" s="600">
        <f>E56*F56</f>
        <v>3951.1500000000005</v>
      </c>
      <c r="H56" s="574">
        <v>0</v>
      </c>
      <c r="I56" s="590">
        <v>0</v>
      </c>
      <c r="J56" s="574">
        <v>0</v>
      </c>
      <c r="K56" s="590">
        <v>0</v>
      </c>
      <c r="L56" s="590">
        <v>0</v>
      </c>
      <c r="M56" s="574">
        <f>G56+H56+I56+J56+K56+L56</f>
        <v>3951.1500000000005</v>
      </c>
      <c r="N56" s="574">
        <v>341.27</v>
      </c>
      <c r="O56" s="590">
        <f>G56*1.1875%</f>
        <v>46.919906250000004</v>
      </c>
      <c r="P56" s="590">
        <v>0</v>
      </c>
      <c r="Q56" s="590">
        <v>0</v>
      </c>
      <c r="R56" s="590">
        <v>0</v>
      </c>
      <c r="S56" s="590">
        <v>0</v>
      </c>
      <c r="T56" s="590">
        <f>N56+O56+P56+Q56+R56+S56</f>
        <v>388.18990624999998</v>
      </c>
      <c r="U56" s="590">
        <f>M56-T56</f>
        <v>3562.9600937500004</v>
      </c>
      <c r="V56" s="590">
        <v>0</v>
      </c>
      <c r="W56" s="579">
        <f>U56-V56</f>
        <v>3562.9600937500004</v>
      </c>
      <c r="X56" s="570"/>
    </row>
    <row r="57" spans="1:24" ht="65.25" customHeight="1" x14ac:dyDescent="0.5">
      <c r="A57" s="269"/>
      <c r="B57" s="570"/>
      <c r="C57" s="665"/>
      <c r="D57" s="665"/>
      <c r="E57" s="571"/>
      <c r="F57" s="647"/>
      <c r="G57" s="601"/>
      <c r="H57" s="574"/>
      <c r="I57" s="591"/>
      <c r="J57" s="574"/>
      <c r="K57" s="591"/>
      <c r="L57" s="591"/>
      <c r="M57" s="574"/>
      <c r="N57" s="574"/>
      <c r="O57" s="591"/>
      <c r="P57" s="591"/>
      <c r="Q57" s="591"/>
      <c r="R57" s="591"/>
      <c r="S57" s="591"/>
      <c r="T57" s="591"/>
      <c r="U57" s="591"/>
      <c r="V57" s="591"/>
      <c r="W57" s="579"/>
      <c r="X57" s="570"/>
    </row>
    <row r="58" spans="1:24" ht="65.25" customHeight="1" x14ac:dyDescent="0.5">
      <c r="A58" s="264" t="s">
        <v>628</v>
      </c>
      <c r="B58" s="594"/>
      <c r="C58" s="665">
        <v>1100</v>
      </c>
      <c r="D58" s="665">
        <v>1000</v>
      </c>
      <c r="E58" s="571">
        <v>263.41000000000003</v>
      </c>
      <c r="F58" s="646">
        <v>15</v>
      </c>
      <c r="G58" s="600">
        <f>E58*F58</f>
        <v>3951.1500000000005</v>
      </c>
      <c r="H58" s="574">
        <v>0</v>
      </c>
      <c r="I58" s="590">
        <v>0</v>
      </c>
      <c r="J58" s="574">
        <v>0</v>
      </c>
      <c r="K58" s="590">
        <v>0</v>
      </c>
      <c r="L58" s="590">
        <v>0</v>
      </c>
      <c r="M58" s="574">
        <f>G58+H58+I58+J58+K58+L58</f>
        <v>3951.1500000000005</v>
      </c>
      <c r="N58" s="574">
        <v>341.27</v>
      </c>
      <c r="O58" s="590">
        <f>G58*1.1875%</f>
        <v>46.919906250000004</v>
      </c>
      <c r="P58" s="590">
        <v>0</v>
      </c>
      <c r="Q58" s="590">
        <v>0</v>
      </c>
      <c r="R58" s="590">
        <v>0</v>
      </c>
      <c r="S58" s="590">
        <v>0</v>
      </c>
      <c r="T58" s="590">
        <f>N58+O58+P58+Q58+R58+S58</f>
        <v>388.18990624999998</v>
      </c>
      <c r="U58" s="590">
        <f>M58-T58</f>
        <v>3562.9600937500004</v>
      </c>
      <c r="V58" s="590">
        <v>204.46</v>
      </c>
      <c r="W58" s="579">
        <f>U58-V58</f>
        <v>3358.5000937500004</v>
      </c>
      <c r="X58" s="594"/>
    </row>
    <row r="59" spans="1:24" ht="65.25" customHeight="1" x14ac:dyDescent="0.5">
      <c r="A59" s="269"/>
      <c r="B59" s="595"/>
      <c r="C59" s="665"/>
      <c r="D59" s="665"/>
      <c r="E59" s="571"/>
      <c r="F59" s="647"/>
      <c r="G59" s="601"/>
      <c r="H59" s="574"/>
      <c r="I59" s="591"/>
      <c r="J59" s="574"/>
      <c r="K59" s="591"/>
      <c r="L59" s="591"/>
      <c r="M59" s="574"/>
      <c r="N59" s="574"/>
      <c r="O59" s="591"/>
      <c r="P59" s="591"/>
      <c r="Q59" s="591"/>
      <c r="R59" s="591"/>
      <c r="S59" s="591"/>
      <c r="T59" s="591"/>
      <c r="U59" s="591"/>
      <c r="V59" s="591"/>
      <c r="W59" s="579"/>
      <c r="X59" s="595"/>
    </row>
    <row r="60" spans="1:24" ht="65.25" hidden="1" customHeight="1" x14ac:dyDescent="0.5">
      <c r="A60" s="264" t="s">
        <v>628</v>
      </c>
      <c r="B60" s="594"/>
      <c r="C60" s="665">
        <v>1100</v>
      </c>
      <c r="D60" s="665">
        <v>1000</v>
      </c>
      <c r="E60" s="571"/>
      <c r="F60" s="646"/>
      <c r="G60" s="600">
        <f>E60*F60</f>
        <v>0</v>
      </c>
      <c r="H60" s="574">
        <v>0</v>
      </c>
      <c r="I60" s="590">
        <v>0</v>
      </c>
      <c r="J60" s="574">
        <v>0</v>
      </c>
      <c r="K60" s="590">
        <v>0</v>
      </c>
      <c r="L60" s="590">
        <v>0</v>
      </c>
      <c r="M60" s="574">
        <f>G60+H60+I60+J60+K60+L60</f>
        <v>0</v>
      </c>
      <c r="N60" s="574"/>
      <c r="O60" s="574">
        <f>G60*1.187%</f>
        <v>0</v>
      </c>
      <c r="P60" s="590">
        <v>0</v>
      </c>
      <c r="Q60" s="590">
        <v>0</v>
      </c>
      <c r="R60" s="590">
        <v>0</v>
      </c>
      <c r="S60" s="590">
        <v>0</v>
      </c>
      <c r="T60" s="590">
        <f>N60+O60+P60+Q60+R60+S60</f>
        <v>0</v>
      </c>
      <c r="U60" s="590">
        <f>M60-T60</f>
        <v>0</v>
      </c>
      <c r="V60" s="590">
        <v>0</v>
      </c>
      <c r="W60" s="579">
        <f>U60-V60</f>
        <v>0</v>
      </c>
      <c r="X60" s="594"/>
    </row>
    <row r="61" spans="1:24" ht="65.25" hidden="1" customHeight="1" x14ac:dyDescent="0.5">
      <c r="A61" s="269"/>
      <c r="B61" s="595"/>
      <c r="C61" s="665"/>
      <c r="D61" s="665"/>
      <c r="E61" s="571"/>
      <c r="F61" s="647"/>
      <c r="G61" s="601"/>
      <c r="H61" s="574"/>
      <c r="I61" s="591"/>
      <c r="J61" s="574"/>
      <c r="K61" s="591"/>
      <c r="L61" s="591"/>
      <c r="M61" s="574"/>
      <c r="N61" s="574"/>
      <c r="O61" s="574"/>
      <c r="P61" s="591"/>
      <c r="Q61" s="591"/>
      <c r="R61" s="591"/>
      <c r="S61" s="591"/>
      <c r="T61" s="591"/>
      <c r="U61" s="591"/>
      <c r="V61" s="591"/>
      <c r="W61" s="579"/>
      <c r="X61" s="595"/>
    </row>
    <row r="62" spans="1:24" ht="65.25" customHeight="1" x14ac:dyDescent="0.5">
      <c r="A62" s="264" t="s">
        <v>628</v>
      </c>
      <c r="B62" s="594"/>
      <c r="C62" s="667">
        <v>1100</v>
      </c>
      <c r="D62" s="667">
        <v>1000</v>
      </c>
      <c r="E62" s="596">
        <v>263.41000000000003</v>
      </c>
      <c r="F62" s="646">
        <v>15</v>
      </c>
      <c r="G62" s="600">
        <f>E62*F62</f>
        <v>3951.1500000000005</v>
      </c>
      <c r="H62" s="606">
        <v>0</v>
      </c>
      <c r="I62" s="590">
        <v>0</v>
      </c>
      <c r="J62" s="606"/>
      <c r="K62" s="606">
        <v>0</v>
      </c>
      <c r="L62" s="642">
        <v>0</v>
      </c>
      <c r="M62" s="574">
        <f>G62+H62+I62+J62+K62+L62</f>
        <v>3951.1500000000005</v>
      </c>
      <c r="N62" s="590">
        <v>341.27</v>
      </c>
      <c r="O62" s="590">
        <f>G62*1.1875%</f>
        <v>46.919906250000004</v>
      </c>
      <c r="P62" s="590">
        <v>0</v>
      </c>
      <c r="Q62" s="590">
        <v>0</v>
      </c>
      <c r="R62" s="590">
        <v>0</v>
      </c>
      <c r="S62" s="590">
        <v>0</v>
      </c>
      <c r="T62" s="590">
        <f>N62+O62+P62+Q62+R62+S62</f>
        <v>388.18990624999998</v>
      </c>
      <c r="U62" s="590">
        <f>M62-T62</f>
        <v>3562.9600937500004</v>
      </c>
      <c r="V62" s="590"/>
      <c r="W62" s="579">
        <f>U62-V62</f>
        <v>3562.9600937500004</v>
      </c>
      <c r="X62" s="594"/>
    </row>
    <row r="63" spans="1:24" ht="65.25" customHeight="1" x14ac:dyDescent="0.5">
      <c r="A63" s="269"/>
      <c r="B63" s="595"/>
      <c r="C63" s="645"/>
      <c r="D63" s="645"/>
      <c r="E63" s="597"/>
      <c r="F63" s="647"/>
      <c r="G63" s="601"/>
      <c r="H63" s="607"/>
      <c r="I63" s="591"/>
      <c r="J63" s="607"/>
      <c r="K63" s="607"/>
      <c r="L63" s="643"/>
      <c r="M63" s="574"/>
      <c r="N63" s="591"/>
      <c r="O63" s="591"/>
      <c r="P63" s="591"/>
      <c r="Q63" s="591"/>
      <c r="R63" s="591"/>
      <c r="S63" s="591"/>
      <c r="T63" s="591"/>
      <c r="U63" s="591"/>
      <c r="V63" s="591"/>
      <c r="W63" s="579"/>
      <c r="X63" s="595"/>
    </row>
    <row r="64" spans="1:24" ht="65.25" hidden="1" customHeight="1" x14ac:dyDescent="0.5">
      <c r="A64" s="264" t="s">
        <v>628</v>
      </c>
      <c r="B64" s="594"/>
      <c r="C64" s="644">
        <v>1100</v>
      </c>
      <c r="D64" s="644">
        <v>1000</v>
      </c>
      <c r="E64" s="596"/>
      <c r="F64" s="646"/>
      <c r="G64" s="600">
        <f>E64*F64</f>
        <v>0</v>
      </c>
      <c r="H64" s="574">
        <v>0</v>
      </c>
      <c r="I64" s="590">
        <v>0</v>
      </c>
      <c r="J64" s="606"/>
      <c r="K64" s="606">
        <v>0</v>
      </c>
      <c r="L64" s="642">
        <v>0</v>
      </c>
      <c r="M64" s="574">
        <f>G64+H64+I64+J64+K64+L64</f>
        <v>0</v>
      </c>
      <c r="N64" s="590"/>
      <c r="O64" s="590">
        <f>G64*1.187%</f>
        <v>0</v>
      </c>
      <c r="P64" s="590"/>
      <c r="Q64" s="590">
        <v>0</v>
      </c>
      <c r="R64" s="590">
        <v>0</v>
      </c>
      <c r="S64" s="590">
        <v>0</v>
      </c>
      <c r="T64" s="590">
        <f>N64+O64+P64+Q64+R64+S64</f>
        <v>0</v>
      </c>
      <c r="U64" s="590">
        <f>M64-T64</f>
        <v>0</v>
      </c>
      <c r="V64" s="590"/>
      <c r="W64" s="579">
        <f>U64-V64</f>
        <v>0</v>
      </c>
      <c r="X64" s="594"/>
    </row>
    <row r="65" spans="1:24" ht="65.25" hidden="1" customHeight="1" x14ac:dyDescent="0.5">
      <c r="A65" s="269"/>
      <c r="B65" s="595"/>
      <c r="C65" s="645"/>
      <c r="D65" s="645"/>
      <c r="E65" s="597"/>
      <c r="F65" s="647"/>
      <c r="G65" s="601"/>
      <c r="H65" s="574"/>
      <c r="I65" s="591"/>
      <c r="J65" s="607"/>
      <c r="K65" s="607"/>
      <c r="L65" s="643"/>
      <c r="M65" s="574"/>
      <c r="N65" s="591"/>
      <c r="O65" s="591"/>
      <c r="P65" s="591"/>
      <c r="Q65" s="591"/>
      <c r="R65" s="591"/>
      <c r="S65" s="591"/>
      <c r="T65" s="591"/>
      <c r="U65" s="591"/>
      <c r="V65" s="591"/>
      <c r="W65" s="579"/>
      <c r="X65" s="595"/>
    </row>
    <row r="66" spans="1:24" ht="65.25" hidden="1" customHeight="1" x14ac:dyDescent="0.5">
      <c r="A66" s="264" t="s">
        <v>628</v>
      </c>
      <c r="B66" s="594"/>
      <c r="C66" s="644">
        <v>1100</v>
      </c>
      <c r="D66" s="644">
        <v>1000</v>
      </c>
      <c r="E66" s="596"/>
      <c r="F66" s="646"/>
      <c r="G66" s="600">
        <f>E66*F66</f>
        <v>0</v>
      </c>
      <c r="H66" s="606">
        <v>0</v>
      </c>
      <c r="I66" s="590">
        <v>0</v>
      </c>
      <c r="J66" s="606"/>
      <c r="K66" s="606">
        <v>0</v>
      </c>
      <c r="L66" s="642">
        <v>0</v>
      </c>
      <c r="M66" s="574">
        <f>G66+H66+I66+J66+K66+L66</f>
        <v>0</v>
      </c>
      <c r="N66" s="590"/>
      <c r="O66" s="590">
        <f>G66*1.187%</f>
        <v>0</v>
      </c>
      <c r="P66" s="590">
        <v>0</v>
      </c>
      <c r="Q66" s="590">
        <v>0</v>
      </c>
      <c r="R66" s="590">
        <v>0</v>
      </c>
      <c r="S66" s="590">
        <v>0</v>
      </c>
      <c r="T66" s="590">
        <f>N66+O66+P66+Q66+R66+S66</f>
        <v>0</v>
      </c>
      <c r="U66" s="590">
        <f>M66-T66</f>
        <v>0</v>
      </c>
      <c r="V66" s="590"/>
      <c r="W66" s="579">
        <f>U66-V66</f>
        <v>0</v>
      </c>
      <c r="X66" s="594"/>
    </row>
    <row r="67" spans="1:24" ht="65.25" hidden="1" customHeight="1" x14ac:dyDescent="0.5">
      <c r="A67" s="269"/>
      <c r="B67" s="595"/>
      <c r="C67" s="645"/>
      <c r="D67" s="645"/>
      <c r="E67" s="597"/>
      <c r="F67" s="647"/>
      <c r="G67" s="601"/>
      <c r="H67" s="607"/>
      <c r="I67" s="591"/>
      <c r="J67" s="607"/>
      <c r="K67" s="607"/>
      <c r="L67" s="643"/>
      <c r="M67" s="574"/>
      <c r="N67" s="591"/>
      <c r="O67" s="591"/>
      <c r="P67" s="591"/>
      <c r="Q67" s="591"/>
      <c r="R67" s="591"/>
      <c r="S67" s="591"/>
      <c r="T67" s="591"/>
      <c r="U67" s="591"/>
      <c r="V67" s="591"/>
      <c r="W67" s="579"/>
      <c r="X67" s="595"/>
    </row>
    <row r="68" spans="1:24" ht="65.25" hidden="1" customHeight="1" x14ac:dyDescent="0.5">
      <c r="A68" s="264" t="s">
        <v>628</v>
      </c>
      <c r="B68" s="594"/>
      <c r="C68" s="665">
        <v>1100</v>
      </c>
      <c r="D68" s="665">
        <v>1000</v>
      </c>
      <c r="E68" s="571"/>
      <c r="F68" s="646"/>
      <c r="G68" s="600">
        <f>E68*F68</f>
        <v>0</v>
      </c>
      <c r="H68" s="574">
        <v>0</v>
      </c>
      <c r="I68" s="590">
        <v>0</v>
      </c>
      <c r="J68" s="574">
        <v>0</v>
      </c>
      <c r="K68" s="590">
        <v>0</v>
      </c>
      <c r="L68" s="590">
        <v>0</v>
      </c>
      <c r="M68" s="574">
        <f>G68+H68+I68+J68+K68+L68</f>
        <v>0</v>
      </c>
      <c r="N68" s="574"/>
      <c r="O68" s="574">
        <f>G68*1.187%</f>
        <v>0</v>
      </c>
      <c r="P68" s="590">
        <v>0</v>
      </c>
      <c r="Q68" s="590">
        <v>0</v>
      </c>
      <c r="R68" s="590">
        <v>0</v>
      </c>
      <c r="S68" s="590">
        <v>0</v>
      </c>
      <c r="T68" s="590">
        <f>N68+O68+P68+Q68+R68+S68</f>
        <v>0</v>
      </c>
      <c r="U68" s="590">
        <f>M68-T68</f>
        <v>0</v>
      </c>
      <c r="V68" s="590">
        <v>0</v>
      </c>
      <c r="W68" s="579">
        <f>U68-V68</f>
        <v>0</v>
      </c>
      <c r="X68" s="594"/>
    </row>
    <row r="69" spans="1:24" ht="65.25" hidden="1" customHeight="1" x14ac:dyDescent="0.5">
      <c r="A69" s="395"/>
      <c r="B69" s="595"/>
      <c r="C69" s="665"/>
      <c r="D69" s="665"/>
      <c r="E69" s="571"/>
      <c r="F69" s="647"/>
      <c r="G69" s="601"/>
      <c r="H69" s="574"/>
      <c r="I69" s="591"/>
      <c r="J69" s="574"/>
      <c r="K69" s="591"/>
      <c r="L69" s="591"/>
      <c r="M69" s="574"/>
      <c r="N69" s="574"/>
      <c r="O69" s="574"/>
      <c r="P69" s="591"/>
      <c r="Q69" s="591"/>
      <c r="R69" s="591"/>
      <c r="S69" s="591"/>
      <c r="T69" s="591"/>
      <c r="U69" s="591"/>
      <c r="V69" s="591"/>
      <c r="W69" s="579"/>
      <c r="X69" s="641"/>
    </row>
    <row r="70" spans="1:24" ht="65.25" customHeight="1" x14ac:dyDescent="0.5">
      <c r="A70" s="264" t="s">
        <v>628</v>
      </c>
      <c r="B70" s="594"/>
      <c r="C70" s="665">
        <v>1100</v>
      </c>
      <c r="D70" s="665">
        <v>1000</v>
      </c>
      <c r="E70" s="571">
        <v>263.41000000000003</v>
      </c>
      <c r="F70" s="646">
        <v>15</v>
      </c>
      <c r="G70" s="600">
        <f>E70*F70</f>
        <v>3951.1500000000005</v>
      </c>
      <c r="H70" s="574">
        <v>0</v>
      </c>
      <c r="I70" s="590">
        <v>0</v>
      </c>
      <c r="J70" s="574"/>
      <c r="K70" s="590">
        <v>0</v>
      </c>
      <c r="L70" s="590">
        <v>0</v>
      </c>
      <c r="M70" s="574">
        <f>G70+H70+I70+J70+K70+L70</f>
        <v>3951.1500000000005</v>
      </c>
      <c r="N70" s="574">
        <v>341.27</v>
      </c>
      <c r="O70" s="590">
        <f>G70*1.1875%</f>
        <v>46.919906250000004</v>
      </c>
      <c r="P70" s="590">
        <v>0</v>
      </c>
      <c r="Q70" s="590">
        <v>0</v>
      </c>
      <c r="R70" s="590">
        <v>0</v>
      </c>
      <c r="S70" s="590">
        <v>0</v>
      </c>
      <c r="T70" s="590">
        <f>N70+O70+P70+Q70+R70+S70</f>
        <v>388.18990624999998</v>
      </c>
      <c r="U70" s="590">
        <f>M70-T70</f>
        <v>3562.9600937500004</v>
      </c>
      <c r="V70" s="590">
        <v>0</v>
      </c>
      <c r="W70" s="579">
        <f>U70-V70</f>
        <v>3562.9600937500004</v>
      </c>
      <c r="X70" s="594"/>
    </row>
    <row r="71" spans="1:24" ht="65.25" customHeight="1" x14ac:dyDescent="0.5">
      <c r="A71" s="395"/>
      <c r="B71" s="595"/>
      <c r="C71" s="665"/>
      <c r="D71" s="665"/>
      <c r="E71" s="571"/>
      <c r="F71" s="647"/>
      <c r="G71" s="601"/>
      <c r="H71" s="574"/>
      <c r="I71" s="591"/>
      <c r="J71" s="574"/>
      <c r="K71" s="591"/>
      <c r="L71" s="591"/>
      <c r="M71" s="574"/>
      <c r="N71" s="574"/>
      <c r="O71" s="591"/>
      <c r="P71" s="591"/>
      <c r="Q71" s="591"/>
      <c r="R71" s="591"/>
      <c r="S71" s="591"/>
      <c r="T71" s="591"/>
      <c r="U71" s="591"/>
      <c r="V71" s="591"/>
      <c r="W71" s="579"/>
      <c r="X71" s="641"/>
    </row>
    <row r="72" spans="1:24" ht="65.25" customHeight="1" x14ac:dyDescent="0.5">
      <c r="A72" s="264" t="s">
        <v>628</v>
      </c>
      <c r="B72" s="594"/>
      <c r="C72" s="665">
        <v>1100</v>
      </c>
      <c r="D72" s="665">
        <v>1000</v>
      </c>
      <c r="E72" s="571">
        <v>263.41000000000003</v>
      </c>
      <c r="F72" s="646">
        <v>15</v>
      </c>
      <c r="G72" s="600">
        <f>E72*F72</f>
        <v>3951.1500000000005</v>
      </c>
      <c r="H72" s="574">
        <v>0</v>
      </c>
      <c r="I72" s="590">
        <v>0</v>
      </c>
      <c r="J72" s="574"/>
      <c r="K72" s="590">
        <v>0</v>
      </c>
      <c r="L72" s="590">
        <v>0</v>
      </c>
      <c r="M72" s="574">
        <f>G72+H72+I72+J72+K72+L72</f>
        <v>3951.1500000000005</v>
      </c>
      <c r="N72" s="574">
        <v>341.27</v>
      </c>
      <c r="O72" s="590">
        <f>G72*1.1875%</f>
        <v>46.919906250000004</v>
      </c>
      <c r="P72" s="590">
        <v>0</v>
      </c>
      <c r="Q72" s="590">
        <v>0</v>
      </c>
      <c r="R72" s="590">
        <v>0</v>
      </c>
      <c r="S72" s="590">
        <v>0</v>
      </c>
      <c r="T72" s="590">
        <f>N72+O72+P72+Q72+R72+S72</f>
        <v>388.18990624999998</v>
      </c>
      <c r="U72" s="590">
        <f>M72-T72</f>
        <v>3562.9600937500004</v>
      </c>
      <c r="V72" s="590">
        <v>0</v>
      </c>
      <c r="W72" s="579">
        <f>U72-V72</f>
        <v>3562.9600937500004</v>
      </c>
      <c r="X72" s="594"/>
    </row>
    <row r="73" spans="1:24" ht="65.25" customHeight="1" x14ac:dyDescent="0.5">
      <c r="A73" s="395"/>
      <c r="B73" s="595"/>
      <c r="C73" s="665"/>
      <c r="D73" s="665"/>
      <c r="E73" s="571"/>
      <c r="F73" s="647"/>
      <c r="G73" s="601"/>
      <c r="H73" s="574"/>
      <c r="I73" s="591"/>
      <c r="J73" s="574"/>
      <c r="K73" s="591"/>
      <c r="L73" s="591"/>
      <c r="M73" s="574"/>
      <c r="N73" s="574"/>
      <c r="O73" s="591"/>
      <c r="P73" s="591"/>
      <c r="Q73" s="591"/>
      <c r="R73" s="591"/>
      <c r="S73" s="591"/>
      <c r="T73" s="591"/>
      <c r="U73" s="591"/>
      <c r="V73" s="591"/>
      <c r="W73" s="579"/>
      <c r="X73" s="641"/>
    </row>
    <row r="74" spans="1:24" ht="65.25" customHeight="1" x14ac:dyDescent="0.5">
      <c r="A74" s="264" t="s">
        <v>628</v>
      </c>
      <c r="B74" s="594"/>
      <c r="C74" s="665">
        <v>1100</v>
      </c>
      <c r="D74" s="665">
        <v>1000</v>
      </c>
      <c r="E74" s="571">
        <v>263.41000000000003</v>
      </c>
      <c r="F74" s="646">
        <v>15</v>
      </c>
      <c r="G74" s="600">
        <f>E74*F74</f>
        <v>3951.1500000000005</v>
      </c>
      <c r="H74" s="574">
        <v>0</v>
      </c>
      <c r="I74" s="590">
        <v>0</v>
      </c>
      <c r="J74" s="574"/>
      <c r="K74" s="590">
        <v>0</v>
      </c>
      <c r="L74" s="590">
        <v>0</v>
      </c>
      <c r="M74" s="574">
        <f>G74+H74+I74+J74+K74+L74</f>
        <v>3951.1500000000005</v>
      </c>
      <c r="N74" s="574">
        <v>341.27</v>
      </c>
      <c r="O74" s="590">
        <f>G74*1.1875%</f>
        <v>46.919906250000004</v>
      </c>
      <c r="P74" s="590">
        <v>0</v>
      </c>
      <c r="Q74" s="590">
        <v>0</v>
      </c>
      <c r="R74" s="590">
        <v>0</v>
      </c>
      <c r="S74" s="590">
        <v>0</v>
      </c>
      <c r="T74" s="590">
        <f>N74+O74+P74+Q74+R74+S74</f>
        <v>388.18990624999998</v>
      </c>
      <c r="U74" s="590">
        <f>M74-T74</f>
        <v>3562.9600937500004</v>
      </c>
      <c r="V74" s="590">
        <v>200</v>
      </c>
      <c r="W74" s="579">
        <f>U74-V74</f>
        <v>3362.9600937500004</v>
      </c>
      <c r="X74" s="594"/>
    </row>
    <row r="75" spans="1:24" ht="65.25" customHeight="1" x14ac:dyDescent="0.5">
      <c r="A75" s="395"/>
      <c r="B75" s="595"/>
      <c r="C75" s="665"/>
      <c r="D75" s="665"/>
      <c r="E75" s="571"/>
      <c r="F75" s="647"/>
      <c r="G75" s="601"/>
      <c r="H75" s="574"/>
      <c r="I75" s="591"/>
      <c r="J75" s="574"/>
      <c r="K75" s="591"/>
      <c r="L75" s="591"/>
      <c r="M75" s="574"/>
      <c r="N75" s="574"/>
      <c r="O75" s="591"/>
      <c r="P75" s="591"/>
      <c r="Q75" s="591"/>
      <c r="R75" s="591"/>
      <c r="S75" s="591"/>
      <c r="T75" s="591"/>
      <c r="U75" s="591"/>
      <c r="V75" s="591"/>
      <c r="W75" s="579"/>
      <c r="X75" s="641"/>
    </row>
    <row r="76" spans="1:24" ht="65.25" customHeight="1" x14ac:dyDescent="0.5">
      <c r="A76" s="264" t="s">
        <v>628</v>
      </c>
      <c r="B76" s="594"/>
      <c r="C76" s="644">
        <v>1100</v>
      </c>
      <c r="D76" s="644">
        <v>1000</v>
      </c>
      <c r="E76" s="596">
        <v>263.41000000000003</v>
      </c>
      <c r="F76" s="646">
        <v>15</v>
      </c>
      <c r="G76" s="600">
        <f>E76*F76</f>
        <v>3951.1500000000005</v>
      </c>
      <c r="H76" s="590">
        <v>0</v>
      </c>
      <c r="I76" s="590">
        <v>0</v>
      </c>
      <c r="J76" s="590"/>
      <c r="K76" s="590">
        <v>0</v>
      </c>
      <c r="L76" s="590">
        <v>0</v>
      </c>
      <c r="M76" s="590">
        <f>G76+H76+I76+J76+K76+L76</f>
        <v>3951.1500000000005</v>
      </c>
      <c r="N76" s="590">
        <v>341.27</v>
      </c>
      <c r="O76" s="590">
        <f>G76*1.1875%</f>
        <v>46.919906250000004</v>
      </c>
      <c r="P76" s="590">
        <v>0</v>
      </c>
      <c r="Q76" s="590">
        <v>0</v>
      </c>
      <c r="R76" s="590">
        <v>0</v>
      </c>
      <c r="S76" s="590">
        <v>0</v>
      </c>
      <c r="T76" s="590">
        <f>N76+O76+P76+Q76+R76+S76</f>
        <v>388.18990624999998</v>
      </c>
      <c r="U76" s="590">
        <f>M76-T76</f>
        <v>3562.9600937500004</v>
      </c>
      <c r="V76" s="590">
        <v>0</v>
      </c>
      <c r="W76" s="602">
        <f>U76-V76</f>
        <v>3562.9600937500004</v>
      </c>
      <c r="X76" s="594"/>
    </row>
    <row r="77" spans="1:24" ht="65.25" customHeight="1" x14ac:dyDescent="0.5">
      <c r="A77" s="395"/>
      <c r="B77" s="595"/>
      <c r="C77" s="645"/>
      <c r="D77" s="645"/>
      <c r="E77" s="597"/>
      <c r="F77" s="647"/>
      <c r="G77" s="60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603"/>
      <c r="X77" s="595"/>
    </row>
    <row r="78" spans="1:24" ht="65.25" customHeight="1" x14ac:dyDescent="0.5">
      <c r="A78" s="264" t="s">
        <v>628</v>
      </c>
      <c r="B78" s="594"/>
      <c r="C78" s="665">
        <v>1100</v>
      </c>
      <c r="D78" s="665">
        <v>1000</v>
      </c>
      <c r="E78" s="571">
        <v>263.41000000000003</v>
      </c>
      <c r="F78" s="646">
        <v>15</v>
      </c>
      <c r="G78" s="600">
        <f>E78*F78</f>
        <v>3951.1500000000005</v>
      </c>
      <c r="H78" s="574">
        <v>0</v>
      </c>
      <c r="I78" s="590">
        <v>0</v>
      </c>
      <c r="J78" s="574"/>
      <c r="K78" s="590">
        <v>0</v>
      </c>
      <c r="L78" s="590">
        <v>0</v>
      </c>
      <c r="M78" s="574">
        <f>G78+H78+I78+J78+K78+L78</f>
        <v>3951.1500000000005</v>
      </c>
      <c r="N78" s="574">
        <v>341.27</v>
      </c>
      <c r="O78" s="590">
        <f>G78*1.1875%</f>
        <v>46.919906250000004</v>
      </c>
      <c r="P78" s="590">
        <v>0</v>
      </c>
      <c r="Q78" s="590">
        <v>0</v>
      </c>
      <c r="R78" s="590">
        <v>0</v>
      </c>
      <c r="S78" s="590">
        <v>0</v>
      </c>
      <c r="T78" s="590">
        <f>N78+O78+P78+Q78+R78+S78</f>
        <v>388.18990624999998</v>
      </c>
      <c r="U78" s="590">
        <f>M78-T78</f>
        <v>3562.9600937500004</v>
      </c>
      <c r="V78" s="590">
        <v>0</v>
      </c>
      <c r="W78" s="579">
        <f>U78-V78</f>
        <v>3562.9600937500004</v>
      </c>
      <c r="X78" s="594"/>
    </row>
    <row r="79" spans="1:24" ht="65.25" customHeight="1" x14ac:dyDescent="0.5">
      <c r="A79" s="395"/>
      <c r="B79" s="595"/>
      <c r="C79" s="665"/>
      <c r="D79" s="665"/>
      <c r="E79" s="571"/>
      <c r="F79" s="647"/>
      <c r="G79" s="601"/>
      <c r="H79" s="574"/>
      <c r="I79" s="591"/>
      <c r="J79" s="574"/>
      <c r="K79" s="591"/>
      <c r="L79" s="591"/>
      <c r="M79" s="574"/>
      <c r="N79" s="574"/>
      <c r="O79" s="591"/>
      <c r="P79" s="591"/>
      <c r="Q79" s="591"/>
      <c r="R79" s="591"/>
      <c r="S79" s="591"/>
      <c r="T79" s="591"/>
      <c r="U79" s="591"/>
      <c r="V79" s="591"/>
      <c r="W79" s="579"/>
      <c r="X79" s="641"/>
    </row>
    <row r="80" spans="1:24" ht="65.25" customHeight="1" x14ac:dyDescent="0.5">
      <c r="A80" s="264" t="s">
        <v>628</v>
      </c>
      <c r="B80" s="594"/>
      <c r="C80" s="665">
        <v>1100</v>
      </c>
      <c r="D80" s="665">
        <v>1000</v>
      </c>
      <c r="E80" s="571">
        <v>263.41000000000003</v>
      </c>
      <c r="F80" s="646">
        <v>15</v>
      </c>
      <c r="G80" s="600">
        <f>E80*F80</f>
        <v>3951.1500000000005</v>
      </c>
      <c r="H80" s="574">
        <v>0</v>
      </c>
      <c r="I80" s="590">
        <v>0</v>
      </c>
      <c r="J80" s="574"/>
      <c r="K80" s="590">
        <v>0</v>
      </c>
      <c r="L80" s="590">
        <v>0</v>
      </c>
      <c r="M80" s="574">
        <f>G80+H80+I80+J80+K80+L80</f>
        <v>3951.1500000000005</v>
      </c>
      <c r="N80" s="574">
        <v>341.27</v>
      </c>
      <c r="O80" s="590">
        <f>G80*1.1875%</f>
        <v>46.919906250000004</v>
      </c>
      <c r="P80" s="590">
        <v>0</v>
      </c>
      <c r="Q80" s="590">
        <v>0</v>
      </c>
      <c r="R80" s="590">
        <v>0</v>
      </c>
      <c r="S80" s="590">
        <v>0</v>
      </c>
      <c r="T80" s="590">
        <f>N80+O80+P80+Q80+R80+S80</f>
        <v>388.18990624999998</v>
      </c>
      <c r="U80" s="590">
        <f>M80-T80</f>
        <v>3562.9600937500004</v>
      </c>
      <c r="V80" s="590">
        <v>0</v>
      </c>
      <c r="W80" s="579">
        <f>U80-V80</f>
        <v>3562.9600937500004</v>
      </c>
      <c r="X80" s="594"/>
    </row>
    <row r="81" spans="1:25" ht="65.25" customHeight="1" x14ac:dyDescent="0.5">
      <c r="A81" s="395"/>
      <c r="B81" s="595"/>
      <c r="C81" s="665"/>
      <c r="D81" s="665"/>
      <c r="E81" s="571"/>
      <c r="F81" s="647"/>
      <c r="G81" s="601"/>
      <c r="H81" s="574"/>
      <c r="I81" s="591"/>
      <c r="J81" s="574"/>
      <c r="K81" s="591"/>
      <c r="L81" s="591"/>
      <c r="M81" s="574"/>
      <c r="N81" s="574"/>
      <c r="O81" s="591"/>
      <c r="P81" s="591"/>
      <c r="Q81" s="591"/>
      <c r="R81" s="591"/>
      <c r="S81" s="591"/>
      <c r="T81" s="591"/>
      <c r="U81" s="591"/>
      <c r="V81" s="591"/>
      <c r="W81" s="579"/>
      <c r="X81" s="641"/>
    </row>
    <row r="82" spans="1:25" ht="65.25" customHeight="1" thickBot="1" x14ac:dyDescent="0.55000000000000004">
      <c r="A82" s="396" t="s">
        <v>66</v>
      </c>
      <c r="C82" s="397"/>
      <c r="D82" s="397"/>
      <c r="E82" s="397"/>
      <c r="F82" s="397"/>
      <c r="G82" s="397">
        <f t="shared" ref="G82:W82" si="0">SUM(G46:G81)</f>
        <v>48401.400000000009</v>
      </c>
      <c r="H82" s="397">
        <f t="shared" si="0"/>
        <v>0</v>
      </c>
      <c r="I82" s="397">
        <f t="shared" si="0"/>
        <v>0</v>
      </c>
      <c r="J82" s="397">
        <f t="shared" si="0"/>
        <v>0</v>
      </c>
      <c r="K82" s="397">
        <f t="shared" si="0"/>
        <v>0</v>
      </c>
      <c r="L82" s="397">
        <f t="shared" si="0"/>
        <v>3.59</v>
      </c>
      <c r="M82" s="397">
        <f t="shared" si="0"/>
        <v>48404.990000000013</v>
      </c>
      <c r="N82" s="397">
        <f t="shared" si="0"/>
        <v>3766.1299999999997</v>
      </c>
      <c r="O82" s="397">
        <f t="shared" si="0"/>
        <v>516.11896875000002</v>
      </c>
      <c r="P82" s="397">
        <f t="shared" si="0"/>
        <v>0</v>
      </c>
      <c r="Q82" s="397">
        <f t="shared" si="0"/>
        <v>0</v>
      </c>
      <c r="R82" s="397">
        <f t="shared" si="0"/>
        <v>0</v>
      </c>
      <c r="S82" s="397">
        <f t="shared" si="0"/>
        <v>0</v>
      </c>
      <c r="T82" s="397">
        <f t="shared" si="0"/>
        <v>4282.2489687500001</v>
      </c>
      <c r="U82" s="397">
        <f t="shared" si="0"/>
        <v>44122.74103125</v>
      </c>
      <c r="V82" s="397">
        <f t="shared" si="0"/>
        <v>604.46</v>
      </c>
      <c r="W82" s="397">
        <f t="shared" si="0"/>
        <v>43518.281031250001</v>
      </c>
      <c r="X82" s="398"/>
      <c r="Y82" s="278"/>
    </row>
    <row r="83" spans="1:25" s="252" customFormat="1" ht="65.25" customHeight="1" thickBot="1" x14ac:dyDescent="0.55000000000000004">
      <c r="A83" s="608" t="s">
        <v>0</v>
      </c>
      <c r="B83" s="610" t="s">
        <v>1</v>
      </c>
      <c r="C83" s="655" t="s">
        <v>2</v>
      </c>
      <c r="D83" s="656"/>
      <c r="E83" s="656"/>
      <c r="F83" s="656"/>
      <c r="G83" s="656"/>
      <c r="H83" s="656"/>
      <c r="I83" s="656"/>
      <c r="J83" s="656"/>
      <c r="K83" s="656"/>
      <c r="L83" s="656"/>
      <c r="M83" s="657"/>
      <c r="N83" s="613" t="s">
        <v>3</v>
      </c>
      <c r="O83" s="614"/>
      <c r="P83" s="378"/>
      <c r="Q83" s="378"/>
      <c r="R83" s="378"/>
      <c r="S83" s="342"/>
      <c r="T83" s="340"/>
      <c r="U83" s="340"/>
      <c r="V83" s="340"/>
      <c r="W83" s="342"/>
      <c r="X83" s="648" t="s">
        <v>4</v>
      </c>
    </row>
    <row r="84" spans="1:25" s="252" customFormat="1" ht="65.25" customHeight="1" x14ac:dyDescent="0.45">
      <c r="A84" s="609"/>
      <c r="B84" s="611"/>
      <c r="C84" s="660" t="s">
        <v>632</v>
      </c>
      <c r="D84" s="660" t="s">
        <v>632</v>
      </c>
      <c r="E84" s="379" t="s">
        <v>7</v>
      </c>
      <c r="F84" s="380" t="s">
        <v>8</v>
      </c>
      <c r="G84" s="660" t="s">
        <v>9</v>
      </c>
      <c r="H84" s="381" t="s">
        <v>12</v>
      </c>
      <c r="I84" s="381" t="s">
        <v>622</v>
      </c>
      <c r="J84" s="382" t="s">
        <v>11</v>
      </c>
      <c r="K84" s="382" t="s">
        <v>13</v>
      </c>
      <c r="L84" s="382" t="s">
        <v>417</v>
      </c>
      <c r="M84" s="662" t="s">
        <v>15</v>
      </c>
      <c r="N84" s="347" t="s">
        <v>389</v>
      </c>
      <c r="O84" s="625" t="s">
        <v>17</v>
      </c>
      <c r="P84" s="348" t="s">
        <v>18</v>
      </c>
      <c r="Q84" s="349" t="s">
        <v>19</v>
      </c>
      <c r="R84" s="349" t="s">
        <v>20</v>
      </c>
      <c r="S84" s="349" t="s">
        <v>418</v>
      </c>
      <c r="T84" s="627" t="s">
        <v>15</v>
      </c>
      <c r="U84" s="350" t="s">
        <v>15</v>
      </c>
      <c r="V84" s="351" t="s">
        <v>590</v>
      </c>
      <c r="W84" s="383" t="s">
        <v>24</v>
      </c>
      <c r="X84" s="648"/>
    </row>
    <row r="85" spans="1:25" s="252" customFormat="1" ht="81.75" customHeight="1" thickBot="1" x14ac:dyDescent="0.5">
      <c r="A85" s="353" t="s">
        <v>25</v>
      </c>
      <c r="B85" s="612"/>
      <c r="C85" s="661"/>
      <c r="D85" s="661"/>
      <c r="E85" s="384" t="s">
        <v>26</v>
      </c>
      <c r="F85" s="385" t="s">
        <v>419</v>
      </c>
      <c r="G85" s="661"/>
      <c r="H85" s="386" t="s">
        <v>29</v>
      </c>
      <c r="I85" s="386" t="s">
        <v>623</v>
      </c>
      <c r="J85" s="387" t="s">
        <v>28</v>
      </c>
      <c r="K85" s="388" t="s">
        <v>30</v>
      </c>
      <c r="L85" s="387" t="s">
        <v>31</v>
      </c>
      <c r="M85" s="663"/>
      <c r="N85" s="359"/>
      <c r="O85" s="626"/>
      <c r="P85" s="360" t="s">
        <v>12</v>
      </c>
      <c r="Q85" s="361" t="s">
        <v>32</v>
      </c>
      <c r="R85" s="361" t="s">
        <v>33</v>
      </c>
      <c r="S85" s="361" t="s">
        <v>34</v>
      </c>
      <c r="T85" s="628"/>
      <c r="U85" s="362" t="s">
        <v>35</v>
      </c>
      <c r="V85" s="353" t="s">
        <v>624</v>
      </c>
      <c r="W85" s="389" t="s">
        <v>37</v>
      </c>
      <c r="X85" s="648"/>
    </row>
    <row r="86" spans="1:25" ht="65.25" customHeight="1" x14ac:dyDescent="0.5">
      <c r="A86" s="375" t="s">
        <v>625</v>
      </c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278"/>
    </row>
    <row r="87" spans="1:25" ht="65.25" hidden="1" customHeight="1" x14ac:dyDescent="0.5">
      <c r="A87" s="270" t="s">
        <v>628</v>
      </c>
      <c r="B87" s="594"/>
      <c r="C87" s="604">
        <v>1100</v>
      </c>
      <c r="D87" s="604">
        <v>1000</v>
      </c>
      <c r="E87" s="596"/>
      <c r="F87" s="600"/>
      <c r="G87" s="600">
        <f>E87*F87</f>
        <v>0</v>
      </c>
      <c r="H87" s="642">
        <v>0</v>
      </c>
      <c r="I87" s="590">
        <v>0</v>
      </c>
      <c r="J87" s="642"/>
      <c r="K87" s="642">
        <v>0</v>
      </c>
      <c r="L87" s="642">
        <v>0</v>
      </c>
      <c r="M87" s="590">
        <f>G87+H87+I87+J87+K87+L87</f>
        <v>0</v>
      </c>
      <c r="N87" s="635"/>
      <c r="O87" s="635">
        <f>G87*1.187%</f>
        <v>0</v>
      </c>
      <c r="P87" s="635">
        <v>0</v>
      </c>
      <c r="Q87" s="635">
        <v>0</v>
      </c>
      <c r="R87" s="635">
        <v>0</v>
      </c>
      <c r="S87" s="635">
        <v>0</v>
      </c>
      <c r="T87" s="635">
        <f>N87+O87+P87+Q87+R87+S87</f>
        <v>0</v>
      </c>
      <c r="U87" s="635">
        <f>M87-T87</f>
        <v>0</v>
      </c>
      <c r="V87" s="635">
        <v>0</v>
      </c>
      <c r="W87" s="638">
        <f>U87-V87</f>
        <v>0</v>
      </c>
      <c r="X87" s="594"/>
    </row>
    <row r="88" spans="1:25" ht="65.25" hidden="1" customHeight="1" x14ac:dyDescent="0.5">
      <c r="A88" s="269"/>
      <c r="B88" s="595"/>
      <c r="C88" s="605"/>
      <c r="D88" s="605"/>
      <c r="E88" s="597"/>
      <c r="F88" s="601"/>
      <c r="G88" s="601"/>
      <c r="H88" s="643"/>
      <c r="I88" s="591"/>
      <c r="J88" s="643"/>
      <c r="K88" s="643"/>
      <c r="L88" s="643"/>
      <c r="M88" s="591"/>
      <c r="N88" s="637"/>
      <c r="O88" s="637"/>
      <c r="P88" s="637"/>
      <c r="Q88" s="637"/>
      <c r="R88" s="637"/>
      <c r="S88" s="637"/>
      <c r="T88" s="637"/>
      <c r="U88" s="637"/>
      <c r="V88" s="637"/>
      <c r="W88" s="639"/>
      <c r="X88" s="595"/>
    </row>
    <row r="89" spans="1:25" s="267" customFormat="1" ht="65.25" hidden="1" customHeight="1" x14ac:dyDescent="0.5">
      <c r="A89" s="400" t="s">
        <v>628</v>
      </c>
      <c r="B89" s="649"/>
      <c r="C89" s="668">
        <v>1100</v>
      </c>
      <c r="D89" s="668">
        <v>1000</v>
      </c>
      <c r="E89" s="596"/>
      <c r="F89" s="596"/>
      <c r="G89" s="596">
        <f>E89*F89</f>
        <v>0</v>
      </c>
      <c r="H89" s="642">
        <v>0</v>
      </c>
      <c r="I89" s="590">
        <v>0</v>
      </c>
      <c r="J89" s="642"/>
      <c r="K89" s="642">
        <v>0</v>
      </c>
      <c r="L89" s="642">
        <v>0</v>
      </c>
      <c r="M89" s="590">
        <f>G89+H89+I89+J89+K89+L89</f>
        <v>0</v>
      </c>
      <c r="N89" s="602"/>
      <c r="O89" s="590">
        <f>G89*1.187%</f>
        <v>0</v>
      </c>
      <c r="P89" s="602">
        <v>0</v>
      </c>
      <c r="Q89" s="602">
        <v>0</v>
      </c>
      <c r="R89" s="602">
        <v>0</v>
      </c>
      <c r="S89" s="602">
        <v>0</v>
      </c>
      <c r="T89" s="590">
        <f>N89+O89+P89+Q89+R89+S89</f>
        <v>0</v>
      </c>
      <c r="U89" s="602">
        <f>M89-T89</f>
        <v>0</v>
      </c>
      <c r="V89" s="602">
        <v>0</v>
      </c>
      <c r="W89" s="602">
        <f>U89-V89</f>
        <v>0</v>
      </c>
      <c r="X89" s="649"/>
    </row>
    <row r="90" spans="1:25" s="267" customFormat="1" ht="65.25" hidden="1" customHeight="1" x14ac:dyDescent="0.5">
      <c r="A90" s="401"/>
      <c r="B90" s="650"/>
      <c r="C90" s="669"/>
      <c r="D90" s="669"/>
      <c r="E90" s="597"/>
      <c r="F90" s="597"/>
      <c r="G90" s="597"/>
      <c r="H90" s="643"/>
      <c r="I90" s="591"/>
      <c r="J90" s="643"/>
      <c r="K90" s="643"/>
      <c r="L90" s="643"/>
      <c r="M90" s="591"/>
      <c r="N90" s="603"/>
      <c r="O90" s="591"/>
      <c r="P90" s="603"/>
      <c r="Q90" s="603"/>
      <c r="R90" s="603"/>
      <c r="S90" s="603"/>
      <c r="T90" s="591"/>
      <c r="U90" s="603"/>
      <c r="V90" s="603"/>
      <c r="W90" s="603"/>
      <c r="X90" s="650"/>
    </row>
    <row r="91" spans="1:25" ht="65.25" hidden="1" customHeight="1" x14ac:dyDescent="0.5">
      <c r="A91" s="270" t="s">
        <v>628</v>
      </c>
      <c r="B91" s="594"/>
      <c r="C91" s="644">
        <v>1100</v>
      </c>
      <c r="D91" s="644">
        <v>1000</v>
      </c>
      <c r="E91" s="596"/>
      <c r="F91" s="646"/>
      <c r="G91" s="600">
        <f>E91*F91</f>
        <v>0</v>
      </c>
      <c r="H91" s="642"/>
      <c r="I91" s="590">
        <v>0</v>
      </c>
      <c r="J91" s="642">
        <v>0</v>
      </c>
      <c r="K91" s="642">
        <v>0</v>
      </c>
      <c r="L91" s="642">
        <v>0</v>
      </c>
      <c r="M91" s="590">
        <f>G91+H91+I91+J91+K91+L91</f>
        <v>0</v>
      </c>
      <c r="N91" s="590"/>
      <c r="O91" s="590"/>
      <c r="P91" s="590"/>
      <c r="Q91" s="590">
        <v>0</v>
      </c>
      <c r="R91" s="590">
        <v>0</v>
      </c>
      <c r="S91" s="590">
        <v>0</v>
      </c>
      <c r="T91" s="590">
        <f>N91+O91+P91+Q91+R91+S91</f>
        <v>0</v>
      </c>
      <c r="U91" s="590">
        <f>M91-T91</f>
        <v>0</v>
      </c>
      <c r="V91" s="590">
        <v>0</v>
      </c>
      <c r="W91" s="579">
        <f>U91-V91</f>
        <v>0</v>
      </c>
      <c r="X91" s="594"/>
    </row>
    <row r="92" spans="1:25" ht="65.25" hidden="1" customHeight="1" x14ac:dyDescent="0.5">
      <c r="A92" s="367"/>
      <c r="B92" s="641"/>
      <c r="C92" s="645"/>
      <c r="D92" s="645"/>
      <c r="E92" s="597"/>
      <c r="F92" s="647"/>
      <c r="G92" s="601"/>
      <c r="H92" s="643"/>
      <c r="I92" s="591"/>
      <c r="J92" s="643"/>
      <c r="K92" s="643"/>
      <c r="L92" s="643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79"/>
      <c r="X92" s="595"/>
    </row>
    <row r="93" spans="1:25" ht="65.25" customHeight="1" x14ac:dyDescent="0.5">
      <c r="A93" s="270" t="s">
        <v>628</v>
      </c>
      <c r="B93" s="594"/>
      <c r="C93" s="644">
        <v>1100</v>
      </c>
      <c r="D93" s="644">
        <v>1000</v>
      </c>
      <c r="E93" s="596">
        <v>263.41000000000003</v>
      </c>
      <c r="F93" s="646">
        <v>15</v>
      </c>
      <c r="G93" s="600">
        <f>E93*F93</f>
        <v>3951.1500000000005</v>
      </c>
      <c r="H93" s="642">
        <v>0</v>
      </c>
      <c r="I93" s="590">
        <v>0</v>
      </c>
      <c r="J93" s="642"/>
      <c r="K93" s="642">
        <v>0</v>
      </c>
      <c r="L93" s="642">
        <v>0</v>
      </c>
      <c r="M93" s="590">
        <f>G93+H93+I93+J93+K93+L93</f>
        <v>3951.1500000000005</v>
      </c>
      <c r="N93" s="590">
        <v>341.27</v>
      </c>
      <c r="O93" s="590">
        <f>G93*1.1875%</f>
        <v>46.919906250000004</v>
      </c>
      <c r="P93" s="590"/>
      <c r="Q93" s="590">
        <v>0</v>
      </c>
      <c r="R93" s="590">
        <v>0</v>
      </c>
      <c r="S93" s="590">
        <v>0</v>
      </c>
      <c r="T93" s="590">
        <f>N93+O93+P93+Q93+R93+S93</f>
        <v>388.18990624999998</v>
      </c>
      <c r="U93" s="590">
        <f>M93-T93</f>
        <v>3562.9600937500004</v>
      </c>
      <c r="V93" s="590">
        <v>0</v>
      </c>
      <c r="W93" s="579">
        <f>U93-V93</f>
        <v>3562.9600937500004</v>
      </c>
      <c r="X93" s="641"/>
    </row>
    <row r="94" spans="1:25" ht="65.25" customHeight="1" x14ac:dyDescent="0.5">
      <c r="A94" s="269"/>
      <c r="B94" s="595"/>
      <c r="C94" s="667"/>
      <c r="D94" s="667"/>
      <c r="E94" s="597"/>
      <c r="F94" s="647"/>
      <c r="G94" s="601"/>
      <c r="H94" s="643"/>
      <c r="I94" s="591"/>
      <c r="J94" s="643"/>
      <c r="K94" s="643"/>
      <c r="L94" s="643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79"/>
      <c r="X94" s="595"/>
    </row>
    <row r="95" spans="1:25" ht="65.25" customHeight="1" x14ac:dyDescent="0.5">
      <c r="A95" s="264" t="s">
        <v>628</v>
      </c>
      <c r="B95" s="594"/>
      <c r="C95" s="644">
        <v>1100</v>
      </c>
      <c r="D95" s="644">
        <v>1000</v>
      </c>
      <c r="E95" s="596">
        <v>263.41000000000003</v>
      </c>
      <c r="F95" s="646">
        <v>15</v>
      </c>
      <c r="G95" s="600">
        <f>E95*F95</f>
        <v>3951.1500000000005</v>
      </c>
      <c r="H95" s="642">
        <v>0</v>
      </c>
      <c r="I95" s="590">
        <v>0</v>
      </c>
      <c r="J95" s="642">
        <v>0</v>
      </c>
      <c r="K95" s="642">
        <v>0</v>
      </c>
      <c r="L95" s="642">
        <v>0</v>
      </c>
      <c r="M95" s="590">
        <f>G95+H95+I95+J95+K95+L95</f>
        <v>3951.1500000000005</v>
      </c>
      <c r="N95" s="590">
        <v>341.27</v>
      </c>
      <c r="O95" s="590">
        <f>G95*1.1875%</f>
        <v>46.919906250000004</v>
      </c>
      <c r="P95" s="590">
        <v>0</v>
      </c>
      <c r="Q95" s="590">
        <v>0</v>
      </c>
      <c r="R95" s="590">
        <v>0</v>
      </c>
      <c r="S95" s="590">
        <v>0</v>
      </c>
      <c r="T95" s="590">
        <f>N95+O95+P95+Q95+R95+S95</f>
        <v>388.18990624999998</v>
      </c>
      <c r="U95" s="590">
        <f>M95-T95</f>
        <v>3562.9600937500004</v>
      </c>
      <c r="V95" s="590">
        <v>0</v>
      </c>
      <c r="W95" s="579">
        <f>U95-V95</f>
        <v>3562.9600937500004</v>
      </c>
      <c r="X95" s="594"/>
    </row>
    <row r="96" spans="1:25" ht="65.25" customHeight="1" x14ac:dyDescent="0.5">
      <c r="A96" s="269"/>
      <c r="B96" s="595"/>
      <c r="C96" s="645"/>
      <c r="D96" s="645"/>
      <c r="E96" s="597"/>
      <c r="F96" s="647"/>
      <c r="G96" s="601"/>
      <c r="H96" s="643"/>
      <c r="I96" s="591"/>
      <c r="J96" s="643"/>
      <c r="K96" s="643"/>
      <c r="L96" s="643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79"/>
      <c r="X96" s="595"/>
    </row>
    <row r="97" spans="1:24" ht="65.25" customHeight="1" x14ac:dyDescent="0.5">
      <c r="A97" s="264" t="s">
        <v>628</v>
      </c>
      <c r="B97" s="594"/>
      <c r="C97" s="644">
        <v>1100</v>
      </c>
      <c r="D97" s="644">
        <v>1000</v>
      </c>
      <c r="E97" s="596">
        <v>263.41000000000003</v>
      </c>
      <c r="F97" s="653">
        <v>15</v>
      </c>
      <c r="G97" s="600">
        <f>E97*F97</f>
        <v>3951.1500000000005</v>
      </c>
      <c r="H97" s="642">
        <v>0</v>
      </c>
      <c r="I97" s="590">
        <v>0</v>
      </c>
      <c r="J97" s="642"/>
      <c r="K97" s="642">
        <v>0</v>
      </c>
      <c r="L97" s="642">
        <v>0</v>
      </c>
      <c r="M97" s="590">
        <f>G97+H97+I97+J97+K97+L97</f>
        <v>3951.1500000000005</v>
      </c>
      <c r="N97" s="590">
        <v>341.27</v>
      </c>
      <c r="O97" s="590">
        <f>G97*1.1875%</f>
        <v>46.919906250000004</v>
      </c>
      <c r="P97" s="590">
        <v>0</v>
      </c>
      <c r="Q97" s="590">
        <v>0</v>
      </c>
      <c r="R97" s="590">
        <v>0</v>
      </c>
      <c r="S97" s="590">
        <v>0</v>
      </c>
      <c r="T97" s="590">
        <f>N97+O97+P97+Q97+R97+S97</f>
        <v>388.18990624999998</v>
      </c>
      <c r="U97" s="590">
        <f>M97-T97</f>
        <v>3562.9600937500004</v>
      </c>
      <c r="V97" s="590">
        <v>102.59</v>
      </c>
      <c r="W97" s="579">
        <f>U97-V97</f>
        <v>3460.3700937500003</v>
      </c>
      <c r="X97" s="594"/>
    </row>
    <row r="98" spans="1:24" ht="65.25" customHeight="1" x14ac:dyDescent="0.5">
      <c r="A98" s="269"/>
      <c r="B98" s="595"/>
      <c r="C98" s="667"/>
      <c r="D98" s="667"/>
      <c r="E98" s="597"/>
      <c r="F98" s="654"/>
      <c r="G98" s="601"/>
      <c r="H98" s="643"/>
      <c r="I98" s="591"/>
      <c r="J98" s="643"/>
      <c r="K98" s="643"/>
      <c r="L98" s="643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79"/>
      <c r="X98" s="595"/>
    </row>
    <row r="99" spans="1:24" ht="65.25" hidden="1" customHeight="1" x14ac:dyDescent="0.5">
      <c r="A99" s="264" t="s">
        <v>628</v>
      </c>
      <c r="B99" s="594"/>
      <c r="C99" s="644">
        <v>1100</v>
      </c>
      <c r="D99" s="644">
        <v>1000</v>
      </c>
      <c r="E99" s="596"/>
      <c r="F99" s="646"/>
      <c r="G99" s="600">
        <f>E99*F99</f>
        <v>0</v>
      </c>
      <c r="H99" s="642">
        <v>0</v>
      </c>
      <c r="I99" s="590">
        <v>0</v>
      </c>
      <c r="J99" s="642"/>
      <c r="K99" s="642">
        <v>0</v>
      </c>
      <c r="L99" s="642">
        <v>0</v>
      </c>
      <c r="M99" s="590">
        <f>G99+H99+I99+J99+K99+L99</f>
        <v>0</v>
      </c>
      <c r="N99" s="590"/>
      <c r="O99" s="590">
        <f>M99*1.1875%</f>
        <v>0</v>
      </c>
      <c r="P99" s="590">
        <v>0</v>
      </c>
      <c r="Q99" s="590">
        <v>0</v>
      </c>
      <c r="R99" s="590">
        <v>0</v>
      </c>
      <c r="S99" s="590">
        <v>0</v>
      </c>
      <c r="T99" s="590">
        <f>N99+O99+P99+Q99+R99+S99</f>
        <v>0</v>
      </c>
      <c r="U99" s="590">
        <f>M99-T99</f>
        <v>0</v>
      </c>
      <c r="V99" s="590">
        <v>0</v>
      </c>
      <c r="W99" s="579">
        <f>U99-V99</f>
        <v>0</v>
      </c>
      <c r="X99" s="594"/>
    </row>
    <row r="100" spans="1:24" ht="65.25" hidden="1" customHeight="1" x14ac:dyDescent="0.5">
      <c r="A100" s="269"/>
      <c r="B100" s="641"/>
      <c r="C100" s="645"/>
      <c r="D100" s="645"/>
      <c r="E100" s="597"/>
      <c r="F100" s="647"/>
      <c r="G100" s="601"/>
      <c r="H100" s="643"/>
      <c r="I100" s="591"/>
      <c r="J100" s="643"/>
      <c r="K100" s="643"/>
      <c r="L100" s="643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79"/>
      <c r="X100" s="595"/>
    </row>
    <row r="101" spans="1:24" ht="65.25" hidden="1" customHeight="1" x14ac:dyDescent="0.5">
      <c r="A101" s="264" t="s">
        <v>628</v>
      </c>
      <c r="B101" s="594"/>
      <c r="C101" s="644">
        <v>1100</v>
      </c>
      <c r="D101" s="644">
        <v>1000</v>
      </c>
      <c r="E101" s="596"/>
      <c r="F101" s="646"/>
      <c r="G101" s="600">
        <f>E101*F101</f>
        <v>0</v>
      </c>
      <c r="H101" s="642">
        <v>0</v>
      </c>
      <c r="I101" s="590">
        <v>0</v>
      </c>
      <c r="J101" s="642"/>
      <c r="K101" s="642">
        <v>0</v>
      </c>
      <c r="L101" s="642">
        <v>0</v>
      </c>
      <c r="M101" s="590">
        <f>G101+H101+I101+J101+K101+L101</f>
        <v>0</v>
      </c>
      <c r="N101" s="590"/>
      <c r="O101" s="590">
        <f>M101*1.1875%</f>
        <v>0</v>
      </c>
      <c r="P101" s="590">
        <v>0</v>
      </c>
      <c r="Q101" s="590">
        <v>0</v>
      </c>
      <c r="R101" s="590">
        <v>0</v>
      </c>
      <c r="S101" s="590">
        <v>0</v>
      </c>
      <c r="T101" s="590">
        <f>N101+O101+P101+Q101+R101+S101</f>
        <v>0</v>
      </c>
      <c r="U101" s="590">
        <f>M101-T101</f>
        <v>0</v>
      </c>
      <c r="V101" s="590">
        <v>0</v>
      </c>
      <c r="W101" s="579">
        <f>U101-V101</f>
        <v>0</v>
      </c>
      <c r="X101" s="594"/>
    </row>
    <row r="102" spans="1:24" ht="65.25" hidden="1" customHeight="1" x14ac:dyDescent="0.5">
      <c r="A102" s="269"/>
      <c r="B102" s="595"/>
      <c r="C102" s="667"/>
      <c r="D102" s="667"/>
      <c r="E102" s="597"/>
      <c r="F102" s="647"/>
      <c r="G102" s="601"/>
      <c r="H102" s="643"/>
      <c r="I102" s="591"/>
      <c r="J102" s="643"/>
      <c r="K102" s="643"/>
      <c r="L102" s="643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79"/>
      <c r="X102" s="595"/>
    </row>
    <row r="103" spans="1:24" s="402" customFormat="1" ht="65.25" customHeight="1" x14ac:dyDescent="0.5">
      <c r="A103" s="264" t="s">
        <v>628</v>
      </c>
      <c r="B103" s="580"/>
      <c r="C103" s="671">
        <v>1100</v>
      </c>
      <c r="D103" s="671">
        <v>1000</v>
      </c>
      <c r="E103" s="596">
        <v>263.41000000000003</v>
      </c>
      <c r="F103" s="653">
        <v>15</v>
      </c>
      <c r="G103" s="596">
        <f>E103*F103</f>
        <v>3951.1500000000005</v>
      </c>
      <c r="H103" s="642">
        <v>0</v>
      </c>
      <c r="I103" s="590">
        <v>0</v>
      </c>
      <c r="J103" s="642">
        <v>0</v>
      </c>
      <c r="K103" s="642">
        <v>0</v>
      </c>
      <c r="L103" s="642">
        <v>0</v>
      </c>
      <c r="M103" s="590">
        <f>G103+H103+I103+J103+K103+L103</f>
        <v>3951.1500000000005</v>
      </c>
      <c r="N103" s="602">
        <v>341.27</v>
      </c>
      <c r="O103" s="590">
        <f>G103*1.1875%</f>
        <v>46.919906250000004</v>
      </c>
      <c r="P103" s="590">
        <v>0</v>
      </c>
      <c r="Q103" s="602">
        <v>0</v>
      </c>
      <c r="R103" s="602">
        <v>0</v>
      </c>
      <c r="S103" s="602">
        <v>0</v>
      </c>
      <c r="T103" s="590">
        <f>N103+O103+P103+Q103+R103+S103</f>
        <v>388.18990624999998</v>
      </c>
      <c r="U103" s="602">
        <f>M103-T103</f>
        <v>3562.9600937500004</v>
      </c>
      <c r="V103" s="602">
        <v>0</v>
      </c>
      <c r="W103" s="579">
        <f>U103-V103</f>
        <v>3562.9600937500004</v>
      </c>
      <c r="X103" s="580"/>
    </row>
    <row r="104" spans="1:24" s="402" customFormat="1" ht="65.25" customHeight="1" x14ac:dyDescent="0.5">
      <c r="A104" s="269"/>
      <c r="B104" s="580"/>
      <c r="C104" s="652"/>
      <c r="D104" s="652"/>
      <c r="E104" s="597"/>
      <c r="F104" s="654"/>
      <c r="G104" s="597"/>
      <c r="H104" s="643"/>
      <c r="I104" s="591"/>
      <c r="J104" s="643"/>
      <c r="K104" s="643"/>
      <c r="L104" s="643"/>
      <c r="M104" s="591"/>
      <c r="N104" s="603"/>
      <c r="O104" s="591"/>
      <c r="P104" s="591"/>
      <c r="Q104" s="603"/>
      <c r="R104" s="603"/>
      <c r="S104" s="603"/>
      <c r="T104" s="591"/>
      <c r="U104" s="603"/>
      <c r="V104" s="603"/>
      <c r="W104" s="579"/>
      <c r="X104" s="580"/>
    </row>
    <row r="105" spans="1:24" ht="65.25" hidden="1" customHeight="1" x14ac:dyDescent="0.5">
      <c r="A105" s="270" t="s">
        <v>628</v>
      </c>
      <c r="B105" s="594"/>
      <c r="C105" s="604">
        <v>1100</v>
      </c>
      <c r="D105" s="604">
        <v>1000</v>
      </c>
      <c r="E105" s="596"/>
      <c r="F105" s="600"/>
      <c r="G105" s="600">
        <f>E105*F105</f>
        <v>0</v>
      </c>
      <c r="H105" s="642">
        <v>0</v>
      </c>
      <c r="I105" s="590">
        <v>0</v>
      </c>
      <c r="J105" s="642"/>
      <c r="K105" s="642">
        <v>0</v>
      </c>
      <c r="L105" s="642">
        <v>0</v>
      </c>
      <c r="M105" s="590">
        <f>G105+H105+I105+J105+K105+L105</f>
        <v>0</v>
      </c>
      <c r="N105" s="590"/>
      <c r="O105" s="590">
        <f>G105*1.187%</f>
        <v>0</v>
      </c>
      <c r="P105" s="590">
        <v>0</v>
      </c>
      <c r="Q105" s="590">
        <v>0</v>
      </c>
      <c r="R105" s="590">
        <v>0</v>
      </c>
      <c r="S105" s="590">
        <v>0</v>
      </c>
      <c r="T105" s="590">
        <f>N105+O105+P105+Q105+R105+S105</f>
        <v>0</v>
      </c>
      <c r="U105" s="590">
        <f>M105-T105</f>
        <v>0</v>
      </c>
      <c r="V105" s="590">
        <v>0</v>
      </c>
      <c r="W105" s="579">
        <f>U105-V105</f>
        <v>0</v>
      </c>
      <c r="X105" s="641"/>
    </row>
    <row r="106" spans="1:24" ht="65.25" hidden="1" customHeight="1" x14ac:dyDescent="0.5">
      <c r="A106" s="269"/>
      <c r="B106" s="595"/>
      <c r="C106" s="670"/>
      <c r="D106" s="670"/>
      <c r="E106" s="597"/>
      <c r="F106" s="601"/>
      <c r="G106" s="601"/>
      <c r="H106" s="643"/>
      <c r="I106" s="591"/>
      <c r="J106" s="643"/>
      <c r="K106" s="643"/>
      <c r="L106" s="643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79"/>
      <c r="X106" s="595"/>
    </row>
    <row r="107" spans="1:24" ht="65.25" hidden="1" customHeight="1" x14ac:dyDescent="0.5">
      <c r="A107" s="270" t="s">
        <v>628</v>
      </c>
      <c r="B107" s="594"/>
      <c r="C107" s="604">
        <v>1100</v>
      </c>
      <c r="D107" s="604">
        <v>1000</v>
      </c>
      <c r="E107" s="596"/>
      <c r="F107" s="600"/>
      <c r="G107" s="600">
        <f>E107*F107</f>
        <v>0</v>
      </c>
      <c r="H107" s="606">
        <v>0</v>
      </c>
      <c r="I107" s="590">
        <v>0</v>
      </c>
      <c r="J107" s="606"/>
      <c r="K107" s="606">
        <v>0</v>
      </c>
      <c r="L107" s="606">
        <v>0</v>
      </c>
      <c r="M107" s="590">
        <f>G107+H107+I107+J107+K107+L107</f>
        <v>0</v>
      </c>
      <c r="N107" s="590"/>
      <c r="O107" s="590">
        <f>G107*1.187%</f>
        <v>0</v>
      </c>
      <c r="P107" s="590">
        <v>0</v>
      </c>
      <c r="Q107" s="590">
        <v>0</v>
      </c>
      <c r="R107" s="590">
        <v>0</v>
      </c>
      <c r="S107" s="590">
        <v>0</v>
      </c>
      <c r="T107" s="590">
        <f>N107+O107+P107+Q107+R107+S107</f>
        <v>0</v>
      </c>
      <c r="U107" s="590">
        <f>M107-T107</f>
        <v>0</v>
      </c>
      <c r="V107" s="590"/>
      <c r="W107" s="579">
        <f>U107-V107</f>
        <v>0</v>
      </c>
      <c r="X107" s="594"/>
    </row>
    <row r="108" spans="1:24" ht="65.25" hidden="1" customHeight="1" thickBot="1" x14ac:dyDescent="0.55000000000000004">
      <c r="A108" s="269"/>
      <c r="B108" s="641"/>
      <c r="C108" s="605"/>
      <c r="D108" s="605"/>
      <c r="E108" s="597"/>
      <c r="F108" s="601"/>
      <c r="G108" s="601"/>
      <c r="H108" s="607"/>
      <c r="I108" s="591"/>
      <c r="J108" s="607"/>
      <c r="K108" s="607"/>
      <c r="L108" s="607"/>
      <c r="M108" s="591"/>
      <c r="N108" s="591"/>
      <c r="O108" s="591"/>
      <c r="P108" s="591"/>
      <c r="Q108" s="591"/>
      <c r="R108" s="591"/>
      <c r="S108" s="591"/>
      <c r="T108" s="591"/>
      <c r="U108" s="591"/>
      <c r="V108" s="591"/>
      <c r="W108" s="579"/>
      <c r="X108" s="672"/>
    </row>
    <row r="109" spans="1:24" ht="65.25" hidden="1" customHeight="1" x14ac:dyDescent="0.5">
      <c r="A109" s="270" t="s">
        <v>628</v>
      </c>
      <c r="B109" s="641"/>
      <c r="C109" s="604">
        <v>1100</v>
      </c>
      <c r="D109" s="604">
        <v>1000</v>
      </c>
      <c r="E109" s="596"/>
      <c r="F109" s="600"/>
      <c r="G109" s="600">
        <f>E109*F109</f>
        <v>0</v>
      </c>
      <c r="H109" s="642"/>
      <c r="I109" s="590">
        <v>0</v>
      </c>
      <c r="J109" s="642"/>
      <c r="K109" s="642">
        <v>0</v>
      </c>
      <c r="L109" s="642">
        <v>0</v>
      </c>
      <c r="M109" s="590">
        <f>G109+H109+I109+J109+K109+L109</f>
        <v>0</v>
      </c>
      <c r="N109" s="590"/>
      <c r="O109" s="590">
        <f>G109*1.187%</f>
        <v>0</v>
      </c>
      <c r="P109" s="590"/>
      <c r="Q109" s="590">
        <v>0</v>
      </c>
      <c r="R109" s="590">
        <v>0</v>
      </c>
      <c r="S109" s="590">
        <v>0</v>
      </c>
      <c r="T109" s="590">
        <f>N109+O109+P109+Q109+R109+S109</f>
        <v>0</v>
      </c>
      <c r="U109" s="590">
        <f>M109-T109</f>
        <v>0</v>
      </c>
      <c r="V109" s="590">
        <v>0</v>
      </c>
      <c r="W109" s="579">
        <f>U109-V109</f>
        <v>0</v>
      </c>
      <c r="X109" s="641"/>
    </row>
    <row r="110" spans="1:24" ht="65.25" hidden="1" customHeight="1" thickBot="1" x14ac:dyDescent="0.55000000000000004">
      <c r="A110" s="269"/>
      <c r="B110" s="595"/>
      <c r="C110" s="605"/>
      <c r="D110" s="605"/>
      <c r="E110" s="597"/>
      <c r="F110" s="601"/>
      <c r="G110" s="601"/>
      <c r="H110" s="643"/>
      <c r="I110" s="591"/>
      <c r="J110" s="643"/>
      <c r="K110" s="643"/>
      <c r="L110" s="643"/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79"/>
      <c r="X110" s="672"/>
    </row>
    <row r="111" spans="1:24" ht="65.25" hidden="1" customHeight="1" x14ac:dyDescent="0.5">
      <c r="A111" s="270" t="s">
        <v>628</v>
      </c>
      <c r="B111" s="641"/>
      <c r="C111" s="604">
        <v>1100</v>
      </c>
      <c r="D111" s="604">
        <v>1000</v>
      </c>
      <c r="E111" s="596"/>
      <c r="F111" s="600"/>
      <c r="G111" s="600">
        <f>E111*F111</f>
        <v>0</v>
      </c>
      <c r="H111" s="642">
        <v>0</v>
      </c>
      <c r="I111" s="590">
        <v>0</v>
      </c>
      <c r="J111" s="642"/>
      <c r="K111" s="642">
        <v>0</v>
      </c>
      <c r="L111" s="642">
        <v>0</v>
      </c>
      <c r="M111" s="590">
        <f>G111+H111+I111+J111+K111+L111</f>
        <v>0</v>
      </c>
      <c r="N111" s="590"/>
      <c r="O111" s="590">
        <f>G111*1.187%</f>
        <v>0</v>
      </c>
      <c r="P111" s="590">
        <v>0</v>
      </c>
      <c r="Q111" s="590">
        <v>0</v>
      </c>
      <c r="R111" s="590">
        <v>0</v>
      </c>
      <c r="S111" s="590">
        <v>0</v>
      </c>
      <c r="T111" s="590">
        <f>N111+O111+P111+Q111+R111+S111</f>
        <v>0</v>
      </c>
      <c r="U111" s="590">
        <f>M111-T111</f>
        <v>0</v>
      </c>
      <c r="V111" s="590">
        <v>0</v>
      </c>
      <c r="W111" s="579">
        <f>U111-V111</f>
        <v>0</v>
      </c>
      <c r="X111" s="641"/>
    </row>
    <row r="112" spans="1:24" ht="65.25" hidden="1" customHeight="1" x14ac:dyDescent="0.5">
      <c r="A112" s="366"/>
      <c r="B112" s="595"/>
      <c r="C112" s="605"/>
      <c r="D112" s="605"/>
      <c r="E112" s="597"/>
      <c r="F112" s="601"/>
      <c r="G112" s="601"/>
      <c r="H112" s="643"/>
      <c r="I112" s="591"/>
      <c r="J112" s="643"/>
      <c r="K112" s="643"/>
      <c r="L112" s="643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79"/>
      <c r="X112" s="595"/>
    </row>
    <row r="113" spans="1:24" ht="65.25" customHeight="1" x14ac:dyDescent="0.5">
      <c r="A113" s="264" t="s">
        <v>628</v>
      </c>
      <c r="B113" s="580"/>
      <c r="C113" s="671">
        <v>1100</v>
      </c>
      <c r="D113" s="671">
        <v>1000</v>
      </c>
      <c r="E113" s="596">
        <v>263.41000000000003</v>
      </c>
      <c r="F113" s="653">
        <v>15</v>
      </c>
      <c r="G113" s="596">
        <f>E113*F113</f>
        <v>3951.1500000000005</v>
      </c>
      <c r="H113" s="642">
        <v>0</v>
      </c>
      <c r="I113" s="590">
        <v>0</v>
      </c>
      <c r="J113" s="642">
        <v>0</v>
      </c>
      <c r="K113" s="642">
        <v>0</v>
      </c>
      <c r="L113" s="642">
        <v>0</v>
      </c>
      <c r="M113" s="590">
        <f>G113+H113+I113+J113+K113+L113</f>
        <v>3951.1500000000005</v>
      </c>
      <c r="N113" s="602">
        <v>341.27</v>
      </c>
      <c r="O113" s="590">
        <f>G113*1.1875%</f>
        <v>46.919906250000004</v>
      </c>
      <c r="P113" s="590">
        <v>0</v>
      </c>
      <c r="Q113" s="602">
        <v>0</v>
      </c>
      <c r="R113" s="602">
        <v>0</v>
      </c>
      <c r="S113" s="602">
        <v>0</v>
      </c>
      <c r="T113" s="590">
        <f>N113+O113+P113+Q113+R113+S113</f>
        <v>388.18990624999998</v>
      </c>
      <c r="U113" s="602">
        <f>M113-T113</f>
        <v>3562.9600937500004</v>
      </c>
      <c r="V113" s="602">
        <v>120.01</v>
      </c>
      <c r="W113" s="579">
        <f>U113-V113</f>
        <v>3442.9500937500002</v>
      </c>
      <c r="X113" s="580"/>
    </row>
    <row r="114" spans="1:24" ht="65.25" customHeight="1" x14ac:dyDescent="0.5">
      <c r="A114" s="269"/>
      <c r="B114" s="580"/>
      <c r="C114" s="652"/>
      <c r="D114" s="652"/>
      <c r="E114" s="597"/>
      <c r="F114" s="654"/>
      <c r="G114" s="597"/>
      <c r="H114" s="643"/>
      <c r="I114" s="591"/>
      <c r="J114" s="643"/>
      <c r="K114" s="643"/>
      <c r="L114" s="643"/>
      <c r="M114" s="591"/>
      <c r="N114" s="603"/>
      <c r="O114" s="591"/>
      <c r="P114" s="591"/>
      <c r="Q114" s="603"/>
      <c r="R114" s="603"/>
      <c r="S114" s="603"/>
      <c r="T114" s="591"/>
      <c r="U114" s="603"/>
      <c r="V114" s="603"/>
      <c r="W114" s="579"/>
      <c r="X114" s="580"/>
    </row>
    <row r="115" spans="1:24" ht="65.25" customHeight="1" x14ac:dyDescent="0.5">
      <c r="A115" s="264" t="s">
        <v>628</v>
      </c>
      <c r="B115" s="580"/>
      <c r="C115" s="671">
        <v>1100</v>
      </c>
      <c r="D115" s="671">
        <v>1000</v>
      </c>
      <c r="E115" s="596">
        <v>263.41000000000003</v>
      </c>
      <c r="F115" s="653">
        <v>15</v>
      </c>
      <c r="G115" s="596">
        <f>E115*F115</f>
        <v>3951.1500000000005</v>
      </c>
      <c r="H115" s="642">
        <v>0</v>
      </c>
      <c r="I115" s="590">
        <v>0</v>
      </c>
      <c r="J115" s="642">
        <v>0</v>
      </c>
      <c r="K115" s="642">
        <v>0</v>
      </c>
      <c r="L115" s="642">
        <v>0</v>
      </c>
      <c r="M115" s="590">
        <f>G115+H115+I115+J115+K115+L115</f>
        <v>3951.1500000000005</v>
      </c>
      <c r="N115" s="602">
        <v>341.27</v>
      </c>
      <c r="O115" s="590">
        <f>G115*1.1875%</f>
        <v>46.919906250000004</v>
      </c>
      <c r="P115" s="590">
        <v>0</v>
      </c>
      <c r="Q115" s="602">
        <v>0</v>
      </c>
      <c r="R115" s="602">
        <v>0</v>
      </c>
      <c r="S115" s="602">
        <v>0</v>
      </c>
      <c r="T115" s="590">
        <f>N115+O115+P115+Q115+R115+S115</f>
        <v>388.18990624999998</v>
      </c>
      <c r="U115" s="602">
        <f>M115-T115</f>
        <v>3562.9600937500004</v>
      </c>
      <c r="V115" s="602">
        <v>225.15</v>
      </c>
      <c r="W115" s="579">
        <f>U115-V115</f>
        <v>3337.8100937500003</v>
      </c>
      <c r="X115" s="580"/>
    </row>
    <row r="116" spans="1:24" ht="65.25" customHeight="1" x14ac:dyDescent="0.5">
      <c r="A116" s="269"/>
      <c r="B116" s="580"/>
      <c r="C116" s="652"/>
      <c r="D116" s="652"/>
      <c r="E116" s="597"/>
      <c r="F116" s="654"/>
      <c r="G116" s="597"/>
      <c r="H116" s="643"/>
      <c r="I116" s="591"/>
      <c r="J116" s="643"/>
      <c r="K116" s="643"/>
      <c r="L116" s="643"/>
      <c r="M116" s="591"/>
      <c r="N116" s="603"/>
      <c r="O116" s="591"/>
      <c r="P116" s="591"/>
      <c r="Q116" s="603"/>
      <c r="R116" s="603"/>
      <c r="S116" s="603"/>
      <c r="T116" s="591"/>
      <c r="U116" s="603"/>
      <c r="V116" s="603"/>
      <c r="W116" s="579"/>
      <c r="X116" s="580"/>
    </row>
    <row r="117" spans="1:24" ht="65.25" customHeight="1" x14ac:dyDescent="0.5">
      <c r="A117" s="264" t="s">
        <v>628</v>
      </c>
      <c r="B117" s="580"/>
      <c r="C117" s="671">
        <v>1100</v>
      </c>
      <c r="D117" s="671">
        <v>1000</v>
      </c>
      <c r="E117" s="596">
        <v>263.41000000000003</v>
      </c>
      <c r="F117" s="653">
        <v>15</v>
      </c>
      <c r="G117" s="596">
        <f>E117*F117</f>
        <v>3951.1500000000005</v>
      </c>
      <c r="H117" s="642">
        <v>0</v>
      </c>
      <c r="I117" s="590">
        <v>0</v>
      </c>
      <c r="J117" s="642">
        <v>0</v>
      </c>
      <c r="K117" s="642">
        <v>0</v>
      </c>
      <c r="L117" s="642">
        <v>0</v>
      </c>
      <c r="M117" s="590">
        <f>G117+H117+I117+J117+K117+L117</f>
        <v>3951.1500000000005</v>
      </c>
      <c r="N117" s="602">
        <v>341.27</v>
      </c>
      <c r="O117" s="590">
        <f>G117*1.1875%</f>
        <v>46.919906250000004</v>
      </c>
      <c r="P117" s="590">
        <v>0</v>
      </c>
      <c r="Q117" s="602">
        <v>0</v>
      </c>
      <c r="R117" s="602">
        <v>0</v>
      </c>
      <c r="S117" s="602">
        <v>0</v>
      </c>
      <c r="T117" s="590">
        <f>N117+O117+P117+Q117+R117+S117</f>
        <v>388.18990624999998</v>
      </c>
      <c r="U117" s="602">
        <f>M117-T117</f>
        <v>3562.9600937500004</v>
      </c>
      <c r="V117" s="602">
        <v>0</v>
      </c>
      <c r="W117" s="579">
        <f>U117-V117</f>
        <v>3562.9600937500004</v>
      </c>
      <c r="X117" s="580"/>
    </row>
    <row r="118" spans="1:24" ht="65.25" customHeight="1" x14ac:dyDescent="0.5">
      <c r="A118" s="269"/>
      <c r="B118" s="580"/>
      <c r="C118" s="652"/>
      <c r="D118" s="652"/>
      <c r="E118" s="597"/>
      <c r="F118" s="654"/>
      <c r="G118" s="597"/>
      <c r="H118" s="643"/>
      <c r="I118" s="591"/>
      <c r="J118" s="643"/>
      <c r="K118" s="643"/>
      <c r="L118" s="643"/>
      <c r="M118" s="591"/>
      <c r="N118" s="603"/>
      <c r="O118" s="591"/>
      <c r="P118" s="591"/>
      <c r="Q118" s="603"/>
      <c r="R118" s="603"/>
      <c r="S118" s="603"/>
      <c r="T118" s="591"/>
      <c r="U118" s="603"/>
      <c r="V118" s="603"/>
      <c r="W118" s="579"/>
      <c r="X118" s="580"/>
    </row>
    <row r="119" spans="1:24" ht="65.25" customHeight="1" x14ac:dyDescent="0.5">
      <c r="A119" s="264" t="s">
        <v>628</v>
      </c>
      <c r="B119" s="649"/>
      <c r="C119" s="651">
        <v>1100</v>
      </c>
      <c r="D119" s="651">
        <v>1000</v>
      </c>
      <c r="E119" s="596">
        <v>263.41000000000003</v>
      </c>
      <c r="F119" s="653">
        <v>15</v>
      </c>
      <c r="G119" s="596">
        <f>E119*F119</f>
        <v>3951.1500000000005</v>
      </c>
      <c r="H119" s="642">
        <v>0</v>
      </c>
      <c r="I119" s="590">
        <v>0</v>
      </c>
      <c r="J119" s="642">
        <v>0</v>
      </c>
      <c r="K119" s="642">
        <v>0</v>
      </c>
      <c r="L119" s="642">
        <v>0</v>
      </c>
      <c r="M119" s="590">
        <f>G119+H119+I119+J119+K119+L119</f>
        <v>3951.1500000000005</v>
      </c>
      <c r="N119" s="602">
        <v>341.27</v>
      </c>
      <c r="O119" s="590">
        <v>0</v>
      </c>
      <c r="P119" s="590">
        <v>0</v>
      </c>
      <c r="Q119" s="602">
        <v>0</v>
      </c>
      <c r="R119" s="602">
        <v>0</v>
      </c>
      <c r="S119" s="602">
        <v>0</v>
      </c>
      <c r="T119" s="590">
        <f>N119+O119+P119+Q119+R119+S119</f>
        <v>341.27</v>
      </c>
      <c r="U119" s="602">
        <f>M119-T119</f>
        <v>3609.8800000000006</v>
      </c>
      <c r="V119" s="602">
        <v>0</v>
      </c>
      <c r="W119" s="602">
        <f>U119-V119</f>
        <v>3609.8800000000006</v>
      </c>
      <c r="X119" s="649"/>
    </row>
    <row r="120" spans="1:24" ht="67.5" customHeight="1" x14ac:dyDescent="0.5">
      <c r="A120" s="269"/>
      <c r="B120" s="650"/>
      <c r="C120" s="652"/>
      <c r="D120" s="652"/>
      <c r="E120" s="597"/>
      <c r="F120" s="654"/>
      <c r="G120" s="597"/>
      <c r="H120" s="643"/>
      <c r="I120" s="591"/>
      <c r="J120" s="643"/>
      <c r="K120" s="643"/>
      <c r="L120" s="643"/>
      <c r="M120" s="591"/>
      <c r="N120" s="603"/>
      <c r="O120" s="591"/>
      <c r="P120" s="591"/>
      <c r="Q120" s="603"/>
      <c r="R120" s="603"/>
      <c r="S120" s="603"/>
      <c r="T120" s="591"/>
      <c r="U120" s="603"/>
      <c r="V120" s="603"/>
      <c r="W120" s="603"/>
      <c r="X120" s="650"/>
    </row>
    <row r="121" spans="1:24" ht="65.25" customHeight="1" x14ac:dyDescent="0.5">
      <c r="A121" s="264" t="s">
        <v>628</v>
      </c>
      <c r="B121" s="580"/>
      <c r="C121" s="671">
        <v>1100</v>
      </c>
      <c r="D121" s="671">
        <v>1000</v>
      </c>
      <c r="E121" s="596">
        <v>263.41000000000003</v>
      </c>
      <c r="F121" s="653">
        <v>15</v>
      </c>
      <c r="G121" s="596">
        <f>E121*F121</f>
        <v>3951.1500000000005</v>
      </c>
      <c r="H121" s="642">
        <v>0</v>
      </c>
      <c r="I121" s="590">
        <v>0</v>
      </c>
      <c r="J121" s="642">
        <v>0</v>
      </c>
      <c r="K121" s="642">
        <v>0</v>
      </c>
      <c r="L121" s="642">
        <v>0</v>
      </c>
      <c r="M121" s="590">
        <f>G121+H121+I121+J121+K121+L121</f>
        <v>3951.1500000000005</v>
      </c>
      <c r="N121" s="602">
        <v>341.27</v>
      </c>
      <c r="O121" s="590">
        <f>G121*1.1875%</f>
        <v>46.919906250000004</v>
      </c>
      <c r="P121" s="590">
        <v>0</v>
      </c>
      <c r="Q121" s="602">
        <v>0</v>
      </c>
      <c r="R121" s="602">
        <v>0</v>
      </c>
      <c r="S121" s="602">
        <v>0</v>
      </c>
      <c r="T121" s="590">
        <f>N121+O121+P121+Q121+R121+S121</f>
        <v>388.18990624999998</v>
      </c>
      <c r="U121" s="602">
        <f>M121-T121</f>
        <v>3562.9600937500004</v>
      </c>
      <c r="V121" s="602">
        <v>0</v>
      </c>
      <c r="W121" s="579">
        <f>U121-V121</f>
        <v>3562.9600937500004</v>
      </c>
      <c r="X121" s="580"/>
    </row>
    <row r="122" spans="1:24" ht="67.5" customHeight="1" x14ac:dyDescent="0.5">
      <c r="A122" s="269"/>
      <c r="B122" s="580"/>
      <c r="C122" s="652"/>
      <c r="D122" s="652"/>
      <c r="E122" s="597"/>
      <c r="F122" s="654"/>
      <c r="G122" s="597"/>
      <c r="H122" s="643"/>
      <c r="I122" s="591"/>
      <c r="J122" s="643"/>
      <c r="K122" s="643"/>
      <c r="L122" s="643"/>
      <c r="M122" s="591"/>
      <c r="N122" s="603"/>
      <c r="O122" s="591"/>
      <c r="P122" s="591"/>
      <c r="Q122" s="603"/>
      <c r="R122" s="603"/>
      <c r="S122" s="603"/>
      <c r="T122" s="591"/>
      <c r="U122" s="603"/>
      <c r="V122" s="603"/>
      <c r="W122" s="579"/>
      <c r="X122" s="580"/>
    </row>
    <row r="123" spans="1:24" ht="65.25" customHeight="1" x14ac:dyDescent="0.5">
      <c r="A123" s="264" t="s">
        <v>628</v>
      </c>
      <c r="B123" s="580"/>
      <c r="C123" s="671">
        <v>1100</v>
      </c>
      <c r="D123" s="671">
        <v>1000</v>
      </c>
      <c r="E123" s="596">
        <v>263.41000000000003</v>
      </c>
      <c r="F123" s="653">
        <v>15</v>
      </c>
      <c r="G123" s="596">
        <f>E123*F123</f>
        <v>3951.1500000000005</v>
      </c>
      <c r="H123" s="642">
        <v>0</v>
      </c>
      <c r="I123" s="590">
        <v>0</v>
      </c>
      <c r="J123" s="642">
        <v>0</v>
      </c>
      <c r="K123" s="642">
        <v>0</v>
      </c>
      <c r="L123" s="642">
        <v>0</v>
      </c>
      <c r="M123" s="590">
        <f>G123+H123+I123+J123+K123+L123</f>
        <v>3951.1500000000005</v>
      </c>
      <c r="N123" s="602">
        <v>341.27</v>
      </c>
      <c r="O123" s="590">
        <f>G123*1.1875%</f>
        <v>46.919906250000004</v>
      </c>
      <c r="P123" s="590">
        <v>0</v>
      </c>
      <c r="Q123" s="602">
        <v>0</v>
      </c>
      <c r="R123" s="602">
        <v>0</v>
      </c>
      <c r="S123" s="602">
        <v>0</v>
      </c>
      <c r="T123" s="590">
        <f>N123+O123+P123+Q123+R123+S123</f>
        <v>388.18990624999998</v>
      </c>
      <c r="U123" s="602">
        <f>M123-T123</f>
        <v>3562.9600937500004</v>
      </c>
      <c r="V123" s="602">
        <v>0</v>
      </c>
      <c r="W123" s="579">
        <f>U123-V123</f>
        <v>3562.9600937500004</v>
      </c>
      <c r="X123" s="580"/>
    </row>
    <row r="124" spans="1:24" ht="67.5" customHeight="1" x14ac:dyDescent="0.5">
      <c r="A124" s="269"/>
      <c r="B124" s="580"/>
      <c r="C124" s="652"/>
      <c r="D124" s="652"/>
      <c r="E124" s="597"/>
      <c r="F124" s="654"/>
      <c r="G124" s="597"/>
      <c r="H124" s="643"/>
      <c r="I124" s="591"/>
      <c r="J124" s="643"/>
      <c r="K124" s="643"/>
      <c r="L124" s="643"/>
      <c r="M124" s="591"/>
      <c r="N124" s="603"/>
      <c r="O124" s="591"/>
      <c r="P124" s="591"/>
      <c r="Q124" s="603"/>
      <c r="R124" s="603"/>
      <c r="S124" s="603"/>
      <c r="T124" s="591"/>
      <c r="U124" s="603"/>
      <c r="V124" s="603"/>
      <c r="W124" s="579"/>
      <c r="X124" s="580"/>
    </row>
    <row r="125" spans="1:24" ht="65.25" customHeight="1" x14ac:dyDescent="0.5">
      <c r="A125" s="264" t="s">
        <v>628</v>
      </c>
      <c r="B125" s="580"/>
      <c r="C125" s="671">
        <v>1100</v>
      </c>
      <c r="D125" s="671">
        <v>1000</v>
      </c>
      <c r="E125" s="596">
        <v>263.41000000000003</v>
      </c>
      <c r="F125" s="653">
        <v>15</v>
      </c>
      <c r="G125" s="596">
        <f>E125*F125</f>
        <v>3951.1500000000005</v>
      </c>
      <c r="H125" s="642">
        <v>0</v>
      </c>
      <c r="I125" s="590">
        <v>0</v>
      </c>
      <c r="J125" s="642">
        <v>0</v>
      </c>
      <c r="K125" s="642">
        <v>0</v>
      </c>
      <c r="L125" s="642">
        <v>0</v>
      </c>
      <c r="M125" s="590">
        <f>G125+H125+I125+J125+K125+L125</f>
        <v>3951.1500000000005</v>
      </c>
      <c r="N125" s="602">
        <v>341.27</v>
      </c>
      <c r="O125" s="590">
        <f>G125*1.1875%</f>
        <v>46.919906250000004</v>
      </c>
      <c r="P125" s="590">
        <v>0</v>
      </c>
      <c r="Q125" s="602">
        <v>0</v>
      </c>
      <c r="R125" s="602">
        <v>0</v>
      </c>
      <c r="S125" s="602">
        <v>0</v>
      </c>
      <c r="T125" s="590">
        <f>N125+O125+P125+Q125+R125+S125</f>
        <v>388.18990624999998</v>
      </c>
      <c r="U125" s="602">
        <f>M125-T125</f>
        <v>3562.9600937500004</v>
      </c>
      <c r="V125" s="602">
        <v>0</v>
      </c>
      <c r="W125" s="579">
        <f>U125-V125</f>
        <v>3562.9600937500004</v>
      </c>
      <c r="X125" s="580"/>
    </row>
    <row r="126" spans="1:24" ht="67.5" customHeight="1" x14ac:dyDescent="0.5">
      <c r="A126" s="269"/>
      <c r="B126" s="580"/>
      <c r="C126" s="652"/>
      <c r="D126" s="652"/>
      <c r="E126" s="597"/>
      <c r="F126" s="654"/>
      <c r="G126" s="597"/>
      <c r="H126" s="643"/>
      <c r="I126" s="591"/>
      <c r="J126" s="643"/>
      <c r="K126" s="643"/>
      <c r="L126" s="643"/>
      <c r="M126" s="591"/>
      <c r="N126" s="603"/>
      <c r="O126" s="591"/>
      <c r="P126" s="591"/>
      <c r="Q126" s="603"/>
      <c r="R126" s="603"/>
      <c r="S126" s="603"/>
      <c r="T126" s="591"/>
      <c r="U126" s="603"/>
      <c r="V126" s="603"/>
      <c r="W126" s="579"/>
      <c r="X126" s="580"/>
    </row>
    <row r="127" spans="1:24" ht="47.25" customHeight="1" thickBot="1" x14ac:dyDescent="0.55000000000000004">
      <c r="A127" s="371" t="s">
        <v>66</v>
      </c>
      <c r="C127" s="377"/>
      <c r="D127" s="377"/>
      <c r="E127" s="377"/>
      <c r="F127" s="377"/>
      <c r="G127" s="377">
        <f>SUM(G87:G126)</f>
        <v>43462.650000000009</v>
      </c>
      <c r="H127" s="377">
        <f>SUM(H87:H126)</f>
        <v>0</v>
      </c>
      <c r="I127" s="377">
        <f>SUM(I87:I112)</f>
        <v>0</v>
      </c>
      <c r="J127" s="377">
        <f>SUM(J87:J112)</f>
        <v>0</v>
      </c>
      <c r="K127" s="377">
        <f>SUM(K87:K112)</f>
        <v>0</v>
      </c>
      <c r="L127" s="377">
        <f>SUM(L87:L126)</f>
        <v>0</v>
      </c>
      <c r="M127" s="377">
        <f>SUM(M87:M126)</f>
        <v>43462.650000000009</v>
      </c>
      <c r="N127" s="377">
        <f>SUM(N87:N126)</f>
        <v>3753.97</v>
      </c>
      <c r="O127" s="377">
        <f>SUM(O87:O126)</f>
        <v>469.19906250000003</v>
      </c>
      <c r="P127" s="377">
        <f>SUM(P87:P126)</f>
        <v>0</v>
      </c>
      <c r="Q127" s="377">
        <f>SUM(Q87:Q112)</f>
        <v>0</v>
      </c>
      <c r="R127" s="377">
        <f>SUM(R87:R126)</f>
        <v>0</v>
      </c>
      <c r="S127" s="377">
        <f>SUM(S87:S112)</f>
        <v>0</v>
      </c>
      <c r="T127" s="377">
        <f>SUM(T87:T126)</f>
        <v>4223.1690625000001</v>
      </c>
      <c r="U127" s="377">
        <f>SUM(U87:U126)</f>
        <v>39239.480937500004</v>
      </c>
      <c r="V127" s="377">
        <f>SUM(V87:V126)</f>
        <v>447.75</v>
      </c>
      <c r="W127" s="377">
        <f>SUM(W87:W126)</f>
        <v>38791.730937500004</v>
      </c>
      <c r="X127" s="376"/>
    </row>
    <row r="128" spans="1:24" s="252" customFormat="1" ht="65.25" customHeight="1" thickBot="1" x14ac:dyDescent="0.55000000000000004">
      <c r="A128" s="608" t="s">
        <v>0</v>
      </c>
      <c r="B128" s="608" t="s">
        <v>1</v>
      </c>
      <c r="C128" s="655" t="s">
        <v>2</v>
      </c>
      <c r="D128" s="656"/>
      <c r="E128" s="656"/>
      <c r="F128" s="656"/>
      <c r="G128" s="656"/>
      <c r="H128" s="656"/>
      <c r="I128" s="656"/>
      <c r="J128" s="656"/>
      <c r="K128" s="656"/>
      <c r="L128" s="656"/>
      <c r="M128" s="657"/>
      <c r="N128" s="613" t="s">
        <v>3</v>
      </c>
      <c r="O128" s="614"/>
      <c r="P128" s="378"/>
      <c r="Q128" s="378"/>
      <c r="R128" s="378"/>
      <c r="S128" s="342"/>
      <c r="T128" s="340"/>
      <c r="U128" s="340"/>
      <c r="V128" s="340"/>
      <c r="W128" s="342"/>
      <c r="X128" s="675" t="s">
        <v>4</v>
      </c>
    </row>
    <row r="129" spans="1:24" s="252" customFormat="1" ht="65.25" customHeight="1" x14ac:dyDescent="0.45">
      <c r="A129" s="609"/>
      <c r="B129" s="673"/>
      <c r="C129" s="678" t="s">
        <v>5</v>
      </c>
      <c r="D129" s="658" t="s">
        <v>6</v>
      </c>
      <c r="E129" s="379" t="s">
        <v>7</v>
      </c>
      <c r="F129" s="380" t="s">
        <v>8</v>
      </c>
      <c r="G129" s="680" t="s">
        <v>9</v>
      </c>
      <c r="H129" s="381" t="s">
        <v>12</v>
      </c>
      <c r="I129" s="381" t="s">
        <v>622</v>
      </c>
      <c r="J129" s="382" t="s">
        <v>11</v>
      </c>
      <c r="K129" s="382" t="s">
        <v>13</v>
      </c>
      <c r="L129" s="382" t="s">
        <v>417</v>
      </c>
      <c r="M129" s="682" t="s">
        <v>15</v>
      </c>
      <c r="N129" s="347" t="s">
        <v>389</v>
      </c>
      <c r="O129" s="625" t="s">
        <v>17</v>
      </c>
      <c r="P129" s="348" t="s">
        <v>18</v>
      </c>
      <c r="Q129" s="349" t="s">
        <v>19</v>
      </c>
      <c r="R129" s="349" t="s">
        <v>20</v>
      </c>
      <c r="S129" s="349" t="s">
        <v>418</v>
      </c>
      <c r="T129" s="627" t="s">
        <v>15</v>
      </c>
      <c r="U129" s="350" t="s">
        <v>15</v>
      </c>
      <c r="V129" s="351" t="s">
        <v>590</v>
      </c>
      <c r="W129" s="383" t="s">
        <v>24</v>
      </c>
      <c r="X129" s="676"/>
    </row>
    <row r="130" spans="1:24" s="252" customFormat="1" ht="81.75" customHeight="1" thickBot="1" x14ac:dyDescent="0.5">
      <c r="A130" s="353" t="s">
        <v>25</v>
      </c>
      <c r="B130" s="674"/>
      <c r="C130" s="679"/>
      <c r="D130" s="659"/>
      <c r="E130" s="384" t="s">
        <v>26</v>
      </c>
      <c r="F130" s="385" t="s">
        <v>419</v>
      </c>
      <c r="G130" s="681"/>
      <c r="H130" s="386" t="s">
        <v>29</v>
      </c>
      <c r="I130" s="386" t="s">
        <v>623</v>
      </c>
      <c r="J130" s="387" t="s">
        <v>28</v>
      </c>
      <c r="K130" s="388" t="s">
        <v>30</v>
      </c>
      <c r="L130" s="387" t="s">
        <v>31</v>
      </c>
      <c r="M130" s="683"/>
      <c r="N130" s="359"/>
      <c r="O130" s="626"/>
      <c r="P130" s="360" t="s">
        <v>12</v>
      </c>
      <c r="Q130" s="361" t="s">
        <v>32</v>
      </c>
      <c r="R130" s="361" t="s">
        <v>33</v>
      </c>
      <c r="S130" s="361" t="s">
        <v>34</v>
      </c>
      <c r="T130" s="628"/>
      <c r="U130" s="362" t="s">
        <v>35</v>
      </c>
      <c r="V130" s="353" t="s">
        <v>624</v>
      </c>
      <c r="W130" s="389" t="s">
        <v>37</v>
      </c>
      <c r="X130" s="677"/>
    </row>
    <row r="131" spans="1:24" ht="65.25" customHeight="1" x14ac:dyDescent="0.5">
      <c r="A131" s="375" t="s">
        <v>625</v>
      </c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</row>
    <row r="132" spans="1:24" ht="65.25" hidden="1" customHeight="1" x14ac:dyDescent="0.5">
      <c r="A132" s="270" t="s">
        <v>633</v>
      </c>
      <c r="B132" s="594"/>
      <c r="C132" s="604">
        <v>1100</v>
      </c>
      <c r="D132" s="604">
        <v>1000</v>
      </c>
      <c r="E132" s="596"/>
      <c r="F132" s="600"/>
      <c r="G132" s="600">
        <f>E132*F132</f>
        <v>0</v>
      </c>
      <c r="H132" s="606">
        <v>0</v>
      </c>
      <c r="I132" s="590">
        <v>0</v>
      </c>
      <c r="J132" s="606">
        <v>0</v>
      </c>
      <c r="K132" s="606">
        <v>0</v>
      </c>
      <c r="L132" s="606">
        <v>0</v>
      </c>
      <c r="M132" s="590">
        <f>G132+H132+I132+J132+K132+L132</f>
        <v>0</v>
      </c>
      <c r="N132" s="635"/>
      <c r="O132" s="635">
        <f>G132*1.187%</f>
        <v>0</v>
      </c>
      <c r="P132" s="635">
        <v>0</v>
      </c>
      <c r="Q132" s="635">
        <v>0</v>
      </c>
      <c r="R132" s="635">
        <v>0</v>
      </c>
      <c r="S132" s="635">
        <v>0</v>
      </c>
      <c r="T132" s="635">
        <f>N132+O132+P132+Q132+R132+S132</f>
        <v>0</v>
      </c>
      <c r="U132" s="635">
        <f>M132-T132</f>
        <v>0</v>
      </c>
      <c r="V132" s="635"/>
      <c r="W132" s="638">
        <f>U132-V132</f>
        <v>0</v>
      </c>
      <c r="X132" s="594"/>
    </row>
    <row r="133" spans="1:24" s="404" customFormat="1" ht="65.25" hidden="1" customHeight="1" x14ac:dyDescent="0.5">
      <c r="A133" s="403"/>
      <c r="B133" s="595"/>
      <c r="C133" s="605"/>
      <c r="D133" s="605"/>
      <c r="E133" s="597"/>
      <c r="F133" s="601"/>
      <c r="G133" s="601"/>
      <c r="H133" s="607"/>
      <c r="I133" s="591"/>
      <c r="J133" s="607"/>
      <c r="K133" s="607"/>
      <c r="L133" s="607"/>
      <c r="M133" s="591"/>
      <c r="N133" s="637"/>
      <c r="O133" s="637"/>
      <c r="P133" s="637"/>
      <c r="Q133" s="637"/>
      <c r="R133" s="637"/>
      <c r="S133" s="637"/>
      <c r="T133" s="637"/>
      <c r="U133" s="637"/>
      <c r="V133" s="637"/>
      <c r="W133" s="639"/>
      <c r="X133" s="595"/>
    </row>
    <row r="134" spans="1:24" ht="65.25" hidden="1" customHeight="1" x14ac:dyDescent="0.5">
      <c r="A134" s="270" t="s">
        <v>628</v>
      </c>
      <c r="B134" s="594"/>
      <c r="C134" s="604">
        <v>1100</v>
      </c>
      <c r="D134" s="604">
        <v>1000</v>
      </c>
      <c r="E134" s="596"/>
      <c r="F134" s="600"/>
      <c r="G134" s="600">
        <f>E134*F134</f>
        <v>0</v>
      </c>
      <c r="H134" s="606">
        <v>0</v>
      </c>
      <c r="I134" s="590">
        <v>0</v>
      </c>
      <c r="J134" s="606"/>
      <c r="K134" s="606">
        <v>0</v>
      </c>
      <c r="L134" s="606">
        <v>0</v>
      </c>
      <c r="M134" s="590">
        <f>G134+H134+I134+J134+K134+L134</f>
        <v>0</v>
      </c>
      <c r="N134" s="590"/>
      <c r="O134" s="590">
        <f>G134*1.187%</f>
        <v>0</v>
      </c>
      <c r="P134" s="590">
        <v>0</v>
      </c>
      <c r="Q134" s="590">
        <v>0</v>
      </c>
      <c r="R134" s="590">
        <v>0</v>
      </c>
      <c r="S134" s="590">
        <v>0</v>
      </c>
      <c r="T134" s="590">
        <f>N134+O134+P134+Q134+R134+S134</f>
        <v>0</v>
      </c>
      <c r="U134" s="590">
        <f>M134-T134</f>
        <v>0</v>
      </c>
      <c r="V134" s="590"/>
      <c r="W134" s="602">
        <f>U134-V134</f>
        <v>0</v>
      </c>
      <c r="X134" s="594"/>
    </row>
    <row r="135" spans="1:24" ht="65.25" hidden="1" customHeight="1" x14ac:dyDescent="0.5">
      <c r="A135" s="272"/>
      <c r="B135" s="595"/>
      <c r="C135" s="605"/>
      <c r="D135" s="605"/>
      <c r="E135" s="597"/>
      <c r="F135" s="601"/>
      <c r="G135" s="601"/>
      <c r="H135" s="607"/>
      <c r="I135" s="591"/>
      <c r="J135" s="607"/>
      <c r="K135" s="607"/>
      <c r="L135" s="607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603"/>
      <c r="X135" s="595"/>
    </row>
    <row r="136" spans="1:24" ht="65.25" customHeight="1" x14ac:dyDescent="0.5">
      <c r="A136" s="270" t="s">
        <v>628</v>
      </c>
      <c r="B136" s="594"/>
      <c r="C136" s="644">
        <v>1100</v>
      </c>
      <c r="D136" s="644">
        <v>1000</v>
      </c>
      <c r="E136" s="596">
        <v>263.41000000000003</v>
      </c>
      <c r="F136" s="646">
        <v>15</v>
      </c>
      <c r="G136" s="600">
        <f>E136*F136</f>
        <v>3951.1500000000005</v>
      </c>
      <c r="H136" s="606">
        <v>0</v>
      </c>
      <c r="I136" s="590">
        <v>0</v>
      </c>
      <c r="J136" s="606"/>
      <c r="K136" s="606">
        <v>0</v>
      </c>
      <c r="L136" s="606">
        <v>0</v>
      </c>
      <c r="M136" s="590">
        <f>G136+H136+I136+J136+K136+L136</f>
        <v>3951.1500000000005</v>
      </c>
      <c r="N136" s="590">
        <v>341.27</v>
      </c>
      <c r="O136" s="590">
        <f>G136*1.1875%</f>
        <v>46.919906250000004</v>
      </c>
      <c r="P136" s="590">
        <v>0</v>
      </c>
      <c r="Q136" s="590">
        <v>0</v>
      </c>
      <c r="R136" s="590">
        <v>0</v>
      </c>
      <c r="S136" s="590">
        <v>0</v>
      </c>
      <c r="T136" s="590">
        <f>N136+O136+P136+Q136+R136+S136</f>
        <v>388.18990624999998</v>
      </c>
      <c r="U136" s="590">
        <f>M136-T136</f>
        <v>3562.9600937500004</v>
      </c>
      <c r="V136" s="590"/>
      <c r="W136" s="602">
        <f>U136-V136</f>
        <v>3562.9600937500004</v>
      </c>
      <c r="X136" s="594"/>
    </row>
    <row r="137" spans="1:24" ht="65.25" customHeight="1" x14ac:dyDescent="0.5">
      <c r="A137" s="269"/>
      <c r="B137" s="595"/>
      <c r="C137" s="645"/>
      <c r="D137" s="645"/>
      <c r="E137" s="597"/>
      <c r="F137" s="647"/>
      <c r="G137" s="601"/>
      <c r="H137" s="607"/>
      <c r="I137" s="591"/>
      <c r="J137" s="607"/>
      <c r="K137" s="607"/>
      <c r="L137" s="607"/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603"/>
      <c r="X137" s="595"/>
    </row>
    <row r="138" spans="1:24" ht="65.25" hidden="1" customHeight="1" x14ac:dyDescent="0.5">
      <c r="A138" s="264" t="s">
        <v>628</v>
      </c>
      <c r="B138" s="594"/>
      <c r="C138" s="644">
        <v>1100</v>
      </c>
      <c r="D138" s="644">
        <v>1000</v>
      </c>
      <c r="E138" s="596"/>
      <c r="F138" s="653"/>
      <c r="G138" s="600">
        <f>E138*F138</f>
        <v>0</v>
      </c>
      <c r="H138" s="606">
        <v>0</v>
      </c>
      <c r="I138" s="590">
        <v>0</v>
      </c>
      <c r="J138" s="606">
        <v>0</v>
      </c>
      <c r="K138" s="606">
        <v>0</v>
      </c>
      <c r="L138" s="606">
        <v>0</v>
      </c>
      <c r="M138" s="590">
        <f>G138+H138+I138+J138+K138+L138</f>
        <v>0</v>
      </c>
      <c r="N138" s="590"/>
      <c r="O138" s="590">
        <f>G138*1.187%</f>
        <v>0</v>
      </c>
      <c r="P138" s="590">
        <v>0</v>
      </c>
      <c r="Q138" s="590">
        <v>0</v>
      </c>
      <c r="R138" s="590">
        <v>0</v>
      </c>
      <c r="S138" s="590">
        <v>0</v>
      </c>
      <c r="T138" s="590">
        <f>N138+O138+P138+Q138+R138+S138</f>
        <v>0</v>
      </c>
      <c r="U138" s="590">
        <f>M138-T138</f>
        <v>0</v>
      </c>
      <c r="V138" s="590"/>
      <c r="W138" s="602">
        <f>U138-V138</f>
        <v>0</v>
      </c>
      <c r="X138" s="594"/>
    </row>
    <row r="139" spans="1:24" ht="65.25" hidden="1" customHeight="1" x14ac:dyDescent="0.5">
      <c r="A139" s="395"/>
      <c r="B139" s="595"/>
      <c r="C139" s="645"/>
      <c r="D139" s="645"/>
      <c r="E139" s="597"/>
      <c r="F139" s="654"/>
      <c r="G139" s="601"/>
      <c r="H139" s="607"/>
      <c r="I139" s="591"/>
      <c r="J139" s="607"/>
      <c r="K139" s="607"/>
      <c r="L139" s="607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603"/>
      <c r="X139" s="595"/>
    </row>
    <row r="140" spans="1:24" ht="65.25" hidden="1" customHeight="1" x14ac:dyDescent="0.5">
      <c r="A140" s="264" t="s">
        <v>628</v>
      </c>
      <c r="B140" s="594"/>
      <c r="C140" s="644">
        <v>1100</v>
      </c>
      <c r="D140" s="644">
        <v>1000</v>
      </c>
      <c r="E140" s="596"/>
      <c r="F140" s="646"/>
      <c r="G140" s="600">
        <f>E140*F140</f>
        <v>0</v>
      </c>
      <c r="H140" s="606"/>
      <c r="I140" s="590">
        <v>0</v>
      </c>
      <c r="J140" s="606"/>
      <c r="K140" s="606">
        <v>0</v>
      </c>
      <c r="L140" s="606">
        <v>0</v>
      </c>
      <c r="M140" s="590">
        <f>G140+H140+I140+J140+K140+L140</f>
        <v>0</v>
      </c>
      <c r="N140" s="590"/>
      <c r="O140" s="590">
        <f>G140*1.187%</f>
        <v>0</v>
      </c>
      <c r="P140" s="590"/>
      <c r="Q140" s="590">
        <v>0</v>
      </c>
      <c r="R140" s="590">
        <v>0</v>
      </c>
      <c r="S140" s="590">
        <v>0</v>
      </c>
      <c r="T140" s="590">
        <f>N140+O140+P140+Q140+R140+S140</f>
        <v>0</v>
      </c>
      <c r="U140" s="590">
        <f>M140-T140</f>
        <v>0</v>
      </c>
      <c r="V140" s="590"/>
      <c r="W140" s="602">
        <f>U140-V140</f>
        <v>0</v>
      </c>
      <c r="X140" s="594"/>
    </row>
    <row r="141" spans="1:24" ht="65.25" hidden="1" customHeight="1" x14ac:dyDescent="0.5">
      <c r="A141" s="269"/>
      <c r="B141" s="595"/>
      <c r="C141" s="645"/>
      <c r="D141" s="645"/>
      <c r="E141" s="597"/>
      <c r="F141" s="647"/>
      <c r="G141" s="601"/>
      <c r="H141" s="607"/>
      <c r="I141" s="591"/>
      <c r="J141" s="607"/>
      <c r="K141" s="607"/>
      <c r="L141" s="607"/>
      <c r="M141" s="591"/>
      <c r="N141" s="591"/>
      <c r="O141" s="591"/>
      <c r="P141" s="591"/>
      <c r="Q141" s="591"/>
      <c r="R141" s="591"/>
      <c r="S141" s="591"/>
      <c r="T141" s="591"/>
      <c r="U141" s="591"/>
      <c r="V141" s="591"/>
      <c r="W141" s="603"/>
      <c r="X141" s="595"/>
    </row>
    <row r="142" spans="1:24" ht="65.25" customHeight="1" x14ac:dyDescent="0.5">
      <c r="A142" s="264" t="s">
        <v>628</v>
      </c>
      <c r="B142" s="594"/>
      <c r="C142" s="644">
        <v>1100</v>
      </c>
      <c r="D142" s="644">
        <v>1000</v>
      </c>
      <c r="E142" s="596">
        <v>263.41000000000003</v>
      </c>
      <c r="F142" s="646">
        <v>15</v>
      </c>
      <c r="G142" s="600">
        <f>E142*F142</f>
        <v>3951.1500000000005</v>
      </c>
      <c r="H142" s="606">
        <v>0</v>
      </c>
      <c r="I142" s="590">
        <v>0</v>
      </c>
      <c r="J142" s="606"/>
      <c r="K142" s="606">
        <v>0</v>
      </c>
      <c r="L142" s="606">
        <v>0</v>
      </c>
      <c r="M142" s="590">
        <f>G142+H142+I142+J142+K142+L142</f>
        <v>3951.1500000000005</v>
      </c>
      <c r="N142" s="590">
        <v>341.27</v>
      </c>
      <c r="O142" s="590">
        <f>G142*1.1875%</f>
        <v>46.919906250000004</v>
      </c>
      <c r="P142" s="590">
        <v>0</v>
      </c>
      <c r="Q142" s="590">
        <v>0</v>
      </c>
      <c r="R142" s="590">
        <v>0</v>
      </c>
      <c r="S142" s="590">
        <v>0</v>
      </c>
      <c r="T142" s="590">
        <f>N142+O142+P142+Q142+R142+S142</f>
        <v>388.18990624999998</v>
      </c>
      <c r="U142" s="590">
        <f>M142-T142</f>
        <v>3562.9600937500004</v>
      </c>
      <c r="V142" s="590">
        <v>191.82</v>
      </c>
      <c r="W142" s="602">
        <f>U142-V142</f>
        <v>3371.1400937500002</v>
      </c>
      <c r="X142" s="594"/>
    </row>
    <row r="143" spans="1:24" ht="65.25" customHeight="1" x14ac:dyDescent="0.5">
      <c r="A143" s="269"/>
      <c r="B143" s="595"/>
      <c r="C143" s="645"/>
      <c r="D143" s="645"/>
      <c r="E143" s="597"/>
      <c r="F143" s="647"/>
      <c r="G143" s="601"/>
      <c r="H143" s="607"/>
      <c r="I143" s="591"/>
      <c r="J143" s="607"/>
      <c r="K143" s="607"/>
      <c r="L143" s="607"/>
      <c r="M143" s="591"/>
      <c r="N143" s="591"/>
      <c r="O143" s="591"/>
      <c r="P143" s="591"/>
      <c r="Q143" s="591"/>
      <c r="R143" s="591"/>
      <c r="S143" s="591"/>
      <c r="T143" s="591"/>
      <c r="U143" s="591"/>
      <c r="V143" s="591"/>
      <c r="W143" s="603"/>
      <c r="X143" s="595"/>
    </row>
    <row r="144" spans="1:24" ht="65.25" customHeight="1" x14ac:dyDescent="0.5">
      <c r="A144" s="264" t="s">
        <v>628</v>
      </c>
      <c r="B144" s="594"/>
      <c r="C144" s="644">
        <v>1100</v>
      </c>
      <c r="D144" s="644">
        <v>1000</v>
      </c>
      <c r="E144" s="596">
        <v>0</v>
      </c>
      <c r="F144" s="646">
        <v>0</v>
      </c>
      <c r="G144" s="600">
        <f>E144*F144</f>
        <v>0</v>
      </c>
      <c r="H144" s="606"/>
      <c r="I144" s="590">
        <v>0</v>
      </c>
      <c r="J144" s="606"/>
      <c r="K144" s="606">
        <v>0</v>
      </c>
      <c r="L144" s="606">
        <v>0</v>
      </c>
      <c r="M144" s="590">
        <f>G144+H144+I144+J144+K144+L144</f>
        <v>0</v>
      </c>
      <c r="N144" s="590">
        <v>0</v>
      </c>
      <c r="O144" s="590">
        <v>0</v>
      </c>
      <c r="P144" s="590">
        <v>0</v>
      </c>
      <c r="Q144" s="590">
        <v>0</v>
      </c>
      <c r="R144" s="590">
        <v>0</v>
      </c>
      <c r="S144" s="590">
        <v>0</v>
      </c>
      <c r="T144" s="590">
        <f>N144+O144+P144+Q144+R144+S144</f>
        <v>0</v>
      </c>
      <c r="U144" s="590">
        <f>M144-T144</f>
        <v>0</v>
      </c>
      <c r="V144" s="590"/>
      <c r="W144" s="602">
        <f>U144-V144</f>
        <v>0</v>
      </c>
      <c r="X144" s="594"/>
    </row>
    <row r="145" spans="1:26" ht="65.25" customHeight="1" x14ac:dyDescent="0.5">
      <c r="A145" s="269"/>
      <c r="B145" s="595"/>
      <c r="C145" s="645"/>
      <c r="D145" s="645"/>
      <c r="E145" s="597"/>
      <c r="F145" s="647"/>
      <c r="G145" s="601"/>
      <c r="H145" s="607"/>
      <c r="I145" s="591"/>
      <c r="J145" s="607"/>
      <c r="K145" s="607"/>
      <c r="L145" s="607"/>
      <c r="M145" s="591"/>
      <c r="N145" s="591"/>
      <c r="O145" s="591"/>
      <c r="P145" s="591"/>
      <c r="Q145" s="591"/>
      <c r="R145" s="591"/>
      <c r="S145" s="591"/>
      <c r="T145" s="591"/>
      <c r="U145" s="591"/>
      <c r="V145" s="591"/>
      <c r="W145" s="603"/>
      <c r="X145" s="595"/>
    </row>
    <row r="146" spans="1:26" ht="65.25" customHeight="1" x14ac:dyDescent="0.5">
      <c r="A146" s="264" t="s">
        <v>628</v>
      </c>
      <c r="B146" s="594"/>
      <c r="C146" s="644">
        <v>1100</v>
      </c>
      <c r="D146" s="644">
        <v>1000</v>
      </c>
      <c r="E146" s="596">
        <v>0</v>
      </c>
      <c r="F146" s="646">
        <v>0</v>
      </c>
      <c r="G146" s="600">
        <f>E146*F146</f>
        <v>0</v>
      </c>
      <c r="H146" s="606"/>
      <c r="I146" s="590">
        <v>0</v>
      </c>
      <c r="J146" s="606"/>
      <c r="K146" s="606">
        <v>0</v>
      </c>
      <c r="L146" s="606">
        <v>0</v>
      </c>
      <c r="M146" s="590">
        <f>G146+H146+I146+J146+K146+L146</f>
        <v>0</v>
      </c>
      <c r="N146" s="590">
        <v>0</v>
      </c>
      <c r="O146" s="590">
        <v>0</v>
      </c>
      <c r="P146" s="590">
        <v>0</v>
      </c>
      <c r="Q146" s="590">
        <v>0</v>
      </c>
      <c r="R146" s="590">
        <v>0</v>
      </c>
      <c r="S146" s="590">
        <v>0</v>
      </c>
      <c r="T146" s="590">
        <f>N146+O146+P146+Q146+R146+S146</f>
        <v>0</v>
      </c>
      <c r="U146" s="590">
        <f>M146-T146</f>
        <v>0</v>
      </c>
      <c r="V146" s="590"/>
      <c r="W146" s="602">
        <f>U146-V146</f>
        <v>0</v>
      </c>
      <c r="X146" s="594"/>
    </row>
    <row r="147" spans="1:26" ht="65.25" customHeight="1" x14ac:dyDescent="0.5">
      <c r="A147" s="269"/>
      <c r="B147" s="595"/>
      <c r="C147" s="645"/>
      <c r="D147" s="645"/>
      <c r="E147" s="597"/>
      <c r="F147" s="647"/>
      <c r="G147" s="601"/>
      <c r="H147" s="607"/>
      <c r="I147" s="591"/>
      <c r="J147" s="607"/>
      <c r="K147" s="607"/>
      <c r="L147" s="607"/>
      <c r="M147" s="591"/>
      <c r="N147" s="591"/>
      <c r="O147" s="591"/>
      <c r="P147" s="591"/>
      <c r="Q147" s="591"/>
      <c r="R147" s="591"/>
      <c r="S147" s="591"/>
      <c r="T147" s="591"/>
      <c r="U147" s="591"/>
      <c r="V147" s="591"/>
      <c r="W147" s="603"/>
      <c r="X147" s="595"/>
    </row>
    <row r="148" spans="1:26" ht="65.25" customHeight="1" x14ac:dyDescent="0.5">
      <c r="A148" s="264" t="s">
        <v>628</v>
      </c>
      <c r="B148" s="594"/>
      <c r="C148" s="644">
        <v>1100</v>
      </c>
      <c r="D148" s="644">
        <v>1000</v>
      </c>
      <c r="E148" s="596">
        <v>0</v>
      </c>
      <c r="F148" s="646">
        <v>0</v>
      </c>
      <c r="G148" s="600">
        <f>E148*F148</f>
        <v>0</v>
      </c>
      <c r="H148" s="606"/>
      <c r="I148" s="590">
        <v>0</v>
      </c>
      <c r="J148" s="606"/>
      <c r="K148" s="606">
        <v>0</v>
      </c>
      <c r="L148" s="606">
        <v>0</v>
      </c>
      <c r="M148" s="590">
        <f>G148+H148+I148+J148+K148+L148</f>
        <v>0</v>
      </c>
      <c r="N148" s="590"/>
      <c r="O148" s="590">
        <v>0</v>
      </c>
      <c r="P148" s="590">
        <v>0</v>
      </c>
      <c r="Q148" s="590">
        <v>0</v>
      </c>
      <c r="R148" s="590">
        <v>0</v>
      </c>
      <c r="S148" s="590">
        <v>0</v>
      </c>
      <c r="T148" s="590">
        <f>N148+O148+P148+Q148+R148+S148</f>
        <v>0</v>
      </c>
      <c r="U148" s="590">
        <f>M148-T148</f>
        <v>0</v>
      </c>
      <c r="V148" s="590"/>
      <c r="W148" s="602">
        <f>U148-V148</f>
        <v>0</v>
      </c>
      <c r="X148" s="594"/>
    </row>
    <row r="149" spans="1:26" ht="65.25" customHeight="1" x14ac:dyDescent="0.5">
      <c r="A149" s="269"/>
      <c r="B149" s="595"/>
      <c r="C149" s="645"/>
      <c r="D149" s="645"/>
      <c r="E149" s="597"/>
      <c r="F149" s="647"/>
      <c r="G149" s="601"/>
      <c r="H149" s="607"/>
      <c r="I149" s="591"/>
      <c r="J149" s="607"/>
      <c r="K149" s="607"/>
      <c r="L149" s="607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603"/>
      <c r="X149" s="595"/>
    </row>
    <row r="150" spans="1:26" ht="65.25" customHeight="1" x14ac:dyDescent="0.5">
      <c r="A150" s="371" t="s">
        <v>158</v>
      </c>
      <c r="B150" s="297"/>
      <c r="C150" s="297"/>
      <c r="D150" s="297"/>
      <c r="E150" s="297"/>
      <c r="F150" s="297"/>
      <c r="G150" s="405">
        <f t="shared" ref="G150:W150" si="1">SUM(G136:G149)</f>
        <v>7902.3000000000011</v>
      </c>
      <c r="H150" s="405">
        <f t="shared" si="1"/>
        <v>0</v>
      </c>
      <c r="I150" s="405">
        <f t="shared" si="1"/>
        <v>0</v>
      </c>
      <c r="J150" s="405">
        <f t="shared" si="1"/>
        <v>0</v>
      </c>
      <c r="K150" s="405">
        <f t="shared" si="1"/>
        <v>0</v>
      </c>
      <c r="L150" s="405">
        <f t="shared" si="1"/>
        <v>0</v>
      </c>
      <c r="M150" s="405">
        <f t="shared" si="1"/>
        <v>7902.3000000000011</v>
      </c>
      <c r="N150" s="405">
        <f t="shared" si="1"/>
        <v>682.54</v>
      </c>
      <c r="O150" s="405">
        <f t="shared" si="1"/>
        <v>93.839812500000008</v>
      </c>
      <c r="P150" s="405">
        <f t="shared" si="1"/>
        <v>0</v>
      </c>
      <c r="Q150" s="405">
        <f t="shared" si="1"/>
        <v>0</v>
      </c>
      <c r="R150" s="405">
        <f t="shared" si="1"/>
        <v>0</v>
      </c>
      <c r="S150" s="405">
        <f t="shared" si="1"/>
        <v>0</v>
      </c>
      <c r="T150" s="405">
        <f t="shared" si="1"/>
        <v>776.37981249999996</v>
      </c>
      <c r="U150" s="405">
        <f t="shared" si="1"/>
        <v>7125.9201875000008</v>
      </c>
      <c r="V150" s="405">
        <f t="shared" si="1"/>
        <v>191.82</v>
      </c>
      <c r="W150" s="405">
        <f t="shared" si="1"/>
        <v>6934.1001875000002</v>
      </c>
      <c r="X150" s="297"/>
    </row>
    <row r="151" spans="1:26" ht="65.25" customHeight="1" thickBot="1" x14ac:dyDescent="0.55000000000000004">
      <c r="A151" s="371"/>
      <c r="B151" s="297"/>
      <c r="C151" s="297"/>
      <c r="D151" s="297"/>
      <c r="E151" s="297"/>
      <c r="F151" s="297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6"/>
      <c r="W151" s="405"/>
      <c r="X151" s="297"/>
    </row>
    <row r="152" spans="1:26" ht="84.75" customHeight="1" thickBot="1" x14ac:dyDescent="0.55000000000000004">
      <c r="A152" s="297"/>
      <c r="B152" s="297"/>
      <c r="C152" s="297"/>
      <c r="D152" s="297"/>
      <c r="E152" s="297"/>
      <c r="F152" s="297"/>
      <c r="G152" s="329" t="s">
        <v>9</v>
      </c>
      <c r="H152" s="407" t="s">
        <v>386</v>
      </c>
      <c r="I152" s="408" t="s">
        <v>634</v>
      </c>
      <c r="J152" s="409" t="s">
        <v>385</v>
      </c>
      <c r="K152" s="410" t="s">
        <v>580</v>
      </c>
      <c r="L152" s="411" t="s">
        <v>581</v>
      </c>
      <c r="M152" s="329" t="s">
        <v>15</v>
      </c>
      <c r="N152" s="412" t="s">
        <v>389</v>
      </c>
      <c r="O152" s="329" t="s">
        <v>17</v>
      </c>
      <c r="P152" s="411" t="s">
        <v>390</v>
      </c>
      <c r="Q152" s="329" t="s">
        <v>391</v>
      </c>
      <c r="R152" s="329" t="s">
        <v>584</v>
      </c>
      <c r="S152" s="413" t="s">
        <v>585</v>
      </c>
      <c r="T152" s="333" t="s">
        <v>15</v>
      </c>
      <c r="U152" s="333" t="s">
        <v>394</v>
      </c>
      <c r="V152" s="414" t="s">
        <v>635</v>
      </c>
      <c r="W152" s="329" t="s">
        <v>636</v>
      </c>
      <c r="X152" s="297"/>
    </row>
    <row r="153" spans="1:26" ht="65.25" customHeight="1" thickBot="1" x14ac:dyDescent="0.55000000000000004">
      <c r="A153" s="336" t="s">
        <v>637</v>
      </c>
      <c r="B153" s="337"/>
      <c r="C153" s="337"/>
      <c r="D153" s="337"/>
      <c r="E153" s="337"/>
      <c r="F153" s="337"/>
      <c r="G153" s="415">
        <f t="shared" ref="G153:W153" si="2">G150+G127+G82+G41</f>
        <v>154943.85000000003</v>
      </c>
      <c r="H153" s="415">
        <f t="shared" si="2"/>
        <v>0</v>
      </c>
      <c r="I153" s="415">
        <f t="shared" si="2"/>
        <v>0</v>
      </c>
      <c r="J153" s="415">
        <f t="shared" si="2"/>
        <v>0</v>
      </c>
      <c r="K153" s="415">
        <f t="shared" si="2"/>
        <v>0</v>
      </c>
      <c r="L153" s="415">
        <f t="shared" si="2"/>
        <v>3.59</v>
      </c>
      <c r="M153" s="415">
        <f t="shared" si="2"/>
        <v>154947.44000000003</v>
      </c>
      <c r="N153" s="415">
        <f t="shared" si="2"/>
        <v>14202.27</v>
      </c>
      <c r="O153" s="415">
        <f t="shared" si="2"/>
        <v>1734.3906562500006</v>
      </c>
      <c r="P153" s="415">
        <f t="shared" si="2"/>
        <v>0</v>
      </c>
      <c r="Q153" s="415">
        <f t="shared" si="2"/>
        <v>0</v>
      </c>
      <c r="R153" s="415">
        <f t="shared" si="2"/>
        <v>0</v>
      </c>
      <c r="S153" s="415">
        <f t="shared" si="2"/>
        <v>0</v>
      </c>
      <c r="T153" s="415">
        <f t="shared" si="2"/>
        <v>15936.660656249998</v>
      </c>
      <c r="U153" s="415">
        <f t="shared" si="2"/>
        <v>139010.77934375001</v>
      </c>
      <c r="V153" s="415">
        <f t="shared" si="2"/>
        <v>1587.58</v>
      </c>
      <c r="W153" s="415">
        <f t="shared" si="2"/>
        <v>137423.19934375002</v>
      </c>
      <c r="X153" s="297"/>
    </row>
    <row r="154" spans="1:26" ht="65.25" customHeight="1" x14ac:dyDescent="0.45">
      <c r="A154" s="297" t="s">
        <v>179</v>
      </c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327"/>
      <c r="Q154" s="297"/>
      <c r="R154" s="297"/>
      <c r="S154" s="327"/>
      <c r="T154" s="297" t="s">
        <v>638</v>
      </c>
      <c r="U154" s="297"/>
      <c r="V154" s="297"/>
      <c r="W154" s="297"/>
      <c r="X154" s="297"/>
      <c r="Y154" s="292"/>
      <c r="Z154" s="292"/>
    </row>
    <row r="155" spans="1:26" ht="65.25" customHeight="1" x14ac:dyDescent="0.45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2"/>
      <c r="Z155" s="292"/>
    </row>
    <row r="156" spans="1:26" ht="65.25" customHeight="1" x14ac:dyDescent="0.45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2"/>
      <c r="Z156" s="292"/>
    </row>
    <row r="157" spans="1:26" ht="65.25" customHeight="1" x14ac:dyDescent="0.45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2"/>
      <c r="Z157" s="292"/>
    </row>
    <row r="158" spans="1:26" ht="65.25" customHeight="1" x14ac:dyDescent="0.45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2"/>
      <c r="Z158" s="292"/>
    </row>
    <row r="159" spans="1:26" ht="65.25" customHeight="1" x14ac:dyDescent="0.45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2"/>
      <c r="Z159" s="292"/>
    </row>
    <row r="160" spans="1:26" ht="65.25" customHeight="1" x14ac:dyDescent="0.45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</row>
    <row r="161" s="297" customFormat="1" ht="65.25" customHeight="1" x14ac:dyDescent="0.45"/>
    <row r="162" s="297" customFormat="1" ht="65.25" customHeight="1" x14ac:dyDescent="0.45"/>
    <row r="163" s="297" customFormat="1" ht="65.25" customHeight="1" x14ac:dyDescent="0.45"/>
    <row r="164" s="297" customFormat="1" ht="65.25" customHeight="1" x14ac:dyDescent="0.45"/>
    <row r="165" s="297" customFormat="1" ht="65.25" customHeight="1" x14ac:dyDescent="0.45"/>
    <row r="166" s="297" customFormat="1" ht="65.25" customHeight="1" x14ac:dyDescent="0.45"/>
    <row r="167" s="297" customFormat="1" ht="65.25" customHeight="1" x14ac:dyDescent="0.45"/>
    <row r="168" s="297" customFormat="1" ht="65.25" customHeight="1" x14ac:dyDescent="0.45"/>
    <row r="169" s="297" customFormat="1" ht="65.25" customHeight="1" x14ac:dyDescent="0.45"/>
    <row r="170" s="297" customFormat="1" ht="65.25" customHeight="1" x14ac:dyDescent="0.45"/>
    <row r="171" s="297" customFormat="1" ht="65.25" customHeight="1" x14ac:dyDescent="0.45"/>
    <row r="172" s="297" customFormat="1" ht="65.25" customHeight="1" x14ac:dyDescent="0.45"/>
    <row r="173" s="297" customFormat="1" ht="65.25" customHeight="1" x14ac:dyDescent="0.45"/>
    <row r="174" s="297" customFormat="1" ht="65.25" customHeight="1" x14ac:dyDescent="0.45"/>
    <row r="175" s="297" customFormat="1" ht="65.25" customHeight="1" x14ac:dyDescent="0.45"/>
    <row r="176" s="297" customFormat="1" ht="65.25" customHeight="1" x14ac:dyDescent="0.45"/>
    <row r="177" s="297" customFormat="1" ht="65.25" customHeight="1" x14ac:dyDescent="0.45"/>
    <row r="178" s="297" customFormat="1" ht="65.25" customHeight="1" x14ac:dyDescent="0.45"/>
    <row r="179" s="297" customFormat="1" ht="65.25" customHeight="1" x14ac:dyDescent="0.45"/>
    <row r="180" s="297" customFormat="1" ht="65.25" customHeight="1" x14ac:dyDescent="0.45"/>
    <row r="181" s="297" customFormat="1" ht="65.25" customHeight="1" x14ac:dyDescent="0.45"/>
    <row r="182" s="297" customFormat="1" ht="65.25" customHeight="1" x14ac:dyDescent="0.45"/>
    <row r="183" s="297" customFormat="1" ht="65.25" customHeight="1" x14ac:dyDescent="0.45"/>
    <row r="184" s="297" customFormat="1" ht="65.25" customHeight="1" x14ac:dyDescent="0.45"/>
    <row r="185" s="297" customFormat="1" ht="65.25" customHeight="1" x14ac:dyDescent="0.45"/>
    <row r="186" s="297" customFormat="1" ht="65.25" customHeight="1" x14ac:dyDescent="0.45"/>
    <row r="187" s="297" customFormat="1" ht="65.25" customHeight="1" x14ac:dyDescent="0.45"/>
    <row r="188" s="297" customFormat="1" ht="65.25" customHeight="1" x14ac:dyDescent="0.45"/>
    <row r="189" s="297" customFormat="1" ht="65.25" customHeight="1" x14ac:dyDescent="0.45"/>
    <row r="190" s="297" customFormat="1" ht="65.25" customHeight="1" x14ac:dyDescent="0.45"/>
    <row r="191" s="297" customFormat="1" ht="65.25" customHeight="1" x14ac:dyDescent="0.45"/>
    <row r="192" s="297" customFormat="1" ht="65.25" customHeight="1" x14ac:dyDescent="0.45"/>
    <row r="193" s="297" customFormat="1" ht="65.25" customHeight="1" x14ac:dyDescent="0.45"/>
    <row r="194" s="297" customFormat="1" ht="65.25" customHeight="1" x14ac:dyDescent="0.45"/>
    <row r="195" s="297" customFormat="1" ht="65.25" customHeight="1" x14ac:dyDescent="0.45"/>
    <row r="196" s="297" customFormat="1" ht="65.25" customHeight="1" x14ac:dyDescent="0.45"/>
    <row r="197" s="297" customFormat="1" ht="65.25" customHeight="1" x14ac:dyDescent="0.45"/>
    <row r="198" s="297" customFormat="1" ht="65.25" customHeight="1" x14ac:dyDescent="0.45"/>
    <row r="199" s="297" customFormat="1" ht="65.25" customHeight="1" x14ac:dyDescent="0.45"/>
    <row r="200" s="297" customFormat="1" ht="65.25" customHeight="1" x14ac:dyDescent="0.45"/>
    <row r="201" s="297" customFormat="1" ht="65.25" customHeight="1" x14ac:dyDescent="0.45"/>
    <row r="202" s="297" customFormat="1" ht="65.25" customHeight="1" x14ac:dyDescent="0.45"/>
    <row r="203" s="297" customFormat="1" ht="65.25" customHeight="1" x14ac:dyDescent="0.45"/>
    <row r="204" s="297" customFormat="1" ht="65.25" customHeight="1" x14ac:dyDescent="0.45"/>
    <row r="205" s="297" customFormat="1" ht="65.25" customHeight="1" x14ac:dyDescent="0.45"/>
    <row r="206" s="297" customFormat="1" ht="65.25" customHeight="1" x14ac:dyDescent="0.45"/>
    <row r="207" s="297" customFormat="1" ht="65.25" customHeight="1" x14ac:dyDescent="0.45"/>
    <row r="208" s="297" customFormat="1" ht="65.25" customHeight="1" x14ac:dyDescent="0.45"/>
    <row r="209" s="297" customFormat="1" ht="65.25" customHeight="1" x14ac:dyDescent="0.45"/>
    <row r="210" s="297" customFormat="1" ht="65.25" customHeight="1" x14ac:dyDescent="0.45"/>
    <row r="211" s="297" customFormat="1" ht="65.25" customHeight="1" x14ac:dyDescent="0.45"/>
    <row r="212" s="297" customFormat="1" ht="65.25" customHeight="1" x14ac:dyDescent="0.45"/>
    <row r="213" s="297" customFormat="1" ht="65.25" customHeight="1" x14ac:dyDescent="0.45"/>
    <row r="214" s="297" customFormat="1" ht="65.25" customHeight="1" x14ac:dyDescent="0.45"/>
    <row r="215" s="297" customFormat="1" ht="65.25" customHeight="1" x14ac:dyDescent="0.45"/>
    <row r="216" s="297" customFormat="1" ht="65.25" customHeight="1" x14ac:dyDescent="0.45"/>
    <row r="217" s="297" customFormat="1" ht="65.25" customHeight="1" x14ac:dyDescent="0.45"/>
    <row r="218" s="297" customFormat="1" ht="65.25" customHeight="1" x14ac:dyDescent="0.45"/>
    <row r="219" s="297" customFormat="1" ht="65.25" customHeight="1" x14ac:dyDescent="0.45"/>
    <row r="220" s="297" customFormat="1" ht="65.25" customHeight="1" x14ac:dyDescent="0.45"/>
    <row r="221" s="297" customFormat="1" ht="65.25" customHeight="1" x14ac:dyDescent="0.45"/>
    <row r="222" s="297" customFormat="1" ht="65.25" customHeight="1" x14ac:dyDescent="0.45"/>
    <row r="223" s="297" customFormat="1" ht="65.25" customHeight="1" x14ac:dyDescent="0.45"/>
    <row r="224" s="297" customFormat="1" ht="65.25" customHeight="1" x14ac:dyDescent="0.45"/>
    <row r="225" s="297" customFormat="1" ht="65.25" customHeight="1" x14ac:dyDescent="0.45"/>
    <row r="226" s="297" customFormat="1" ht="65.25" customHeight="1" x14ac:dyDescent="0.45"/>
    <row r="227" s="297" customFormat="1" ht="65.25" customHeight="1" x14ac:dyDescent="0.45"/>
    <row r="228" s="297" customFormat="1" ht="65.25" customHeight="1" x14ac:dyDescent="0.45"/>
    <row r="229" s="297" customFormat="1" ht="65.25" customHeight="1" x14ac:dyDescent="0.45"/>
    <row r="230" s="297" customFormat="1" ht="65.25" customHeight="1" x14ac:dyDescent="0.45"/>
    <row r="231" s="297" customFormat="1" ht="65.25" customHeight="1" x14ac:dyDescent="0.45"/>
    <row r="232" s="297" customFormat="1" ht="65.25" customHeight="1" x14ac:dyDescent="0.45"/>
    <row r="233" s="297" customFormat="1" ht="65.25" customHeight="1" x14ac:dyDescent="0.45"/>
    <row r="234" s="297" customFormat="1" ht="65.25" customHeight="1" x14ac:dyDescent="0.45"/>
    <row r="235" s="297" customFormat="1" ht="65.25" customHeight="1" x14ac:dyDescent="0.45"/>
    <row r="236" s="297" customFormat="1" ht="65.25" customHeight="1" x14ac:dyDescent="0.45"/>
    <row r="237" s="297" customFormat="1" ht="65.25" customHeight="1" x14ac:dyDescent="0.45"/>
    <row r="238" s="297" customFormat="1" ht="65.25" customHeight="1" x14ac:dyDescent="0.45"/>
    <row r="239" s="297" customFormat="1" ht="65.25" customHeight="1" x14ac:dyDescent="0.45"/>
    <row r="240" s="297" customFormat="1" ht="65.25" customHeight="1" x14ac:dyDescent="0.45"/>
    <row r="241" s="297" customFormat="1" ht="65.25" customHeight="1" x14ac:dyDescent="0.45"/>
    <row r="242" s="297" customFormat="1" ht="65.25" customHeight="1" x14ac:dyDescent="0.45"/>
    <row r="243" s="297" customFormat="1" ht="65.25" customHeight="1" x14ac:dyDescent="0.45"/>
    <row r="244" s="297" customFormat="1" ht="65.25" customHeight="1" x14ac:dyDescent="0.45"/>
    <row r="245" s="297" customFormat="1" ht="65.25" customHeight="1" x14ac:dyDescent="0.45"/>
    <row r="246" s="297" customFormat="1" ht="65.25" customHeight="1" x14ac:dyDescent="0.45"/>
    <row r="247" s="297" customFormat="1" ht="65.25" customHeight="1" x14ac:dyDescent="0.45"/>
    <row r="248" s="297" customFormat="1" ht="65.25" customHeight="1" x14ac:dyDescent="0.45"/>
    <row r="249" s="297" customFormat="1" ht="65.25" customHeight="1" x14ac:dyDescent="0.45"/>
    <row r="250" s="297" customFormat="1" ht="65.25" customHeight="1" x14ac:dyDescent="0.45"/>
    <row r="251" s="297" customFormat="1" ht="65.25" customHeight="1" x14ac:dyDescent="0.45"/>
    <row r="252" s="297" customFormat="1" ht="65.25" customHeight="1" x14ac:dyDescent="0.45"/>
    <row r="253" s="297" customFormat="1" ht="65.25" customHeight="1" x14ac:dyDescent="0.45"/>
    <row r="254" s="297" customFormat="1" ht="65.25" customHeight="1" x14ac:dyDescent="0.45"/>
    <row r="255" s="297" customFormat="1" ht="65.25" customHeight="1" x14ac:dyDescent="0.45"/>
    <row r="256" s="297" customFormat="1" ht="65.25" customHeight="1" x14ac:dyDescent="0.45"/>
    <row r="257" s="297" customFormat="1" ht="65.25" customHeight="1" x14ac:dyDescent="0.45"/>
    <row r="258" s="297" customFormat="1" ht="65.25" customHeight="1" x14ac:dyDescent="0.45"/>
    <row r="259" s="297" customFormat="1" ht="65.25" customHeight="1" x14ac:dyDescent="0.45"/>
    <row r="260" s="297" customFormat="1" ht="65.25" customHeight="1" x14ac:dyDescent="0.45"/>
    <row r="261" s="297" customFormat="1" ht="65.25" customHeight="1" x14ac:dyDescent="0.45"/>
    <row r="262" s="297" customFormat="1" ht="65.25" customHeight="1" x14ac:dyDescent="0.45"/>
    <row r="263" s="297" customFormat="1" ht="65.25" customHeight="1" x14ac:dyDescent="0.45"/>
    <row r="264" s="297" customFormat="1" ht="65.25" customHeight="1" x14ac:dyDescent="0.45"/>
    <row r="265" s="297" customFormat="1" ht="65.25" customHeight="1" x14ac:dyDescent="0.45"/>
    <row r="266" s="297" customFormat="1" ht="65.25" customHeight="1" x14ac:dyDescent="0.45"/>
    <row r="267" s="297" customFormat="1" ht="65.25" customHeight="1" x14ac:dyDescent="0.45"/>
    <row r="268" s="297" customFormat="1" ht="65.25" customHeight="1" x14ac:dyDescent="0.45"/>
    <row r="269" s="297" customFormat="1" ht="65.25" customHeight="1" x14ac:dyDescent="0.45"/>
    <row r="270" s="297" customFormat="1" ht="65.25" customHeight="1" x14ac:dyDescent="0.45"/>
    <row r="271" s="297" customFormat="1" ht="65.25" customHeight="1" x14ac:dyDescent="0.45"/>
    <row r="272" s="297" customFormat="1" ht="65.25" customHeight="1" x14ac:dyDescent="0.45"/>
    <row r="273" s="297" customFormat="1" ht="65.25" customHeight="1" x14ac:dyDescent="0.45"/>
    <row r="274" s="297" customFormat="1" ht="65.25" customHeight="1" x14ac:dyDescent="0.45"/>
    <row r="275" s="297" customFormat="1" ht="65.25" customHeight="1" x14ac:dyDescent="0.45"/>
    <row r="276" s="297" customFormat="1" ht="65.25" customHeight="1" x14ac:dyDescent="0.45"/>
    <row r="277" s="297" customFormat="1" ht="65.25" customHeight="1" x14ac:dyDescent="0.45"/>
    <row r="278" s="297" customFormat="1" ht="65.25" customHeight="1" x14ac:dyDescent="0.45"/>
    <row r="279" s="297" customFormat="1" ht="65.25" customHeight="1" x14ac:dyDescent="0.45"/>
    <row r="280" s="297" customFormat="1" ht="65.25" customHeight="1" x14ac:dyDescent="0.45"/>
    <row r="281" s="297" customFormat="1" ht="65.25" customHeight="1" x14ac:dyDescent="0.45"/>
    <row r="282" s="297" customFormat="1" ht="65.25" customHeight="1" x14ac:dyDescent="0.45"/>
    <row r="283" s="297" customFormat="1" ht="65.25" customHeight="1" x14ac:dyDescent="0.45"/>
    <row r="284" s="297" customFormat="1" ht="65.25" customHeight="1" x14ac:dyDescent="0.45"/>
    <row r="285" s="297" customFormat="1" ht="65.25" customHeight="1" x14ac:dyDescent="0.45"/>
    <row r="286" s="297" customFormat="1" ht="65.25" customHeight="1" x14ac:dyDescent="0.45"/>
    <row r="287" s="297" customFormat="1" ht="65.25" customHeight="1" x14ac:dyDescent="0.45"/>
    <row r="288" s="297" customFormat="1" ht="65.25" customHeight="1" x14ac:dyDescent="0.45"/>
    <row r="289" s="297" customFormat="1" ht="65.25" customHeight="1" x14ac:dyDescent="0.45"/>
    <row r="290" s="297" customFormat="1" ht="65.25" customHeight="1" x14ac:dyDescent="0.45"/>
    <row r="291" s="297" customFormat="1" ht="65.25" customHeight="1" x14ac:dyDescent="0.45"/>
    <row r="292" s="297" customFormat="1" ht="65.25" customHeight="1" x14ac:dyDescent="0.45"/>
    <row r="293" s="297" customFormat="1" ht="65.25" customHeight="1" x14ac:dyDescent="0.45"/>
    <row r="294" s="297" customFormat="1" ht="65.25" customHeight="1" x14ac:dyDescent="0.45"/>
    <row r="295" s="297" customFormat="1" ht="65.25" customHeight="1" x14ac:dyDescent="0.45"/>
    <row r="296" s="297" customFormat="1" ht="65.25" customHeight="1" x14ac:dyDescent="0.45"/>
    <row r="297" s="297" customFormat="1" ht="65.25" customHeight="1" x14ac:dyDescent="0.45"/>
    <row r="298" s="297" customFormat="1" ht="65.25" customHeight="1" x14ac:dyDescent="0.45"/>
    <row r="299" s="297" customFormat="1" ht="65.25" customHeight="1" x14ac:dyDescent="0.45"/>
    <row r="300" s="297" customFormat="1" ht="65.25" customHeight="1" x14ac:dyDescent="0.45"/>
    <row r="301" s="297" customFormat="1" ht="65.25" customHeight="1" x14ac:dyDescent="0.45"/>
    <row r="302" s="297" customFormat="1" ht="65.25" customHeight="1" x14ac:dyDescent="0.45"/>
    <row r="303" s="297" customFormat="1" ht="65.25" customHeight="1" x14ac:dyDescent="0.45"/>
    <row r="304" s="297" customFormat="1" ht="65.25" customHeight="1" x14ac:dyDescent="0.45"/>
    <row r="305" s="297" customFormat="1" ht="65.25" customHeight="1" x14ac:dyDescent="0.45"/>
    <row r="306" s="297" customFormat="1" ht="65.25" customHeight="1" x14ac:dyDescent="0.45"/>
    <row r="307" s="297" customFormat="1" ht="65.25" customHeight="1" x14ac:dyDescent="0.45"/>
    <row r="308" s="297" customFormat="1" ht="65.25" customHeight="1" x14ac:dyDescent="0.45"/>
    <row r="309" s="297" customFormat="1" ht="65.25" customHeight="1" x14ac:dyDescent="0.45"/>
    <row r="310" s="297" customFormat="1" ht="65.25" customHeight="1" x14ac:dyDescent="0.45"/>
    <row r="311" s="297" customFormat="1" ht="65.25" customHeight="1" x14ac:dyDescent="0.45"/>
    <row r="312" s="297" customFormat="1" ht="65.25" customHeight="1" x14ac:dyDescent="0.45"/>
    <row r="313" s="297" customFormat="1" ht="65.25" customHeight="1" x14ac:dyDescent="0.45"/>
    <row r="314" s="297" customFormat="1" ht="65.25" customHeight="1" x14ac:dyDescent="0.45"/>
    <row r="315" s="297" customFormat="1" ht="65.25" customHeight="1" x14ac:dyDescent="0.45"/>
    <row r="316" s="297" customFormat="1" ht="65.25" customHeight="1" x14ac:dyDescent="0.45"/>
    <row r="317" s="297" customFormat="1" ht="65.25" customHeight="1" x14ac:dyDescent="0.45"/>
    <row r="318" s="297" customFormat="1" ht="65.25" customHeight="1" x14ac:dyDescent="0.45"/>
    <row r="319" s="297" customFormat="1" ht="65.25" customHeight="1" x14ac:dyDescent="0.45"/>
    <row r="320" s="297" customFormat="1" ht="65.25" customHeight="1" x14ac:dyDescent="0.45"/>
    <row r="321" s="297" customFormat="1" ht="65.25" customHeight="1" x14ac:dyDescent="0.45"/>
    <row r="322" s="297" customFormat="1" ht="65.25" customHeight="1" x14ac:dyDescent="0.45"/>
    <row r="323" s="297" customFormat="1" ht="65.25" customHeight="1" x14ac:dyDescent="0.45"/>
    <row r="324" s="297" customFormat="1" ht="65.25" customHeight="1" x14ac:dyDescent="0.45"/>
    <row r="325" s="297" customFormat="1" ht="65.25" customHeight="1" x14ac:dyDescent="0.45"/>
    <row r="326" s="297" customFormat="1" ht="65.25" customHeight="1" x14ac:dyDescent="0.45"/>
    <row r="327" s="297" customFormat="1" ht="65.25" customHeight="1" x14ac:dyDescent="0.45"/>
    <row r="328" s="297" customFormat="1" ht="65.25" customHeight="1" x14ac:dyDescent="0.45"/>
    <row r="329" s="297" customFormat="1" ht="65.25" customHeight="1" x14ac:dyDescent="0.45"/>
    <row r="330" s="297" customFormat="1" ht="65.25" customHeight="1" x14ac:dyDescent="0.45"/>
    <row r="331" s="297" customFormat="1" ht="65.25" customHeight="1" x14ac:dyDescent="0.45"/>
    <row r="332" s="297" customFormat="1" ht="65.25" customHeight="1" x14ac:dyDescent="0.45"/>
    <row r="333" s="297" customFormat="1" ht="65.25" customHeight="1" x14ac:dyDescent="0.45"/>
    <row r="334" s="297" customFormat="1" ht="65.25" customHeight="1" x14ac:dyDescent="0.45"/>
    <row r="335" s="297" customFormat="1" ht="65.25" customHeight="1" x14ac:dyDescent="0.45"/>
    <row r="336" s="297" customFormat="1" ht="65.25" customHeight="1" x14ac:dyDescent="0.45"/>
    <row r="337" s="297" customFormat="1" ht="65.25" customHeight="1" x14ac:dyDescent="0.45"/>
    <row r="338" s="297" customFormat="1" ht="65.25" customHeight="1" x14ac:dyDescent="0.45"/>
    <row r="339" s="297" customFormat="1" ht="65.25" customHeight="1" x14ac:dyDescent="0.45"/>
    <row r="340" s="297" customFormat="1" ht="65.25" customHeight="1" x14ac:dyDescent="0.45"/>
    <row r="341" s="297" customFormat="1" ht="65.25" customHeight="1" x14ac:dyDescent="0.45"/>
    <row r="342" s="297" customFormat="1" ht="65.25" customHeight="1" x14ac:dyDescent="0.45"/>
    <row r="343" s="297" customFormat="1" ht="65.25" customHeight="1" x14ac:dyDescent="0.45"/>
    <row r="344" s="297" customFormat="1" ht="65.25" customHeight="1" x14ac:dyDescent="0.45"/>
    <row r="345" s="297" customFormat="1" ht="65.25" customHeight="1" x14ac:dyDescent="0.45"/>
    <row r="346" s="297" customFormat="1" ht="65.25" customHeight="1" x14ac:dyDescent="0.45"/>
    <row r="347" s="297" customFormat="1" ht="65.25" customHeight="1" x14ac:dyDescent="0.45"/>
    <row r="348" s="297" customFormat="1" ht="65.25" customHeight="1" x14ac:dyDescent="0.45"/>
    <row r="349" s="297" customFormat="1" ht="65.25" customHeight="1" x14ac:dyDescent="0.45"/>
    <row r="350" s="297" customFormat="1" ht="65.25" customHeight="1" x14ac:dyDescent="0.45"/>
    <row r="351" s="297" customFormat="1" ht="65.25" customHeight="1" x14ac:dyDescent="0.45"/>
    <row r="352" s="297" customFormat="1" ht="65.25" customHeight="1" x14ac:dyDescent="0.45"/>
    <row r="353" s="297" customFormat="1" ht="65.25" customHeight="1" x14ac:dyDescent="0.45"/>
    <row r="354" s="297" customFormat="1" ht="65.25" customHeight="1" x14ac:dyDescent="0.45"/>
    <row r="355" s="297" customFormat="1" ht="65.25" customHeight="1" x14ac:dyDescent="0.45"/>
    <row r="356" s="297" customFormat="1" ht="65.25" customHeight="1" x14ac:dyDescent="0.45"/>
    <row r="357" s="297" customFormat="1" ht="65.25" customHeight="1" x14ac:dyDescent="0.45"/>
    <row r="358" s="297" customFormat="1" ht="65.25" customHeight="1" x14ac:dyDescent="0.45"/>
    <row r="359" s="297" customFormat="1" ht="65.25" customHeight="1" x14ac:dyDescent="0.45"/>
    <row r="360" s="297" customFormat="1" ht="65.25" customHeight="1" x14ac:dyDescent="0.45"/>
    <row r="361" s="297" customFormat="1" ht="65.25" customHeight="1" x14ac:dyDescent="0.45"/>
    <row r="362" s="297" customFormat="1" ht="65.25" customHeight="1" x14ac:dyDescent="0.45"/>
    <row r="363" s="297" customFormat="1" ht="65.25" customHeight="1" x14ac:dyDescent="0.45"/>
    <row r="364" s="297" customFormat="1" ht="65.25" customHeight="1" x14ac:dyDescent="0.45"/>
    <row r="365" s="297" customFormat="1" ht="65.25" customHeight="1" x14ac:dyDescent="0.45"/>
    <row r="366" s="297" customFormat="1" ht="65.25" customHeight="1" x14ac:dyDescent="0.45"/>
    <row r="367" s="297" customFormat="1" ht="65.25" customHeight="1" x14ac:dyDescent="0.45"/>
    <row r="368" s="297" customFormat="1" ht="65.25" customHeight="1" x14ac:dyDescent="0.45"/>
    <row r="369" s="297" customFormat="1" ht="65.25" customHeight="1" x14ac:dyDescent="0.45"/>
    <row r="370" s="297" customFormat="1" ht="65.25" customHeight="1" x14ac:dyDescent="0.45"/>
    <row r="371" s="297" customFormat="1" ht="65.25" customHeight="1" x14ac:dyDescent="0.45"/>
    <row r="372" s="297" customFormat="1" ht="65.25" customHeight="1" x14ac:dyDescent="0.45"/>
    <row r="373" s="297" customFormat="1" ht="65.25" customHeight="1" x14ac:dyDescent="0.45"/>
    <row r="374" s="297" customFormat="1" ht="65.25" customHeight="1" x14ac:dyDescent="0.45"/>
    <row r="375" s="297" customFormat="1" ht="65.25" customHeight="1" x14ac:dyDescent="0.45"/>
    <row r="376" s="297" customFormat="1" ht="65.25" customHeight="1" x14ac:dyDescent="0.45"/>
    <row r="377" s="297" customFormat="1" ht="65.25" customHeight="1" x14ac:dyDescent="0.45"/>
    <row r="378" s="297" customFormat="1" ht="65.25" customHeight="1" x14ac:dyDescent="0.45"/>
    <row r="379" s="297" customFormat="1" ht="65.25" customHeight="1" x14ac:dyDescent="0.45"/>
    <row r="380" s="297" customFormat="1" ht="65.25" customHeight="1" x14ac:dyDescent="0.45"/>
    <row r="381" s="297" customFormat="1" ht="65.25" customHeight="1" x14ac:dyDescent="0.45"/>
    <row r="382" s="297" customFormat="1" ht="65.25" customHeight="1" x14ac:dyDescent="0.45"/>
    <row r="383" s="297" customFormat="1" ht="65.25" customHeight="1" x14ac:dyDescent="0.45"/>
    <row r="384" s="297" customFormat="1" ht="65.25" customHeight="1" x14ac:dyDescent="0.45"/>
    <row r="385" s="297" customFormat="1" ht="65.25" customHeight="1" x14ac:dyDescent="0.45"/>
    <row r="386" s="297" customFormat="1" ht="65.25" customHeight="1" x14ac:dyDescent="0.45"/>
    <row r="387" s="297" customFormat="1" ht="65.25" customHeight="1" x14ac:dyDescent="0.45"/>
    <row r="388" s="297" customFormat="1" ht="65.25" customHeight="1" x14ac:dyDescent="0.45"/>
    <row r="389" s="297" customFormat="1" ht="65.25" customHeight="1" x14ac:dyDescent="0.45"/>
    <row r="390" s="297" customFormat="1" ht="65.25" customHeight="1" x14ac:dyDescent="0.45"/>
    <row r="391" s="297" customFormat="1" ht="65.25" customHeight="1" x14ac:dyDescent="0.45"/>
    <row r="392" s="297" customFormat="1" ht="65.25" customHeight="1" x14ac:dyDescent="0.45"/>
    <row r="393" s="297" customFormat="1" ht="65.25" customHeight="1" x14ac:dyDescent="0.45"/>
    <row r="394" s="297" customFormat="1" ht="65.25" customHeight="1" x14ac:dyDescent="0.45"/>
    <row r="395" s="297" customFormat="1" ht="65.25" customHeight="1" x14ac:dyDescent="0.45"/>
    <row r="396" s="297" customFormat="1" ht="65.25" customHeight="1" x14ac:dyDescent="0.45"/>
    <row r="397" s="297" customFormat="1" ht="65.25" customHeight="1" x14ac:dyDescent="0.45"/>
    <row r="398" s="297" customFormat="1" ht="65.25" customHeight="1" x14ac:dyDescent="0.45"/>
    <row r="399" s="297" customFormat="1" ht="65.25" customHeight="1" x14ac:dyDescent="0.45"/>
    <row r="400" s="297" customFormat="1" ht="65.25" customHeight="1" x14ac:dyDescent="0.45"/>
    <row r="401" s="297" customFormat="1" ht="65.25" customHeight="1" x14ac:dyDescent="0.45"/>
    <row r="402" s="297" customFormat="1" ht="65.25" customHeight="1" x14ac:dyDescent="0.45"/>
    <row r="403" s="297" customFormat="1" ht="65.25" customHeight="1" x14ac:dyDescent="0.45"/>
    <row r="404" s="297" customFormat="1" ht="65.25" customHeight="1" x14ac:dyDescent="0.45"/>
    <row r="405" s="297" customFormat="1" ht="65.25" customHeight="1" x14ac:dyDescent="0.45"/>
    <row r="406" s="297" customFormat="1" ht="65.25" customHeight="1" x14ac:dyDescent="0.45"/>
    <row r="407" s="297" customFormat="1" ht="65.25" customHeight="1" x14ac:dyDescent="0.45"/>
    <row r="408" s="297" customFormat="1" ht="65.25" customHeight="1" x14ac:dyDescent="0.45"/>
    <row r="409" s="297" customFormat="1" ht="65.25" customHeight="1" x14ac:dyDescent="0.45"/>
    <row r="410" s="297" customFormat="1" ht="65.25" customHeight="1" x14ac:dyDescent="0.45"/>
    <row r="411" s="297" customFormat="1" ht="65.25" customHeight="1" x14ac:dyDescent="0.45"/>
    <row r="412" s="297" customFormat="1" ht="65.25" customHeight="1" x14ac:dyDescent="0.45"/>
    <row r="413" s="297" customFormat="1" ht="65.25" customHeight="1" x14ac:dyDescent="0.45"/>
    <row r="414" s="297" customFormat="1" ht="65.25" customHeight="1" x14ac:dyDescent="0.45"/>
    <row r="415" s="297" customFormat="1" ht="65.25" customHeight="1" x14ac:dyDescent="0.45"/>
    <row r="416" s="297" customFormat="1" ht="65.25" customHeight="1" x14ac:dyDescent="0.45"/>
    <row r="417" s="297" customFormat="1" ht="65.25" customHeight="1" x14ac:dyDescent="0.45"/>
    <row r="418" s="297" customFormat="1" ht="65.25" customHeight="1" x14ac:dyDescent="0.45"/>
    <row r="419" s="297" customFormat="1" ht="65.25" customHeight="1" x14ac:dyDescent="0.45"/>
    <row r="420" s="297" customFormat="1" ht="65.25" customHeight="1" x14ac:dyDescent="0.45"/>
    <row r="421" s="297" customFormat="1" ht="65.25" customHeight="1" x14ac:dyDescent="0.45"/>
    <row r="422" s="297" customFormat="1" ht="65.25" customHeight="1" x14ac:dyDescent="0.45"/>
    <row r="423" s="297" customFormat="1" ht="65.25" customHeight="1" x14ac:dyDescent="0.45"/>
    <row r="424" s="297" customFormat="1" ht="65.25" customHeight="1" x14ac:dyDescent="0.45"/>
    <row r="425" s="297" customFormat="1" ht="65.25" customHeight="1" x14ac:dyDescent="0.45"/>
    <row r="426" s="297" customFormat="1" ht="65.25" customHeight="1" x14ac:dyDescent="0.45"/>
    <row r="427" s="297" customFormat="1" ht="65.25" customHeight="1" x14ac:dyDescent="0.45"/>
    <row r="428" s="297" customFormat="1" ht="65.25" customHeight="1" x14ac:dyDescent="0.45"/>
    <row r="429" s="297" customFormat="1" ht="65.25" customHeight="1" x14ac:dyDescent="0.45"/>
    <row r="430" s="297" customFormat="1" ht="65.25" customHeight="1" x14ac:dyDescent="0.45"/>
    <row r="431" s="297" customFormat="1" ht="65.25" customHeight="1" x14ac:dyDescent="0.45"/>
    <row r="432" s="297" customFormat="1" ht="65.25" customHeight="1" x14ac:dyDescent="0.45"/>
    <row r="433" s="297" customFormat="1" ht="65.25" customHeight="1" x14ac:dyDescent="0.45"/>
    <row r="434" s="297" customFormat="1" ht="65.25" customHeight="1" x14ac:dyDescent="0.45"/>
    <row r="435" s="297" customFormat="1" ht="65.25" customHeight="1" x14ac:dyDescent="0.45"/>
    <row r="436" s="297" customFormat="1" ht="65.25" customHeight="1" x14ac:dyDescent="0.45"/>
    <row r="437" s="297" customFormat="1" ht="65.25" customHeight="1" x14ac:dyDescent="0.45"/>
    <row r="438" s="297" customFormat="1" ht="65.25" customHeight="1" x14ac:dyDescent="0.45"/>
    <row r="439" s="297" customFormat="1" ht="65.25" customHeight="1" x14ac:dyDescent="0.45"/>
    <row r="440" s="297" customFormat="1" ht="65.25" customHeight="1" x14ac:dyDescent="0.45"/>
    <row r="441" s="297" customFormat="1" ht="65.25" customHeight="1" x14ac:dyDescent="0.45"/>
    <row r="442" s="297" customFormat="1" ht="65.25" customHeight="1" x14ac:dyDescent="0.45"/>
    <row r="443" s="297" customFormat="1" ht="65.25" customHeight="1" x14ac:dyDescent="0.45"/>
    <row r="444" s="297" customFormat="1" ht="65.25" customHeight="1" x14ac:dyDescent="0.45"/>
    <row r="445" s="297" customFormat="1" ht="65.25" customHeight="1" x14ac:dyDescent="0.45"/>
    <row r="446" s="297" customFormat="1" ht="65.25" customHeight="1" x14ac:dyDescent="0.45"/>
    <row r="447" s="297" customFormat="1" ht="65.25" customHeight="1" x14ac:dyDescent="0.45"/>
    <row r="448" s="297" customFormat="1" ht="65.25" customHeight="1" x14ac:dyDescent="0.45"/>
    <row r="449" s="297" customFormat="1" ht="65.25" customHeight="1" x14ac:dyDescent="0.45"/>
    <row r="450" s="297" customFormat="1" ht="65.25" customHeight="1" x14ac:dyDescent="0.45"/>
    <row r="451" s="297" customFormat="1" ht="65.25" customHeight="1" x14ac:dyDescent="0.45"/>
    <row r="452" s="297" customFormat="1" ht="65.25" customHeight="1" x14ac:dyDescent="0.45"/>
    <row r="453" s="297" customFormat="1" ht="65.25" customHeight="1" x14ac:dyDescent="0.45"/>
    <row r="454" s="297" customFormat="1" ht="65.25" customHeight="1" x14ac:dyDescent="0.45"/>
    <row r="455" s="297" customFormat="1" ht="65.25" customHeight="1" x14ac:dyDescent="0.45"/>
    <row r="456" s="297" customFormat="1" ht="65.25" customHeight="1" x14ac:dyDescent="0.45"/>
    <row r="457" s="297" customFormat="1" ht="65.25" customHeight="1" x14ac:dyDescent="0.45"/>
    <row r="458" s="297" customFormat="1" ht="65.25" customHeight="1" x14ac:dyDescent="0.45"/>
    <row r="459" s="297" customFormat="1" ht="65.25" customHeight="1" x14ac:dyDescent="0.45"/>
    <row r="460" s="297" customFormat="1" ht="65.25" customHeight="1" x14ac:dyDescent="0.45"/>
    <row r="461" s="297" customFormat="1" ht="65.25" customHeight="1" x14ac:dyDescent="0.45"/>
    <row r="462" s="297" customFormat="1" ht="65.25" customHeight="1" x14ac:dyDescent="0.45"/>
    <row r="463" s="297" customFormat="1" ht="65.25" customHeight="1" x14ac:dyDescent="0.45"/>
    <row r="464" s="297" customFormat="1" ht="65.25" customHeight="1" x14ac:dyDescent="0.45"/>
    <row r="465" s="297" customFormat="1" ht="65.25" customHeight="1" x14ac:dyDescent="0.45"/>
    <row r="466" s="297" customFormat="1" ht="65.25" customHeight="1" x14ac:dyDescent="0.45"/>
    <row r="467" s="297" customFormat="1" ht="65.25" customHeight="1" x14ac:dyDescent="0.45"/>
    <row r="468" s="297" customFormat="1" ht="65.25" customHeight="1" x14ac:dyDescent="0.45"/>
    <row r="469" s="297" customFormat="1" ht="65.25" customHeight="1" x14ac:dyDescent="0.45"/>
    <row r="470" s="297" customFormat="1" ht="65.25" customHeight="1" x14ac:dyDescent="0.45"/>
    <row r="471" s="297" customFormat="1" ht="65.25" customHeight="1" x14ac:dyDescent="0.45"/>
    <row r="472" s="297" customFormat="1" ht="65.25" customHeight="1" x14ac:dyDescent="0.45"/>
    <row r="473" s="297" customFormat="1" ht="65.25" customHeight="1" x14ac:dyDescent="0.45"/>
    <row r="474" s="297" customFormat="1" ht="65.25" customHeight="1" x14ac:dyDescent="0.45"/>
    <row r="475" s="297" customFormat="1" ht="65.25" customHeight="1" x14ac:dyDescent="0.45"/>
    <row r="476" s="297" customFormat="1" ht="65.25" customHeight="1" x14ac:dyDescent="0.45"/>
    <row r="477" s="297" customFormat="1" ht="65.25" customHeight="1" x14ac:dyDescent="0.45"/>
    <row r="478" s="297" customFormat="1" ht="65.25" customHeight="1" x14ac:dyDescent="0.45"/>
    <row r="479" s="297" customFormat="1" ht="65.25" customHeight="1" x14ac:dyDescent="0.45"/>
    <row r="480" s="297" customFormat="1" ht="65.25" customHeight="1" x14ac:dyDescent="0.45"/>
    <row r="481" s="297" customFormat="1" ht="65.25" customHeight="1" x14ac:dyDescent="0.45"/>
    <row r="482" s="297" customFormat="1" ht="65.25" customHeight="1" x14ac:dyDescent="0.45"/>
    <row r="483" s="297" customFormat="1" ht="65.25" customHeight="1" x14ac:dyDescent="0.45"/>
    <row r="484" s="297" customFormat="1" ht="65.25" customHeight="1" x14ac:dyDescent="0.45"/>
    <row r="485" s="297" customFormat="1" ht="65.25" customHeight="1" x14ac:dyDescent="0.45"/>
    <row r="486" s="297" customFormat="1" ht="65.25" customHeight="1" x14ac:dyDescent="0.45"/>
    <row r="487" s="297" customFormat="1" ht="65.25" customHeight="1" x14ac:dyDescent="0.45"/>
    <row r="488" s="297" customFormat="1" ht="65.25" customHeight="1" x14ac:dyDescent="0.45"/>
    <row r="489" s="297" customFormat="1" ht="65.25" customHeight="1" x14ac:dyDescent="0.45"/>
    <row r="490" s="297" customFormat="1" ht="65.25" customHeight="1" x14ac:dyDescent="0.45"/>
    <row r="491" s="297" customFormat="1" ht="65.25" customHeight="1" x14ac:dyDescent="0.45"/>
    <row r="492" s="297" customFormat="1" ht="65.25" customHeight="1" x14ac:dyDescent="0.45"/>
    <row r="493" s="297" customFormat="1" ht="65.25" customHeight="1" x14ac:dyDescent="0.45"/>
    <row r="494" s="297" customFormat="1" ht="65.25" customHeight="1" x14ac:dyDescent="0.45"/>
    <row r="495" s="297" customFormat="1" ht="65.25" customHeight="1" x14ac:dyDescent="0.45"/>
    <row r="496" s="297" customFormat="1" ht="65.25" customHeight="1" x14ac:dyDescent="0.45"/>
    <row r="497" spans="1:24" s="297" customFormat="1" ht="65.25" customHeight="1" x14ac:dyDescent="0.45"/>
    <row r="498" spans="1:24" s="297" customFormat="1" ht="65.25" customHeight="1" x14ac:dyDescent="0.45"/>
    <row r="499" spans="1:24" s="297" customFormat="1" ht="65.25" customHeight="1" x14ac:dyDescent="0.45"/>
    <row r="500" spans="1:24" s="297" customFormat="1" ht="65.25" customHeight="1" x14ac:dyDescent="0.45"/>
    <row r="501" spans="1:24" s="297" customFormat="1" ht="65.25" customHeight="1" x14ac:dyDescent="0.45"/>
    <row r="502" spans="1:24" s="297" customFormat="1" ht="65.25" customHeight="1" x14ac:dyDescent="0.45"/>
    <row r="503" spans="1:24" s="297" customFormat="1" ht="65.25" customHeight="1" x14ac:dyDescent="0.45"/>
    <row r="504" spans="1:24" s="297" customFormat="1" ht="65.25" customHeight="1" x14ac:dyDescent="0.45"/>
    <row r="505" spans="1:24" s="297" customFormat="1" ht="65.25" customHeight="1" x14ac:dyDescent="0.45"/>
    <row r="506" spans="1:24" s="297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97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97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97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97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97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97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97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97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97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97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97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97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97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97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97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97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97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97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97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97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97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97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97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97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97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97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97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97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97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97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97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97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97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97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97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97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97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97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97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97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97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97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97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97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97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97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97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97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97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97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97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97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97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97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97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97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97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97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97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97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97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97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97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97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97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97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97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97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97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97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97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97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97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97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97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97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97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97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97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97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97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97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97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97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97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97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97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97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97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97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97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97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97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97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97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ABRIL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Nomina general 1</vt:lpstr>
      <vt:lpstr>eventuales 1</vt:lpstr>
      <vt:lpstr>Lumbreros 1 </vt:lpstr>
      <vt:lpstr>Proteccion Civil 1</vt:lpstr>
      <vt:lpstr>Seg. Pub. 1</vt:lpstr>
      <vt:lpstr>'eventuales 1'!Área_de_impresión</vt:lpstr>
      <vt:lpstr>'Lumbreros 1 '!Área_de_impresión</vt:lpstr>
      <vt:lpstr>'Nomina general 1'!Área_de_impresión</vt:lpstr>
      <vt:lpstr>'Proteccion Civil 1'!Área_de_impresión</vt:lpstr>
      <vt:lpstr>'Seg. Pub. 1'!Área_de_impresión</vt:lpstr>
      <vt:lpstr>'Lumbreros 1 '!TABLA</vt:lpstr>
      <vt:lpstr>'Proteccion Civil 1'!TABLA</vt:lpstr>
      <vt:lpstr>'Seg. Pub.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Pavilion</cp:lastModifiedBy>
  <dcterms:created xsi:type="dcterms:W3CDTF">2017-05-12T16:05:14Z</dcterms:created>
  <dcterms:modified xsi:type="dcterms:W3CDTF">2019-06-24T16:19:00Z</dcterms:modified>
</cp:coreProperties>
</file>